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FRO" sheetId="1" r:id="rId4"/>
    <sheet state="visible" name="math" sheetId="2" r:id="rId5"/>
    <sheet state="visible" name="NAWAC" sheetId="3" r:id="rId6"/>
    <sheet state="visible" name="Sheet Notes" sheetId="4" r:id="rId7"/>
  </sheets>
  <definedNames/>
  <calcPr/>
</workbook>
</file>

<file path=xl/sharedStrings.xml><?xml version="1.0" encoding="utf-8"?>
<sst xmlns="http://schemas.openxmlformats.org/spreadsheetml/2006/main" count="47096" uniqueCount="4606">
  <si>
    <t>Database</t>
  </si>
  <si>
    <t>State</t>
  </si>
  <si>
    <t>County</t>
  </si>
  <si>
    <t>Report #</t>
  </si>
  <si>
    <t>Investigator</t>
  </si>
  <si>
    <t>Year</t>
  </si>
  <si>
    <t>Month</t>
  </si>
  <si>
    <t>Day</t>
  </si>
  <si>
    <t>Season</t>
  </si>
  <si>
    <t>Class</t>
  </si>
  <si>
    <t>Observation Type</t>
  </si>
  <si>
    <t>Additional Observation Type</t>
  </si>
  <si>
    <t>Encounter Type</t>
  </si>
  <si>
    <t># Witnesses</t>
  </si>
  <si>
    <t>Observation</t>
  </si>
  <si>
    <t>Location Details</t>
  </si>
  <si>
    <t>Nearest Town</t>
  </si>
  <si>
    <t>Nearest Road</t>
  </si>
  <si>
    <t>Nearest Landmark</t>
  </si>
  <si>
    <t>Latitude</t>
  </si>
  <si>
    <t>Longitude</t>
  </si>
  <si>
    <t>Altitude (m)</t>
  </si>
  <si>
    <t>Elevation (ft)</t>
  </si>
  <si>
    <t>Time</t>
  </si>
  <si>
    <t>Temperature (F)</t>
  </si>
  <si>
    <t>Sky Conditions</t>
  </si>
  <si>
    <t>Moon Phase</t>
  </si>
  <si>
    <t>Moon Illumination (%)</t>
  </si>
  <si>
    <t>Environment</t>
  </si>
  <si>
    <t>Vegetation</t>
  </si>
  <si>
    <t>Unusually Quiet Environment</t>
  </si>
  <si>
    <t>Snow Cover</t>
  </si>
  <si>
    <t>Snow Depth (in)</t>
  </si>
  <si>
    <t>Length of Encounter (min)</t>
  </si>
  <si>
    <t>Distance from Observation (m)</t>
  </si>
  <si>
    <t>Distance from Observation (ft)</t>
  </si>
  <si>
    <t>Distance from Observation (yds)</t>
  </si>
  <si>
    <t>Fear Response from Witness</t>
  </si>
  <si>
    <t>Number of Animals</t>
  </si>
  <si>
    <t>Height_1 (ft)</t>
  </si>
  <si>
    <t>Height_2 (ft)</t>
  </si>
  <si>
    <t>Height_3 (ft)</t>
  </si>
  <si>
    <t>Shoulder Width (ft)</t>
  </si>
  <si>
    <t>Chest Thickness (ft)</t>
  </si>
  <si>
    <t>Waist Width (ft)</t>
  </si>
  <si>
    <t>Weight_1 (lbs)</t>
  </si>
  <si>
    <t>Weight_2 (lbs)</t>
  </si>
  <si>
    <t>Weight_3 (lbs)</t>
  </si>
  <si>
    <t>Hair Color</t>
  </si>
  <si>
    <t>Secondary Hair Color</t>
  </si>
  <si>
    <t>Hair Tinge Color</t>
  </si>
  <si>
    <t>Hair Length (in)</t>
  </si>
  <si>
    <t>Skin Color</t>
  </si>
  <si>
    <t>Eye Color</t>
  </si>
  <si>
    <t>Eye Shine Color</t>
  </si>
  <si>
    <t>Mouth/Face Shape</t>
  </si>
  <si>
    <t>Protruding Brow Ridge</t>
  </si>
  <si>
    <t>Resembles Human Face</t>
  </si>
  <si>
    <t>Nose Shape</t>
  </si>
  <si>
    <t>Facial Expression</t>
  </si>
  <si>
    <t>Arm Length (ft)</t>
  </si>
  <si>
    <t>Head Shape</t>
  </si>
  <si>
    <t>Neck Present</t>
  </si>
  <si>
    <t>Leg Length</t>
  </si>
  <si>
    <t>Body Build</t>
  </si>
  <si>
    <t>Posture</t>
  </si>
  <si>
    <t>Foul Smell</t>
  </si>
  <si>
    <t>Appearance Attributes</t>
  </si>
  <si>
    <t>Sex</t>
  </si>
  <si>
    <t>Behaviors</t>
  </si>
  <si>
    <t>Fleeing</t>
  </si>
  <si>
    <t>Movement Attributes</t>
  </si>
  <si>
    <t>Locomotion</t>
  </si>
  <si>
    <t>Gait Fluidity</t>
  </si>
  <si>
    <t>Arm Swinging</t>
  </si>
  <si>
    <t>Vocalization</t>
  </si>
  <si>
    <t>Wood Knock</t>
  </si>
  <si>
    <t>Wood Knock Cadence</t>
  </si>
  <si>
    <t># Sets of Footprints</t>
  </si>
  <si>
    <t># Steps in Trackway</t>
  </si>
  <si>
    <t>Trackway Length (ft)</t>
  </si>
  <si>
    <t>Footprint Length_1 (in)</t>
  </si>
  <si>
    <t>Footprint Ball Width_1 (in)</t>
  </si>
  <si>
    <t>Footprint Heel Width_1 (in)</t>
  </si>
  <si>
    <t>Footprint Depth_1 (in)</t>
  </si>
  <si>
    <t>Footprint Length_2 (in)</t>
  </si>
  <si>
    <t>Footprint Ball Width_2 (in)</t>
  </si>
  <si>
    <t>Footprint Heel Width_2 (in)</t>
  </si>
  <si>
    <t>Footprint Depth_2 (in)</t>
  </si>
  <si>
    <t>Toes Present?</t>
  </si>
  <si>
    <t># Toes Present</t>
  </si>
  <si>
    <t>Step Length (ft)</t>
  </si>
  <si>
    <t>Stride Length (ft)</t>
  </si>
  <si>
    <t>Additional Details</t>
  </si>
  <si>
    <t>Investigator Notes</t>
  </si>
  <si>
    <t>Google Earth Marker</t>
  </si>
  <si>
    <t>Revisit Report</t>
  </si>
  <si>
    <t>My Notes</t>
  </si>
  <si>
    <t>Possible Misidentification</t>
  </si>
  <si>
    <t>URL</t>
  </si>
  <si>
    <t>BFRO</t>
  </si>
  <si>
    <t>Alaska</t>
  </si>
  <si>
    <t>Anchorage</t>
  </si>
  <si>
    <t>Dr. Wolf H. Fahrenbach</t>
  </si>
  <si>
    <t>February</t>
  </si>
  <si>
    <t>NA</t>
  </si>
  <si>
    <t>Winter</t>
  </si>
  <si>
    <t>A</t>
  </si>
  <si>
    <t>animal</t>
  </si>
  <si>
    <t>observing witness</t>
  </si>
  <si>
    <t>I and two of my friends were bored one night so we decided to do a little snowmachining. Though it was illegal to snowmachine in Anchorage, there were some good trails to ride on a little north of my house. We took off at probably 11 pm, rode up the road about a quarter mile, and cut off on the trails. It had snowed about 10 inches a few days before so there was fresh snow, with no tracks. I was leading the way for about a half hour, then we stopped and talked for a little bit. We took off again and kept cruising on some sort of game trail that led to an opening in the woods. I rode off into the opening with my friends following about fifty yards behind me. I came over this little mound and saw strange tracks leading to this spot in the snow where it looked like something had pushed aside some snow and layed down. I figured it was just a moose or something. But I followed the tracks over the next small hill and as I came down the far side my headlight pointed right on the back of a bigfoot. It was only about 10 to 12 feet in front of me. It was running in the opposite direction. I slammed on the brakes because I was scared out of my mind. It continued to run away, jumped over a dead log covered in snow and disappeared into a group of trees and into the darkness. I was so surprised and scared I quickly turned around and rode back toward my friends. I met them back by the first mound and said "We need to get out of here," and rode back towards my house. When I told them about it back near my house, they laughed and told me it was probably a bear or someone in the woods. But I was 100% positive that is was not a bear or anything else. The way it was running through the deep snow made me sure that it wasn't anything human. For a long time I was made fun of and everyone told me I was crazy so I didn't like talking about it.</t>
  </si>
  <si>
    <t>powerline clearings east of Potter Marsh , clear cuts for pipeline , Anchorage Coastal Wildlife Refuge</t>
  </si>
  <si>
    <t>Anchorage, Hillside</t>
  </si>
  <si>
    <t>None</t>
  </si>
  <si>
    <t>woods , in a clearing with snow</t>
  </si>
  <si>
    <t>small shrubs and bushes</t>
  </si>
  <si>
    <t>dark brown</t>
  </si>
  <si>
    <t>fleeing</t>
  </si>
  <si>
    <t>yes</t>
  </si>
  <si>
    <t>bipedal</t>
  </si>
  <si>
    <t>Some tracks in the snow, and a clearing in the fresh snow where it looked like a large animal had pushed snow aside and layed down.</t>
  </si>
  <si>
    <t>running away with angled elbows, snow was a foot deep and it ran smoothly</t>
  </si>
  <si>
    <t>https://www.bfro.net/GDB/show_report.asp?id=13038</t>
  </si>
  <si>
    <t>December</t>
  </si>
  <si>
    <t>B</t>
  </si>
  <si>
    <t>action</t>
  </si>
  <si>
    <t>object throwing</t>
  </si>
  <si>
    <t>Me and a couple of friends had been bored, when I decided we should take a walk through the woods behind my house. I didn't think much of it, as me and my friend have done it many times before. There were four of us, and we set out at about 11 o'clock at night. It was rather dark, but there was light from the moon. The weather was rather cold, as we did this in the winter. The area we walked on was game trails (trails that moose walk on) as well as trails used for mushers, runners, cross country skiiers, and that sort. We had walked about 2 miles from my house to another entrance where most people enter. On the way we had talked about unexplainable events or things such as bigfoot, and UFOs. When we reached the bridge where most people come in, one friend had smoked a cigarette. We then saw a light and decided to go on. On the way back, we heard wild dogs barking wildly, and decided to pick up the speed. It eventually became a sprint, whereafter we walked. When we walked, we continued talking about it. It was then I had realized, some thing had been following us, as well as testing us, or even harassing us. It was much earlier, I just didnt think about it. I had thought it was my friend Warren, who is sometimes clumsy. I had thought it was him who had made noises such as slipping, but it was really something throwing stuff at us. I had realized this about half way back. I asked if Warren kept slipping, when he told me it wasn't, and he thought I could have been pulling a prank. We stopped for a minute to listen when I told the others something strange was going on. We stopped, and shone a flashlight around, hearing noises such as steps, and branches moving and breaking. The leader had thought I had been playing a joke when I told him seriously, I wasn't. He decided to walk behind with me, when something threw snowballs, and nearly hit us on many occasions. It was then he realized that this was no joke, and we picked up a light jog, for most of the way. When we were almost out of the woods, we had again heard dogs, and maybe 20 ft away, the branches breaking, and again, something throwing stuff at us. By the time we left, it was about 3-3:30 in the morning. I did not go directly to my house because I didn't know if it was still following us. I know this was not a prank because the snow is more then 5 ft deep in the woods, and someone would have a extremely hard time to play a prank like that.</t>
  </si>
  <si>
    <t>Dowling Road , left of Lake Otis</t>
  </si>
  <si>
    <t>Dowling Road</t>
  </si>
  <si>
    <t>pine forest , bog , creek</t>
  </si>
  <si>
    <t>throwing snowballs , branch breaking , stalking</t>
  </si>
  <si>
    <t>Chugach Mountains, moon 85% full</t>
  </si>
  <si>
    <t>https://www.bfro.net/GDB/show_report.asp?id=8792</t>
  </si>
  <si>
    <t>Bethel</t>
  </si>
  <si>
    <t>September</t>
  </si>
  <si>
    <t>Fall</t>
  </si>
  <si>
    <t>at distance</t>
  </si>
  <si>
    <t>My hunting buddy and I were sitting on a ridge watching for Caribou. About 1000 yards away a large clearing was in view. While we were glassing the clearing for caribou to come out of the brush we watched a large grey animal walking on hind legs walk between two large spruce trees on opposite sides of the clearing. We are both long time Alaskans, avid hunters and have logged many, many hunts in North America. I have hunted all of North America's Deer, elk, Black and Grizzly Bear. I have never seen an animal like what we saw that day. we watched it for over a half hour move from one tree accross the clearing to the other tree. eventually, caribou moved into the area and we lost sight of the animal when it moved off into heavy brush. We had never heard of a Bigfoot in AK. But we did tell the Bush pilot that picked us up from our hunt that we had seen something strange. He told us we had probably seen the "Hairy Man" A well known animal of the Iliamna region by the native people.</t>
  </si>
  <si>
    <t>45 air miles from Lake Iliamna</t>
  </si>
  <si>
    <t>Long Lake</t>
  </si>
  <si>
    <t>waxing gibbous</t>
  </si>
  <si>
    <t>boreal forest</t>
  </si>
  <si>
    <t>spruce trees</t>
  </si>
  <si>
    <t>grey</t>
  </si>
  <si>
    <t>moving tree to tree across clearing</t>
  </si>
  <si>
    <t>https://www.bfro.net/GDB/show_report.asp?id=1255</t>
  </si>
  <si>
    <t>Bristol Bay</t>
  </si>
  <si>
    <t>Stan Courtney</t>
  </si>
  <si>
    <t>July</t>
  </si>
  <si>
    <t>Summer</t>
  </si>
  <si>
    <t>footprint</t>
  </si>
  <si>
    <t>To whom it may concern, I am a commercial fisherman in Alaska and have been doing so since 1970. I am an avid outdoorsman, hunter and someone who just loves to get out there. Every year after fishing, I try to take a trip up river with a friend or two to wind down and enjoy ourselves before we go home. This year while I was on this trip into Alaska's interior our main mission was to take pictures of bears and the surrounding wildlife to promote a new bear viewing and sports fishing buisness. While on our five day trip, we spotted more than fourty bears. I took hundrends of pictures of these bears and their tracks. One of which, was so big, it put chills up my spin and gave me and my companions a very uneasy sense of insecurity. What set this track apart from the others was it's enormous size and human shape. In one of the pictures that I took of this track, I placed my foot next to it on the ground, keep in mind I am wearing a size 13 boot. Whatever made this track was so heavy, heavier than the biggest bear, that it pushed the gravel so far into the earth that it made us truly speculate what we were looking at. Other pictures that we took of bear tracks were nowhere close to the indentation that this track had left. One of the most intriguing things about this track was there were no visible claw marks as with all the other bear tacks. Both of us felt extremely uneasy of our surroundings and had the feeling that we were being watched. For the rest of the day we didn't have much to talk about, and that night felt uncomfortable at camp. We never heard or smelt anything out of the ordinary. To this day I'm not too sure what we saw and I'm not making any claims other than the words I have put fourth. I would like to include the photos I spoke of, as maybe you or someone on your staff might help me shed some light on this situation. I want nothing but to put my mind at ease. Wether this is a bear track from an extrememly enormous bear or...? Please help if you have any input.</t>
  </si>
  <si>
    <t>95 miles east of Egegik , up the Egegik River 35 miles , 60 miles across Becharoff Lake , mouth of the Bear Creek Spit</t>
  </si>
  <si>
    <t>Egegik</t>
  </si>
  <si>
    <t>partially cloudy</t>
  </si>
  <si>
    <t>waxing crescent</t>
  </si>
  <si>
    <t>Lake front , creek spit , gravel and sand , high rolling hills</t>
  </si>
  <si>
    <t>alder brush</t>
  </si>
  <si>
    <t>I had an extended conversation with the witness by phone. This individual has a vast amount of experience in Alaska spanning thirty-five years. The footprints were found in an area that is frequented by a very large population of bears. As such he is very knowledgeable about bear prints. The footprints measured nineteen inches long and eight inches wide. They were able to follow the footprints for a distance of about a hundred feet. The distance between each step was much greater than a man's. The witness did provide me with a series of photographs taken of the footprints but they were not of sufficient detail to be included with this report.</t>
  </si>
  <si>
    <t>https://www.bfro.net/GDB/show_report.asp?id=11616</t>
  </si>
  <si>
    <t>Cordova-McCarthy</t>
  </si>
  <si>
    <t>Bryan Turner</t>
  </si>
  <si>
    <t>June</t>
  </si>
  <si>
    <t>My hiking partner and I arrived late to the Kennikot area. We were trying to make it to the camp sites near the glachier but it started getting too dark even for us . So we decided to camp at the first available site . We found a small spot right off the trail so we made camp and hung our supplies in a tree down the trail , started a fire and were just finishing a small meal when I walked to the trail to smoke. I was standing on the trail a few minutes when I noticed what I thought was a man on a bike coming down the trail. I let my partner know, but when I looked back it was still in the same spot. I started looking more closely to see a face or the bike or something. It was then I realized it wasn't a person. It was a large dark form legs spread apart, this is what led me to think it was a person on a bike. The arms were curled at it's side like someone with hands on handle bars. Too big for a bear and the legs were too far apart. I called my partner but when turned back to look at it again it moved very quickly into the woods on two legs. The next day we looked but found no evidence of anything on the trail. I've told this story to a few people but they all think I'm crazy. I hope that this helps. I know what I saw, I guess I'm just hopeing somebody belives me....</t>
  </si>
  <si>
    <t>Wrangell - St. Elias National Park and Preserve , Main trail toward glacier , 1 mile past Kennikot settlement</t>
  </si>
  <si>
    <t>Kennikot</t>
  </si>
  <si>
    <t>clear</t>
  </si>
  <si>
    <t>full</t>
  </si>
  <si>
    <t>2000-6000 feet above sea level , glacial, mountainous</t>
  </si>
  <si>
    <t>dark</t>
  </si>
  <si>
    <t>legs spread apart , handlebar arms</t>
  </si>
  <si>
    <t>standing in trail , ran to treeline</t>
  </si>
  <si>
    <t>I felt the individual was telling me the truth. Some questions such as "Was it near where you hung the food" could suggest it being a bear. This I felt was voided when I discussed the length of the legs in relation to the size of the body. A bears legs would be 1/4 to 1/3 the total trunk length, not equal length. If it had been a moose or large deer looking straight on, it may have look as though someone standing but that would have been identified when the creature turned and went off into the brush. This is also about 200 to 230 miles South East of one of the two Alaska areas where most sightings occur. There is nothing but wilderness between these two areas.</t>
  </si>
  <si>
    <t>https://www.bfro.net/GDB/show_report.asp?id=637</t>
  </si>
  <si>
    <t>Fairbanks</t>
  </si>
  <si>
    <t>Something that I would not believe unless I saw it just stepped up about 30 feet in front of me stared at me kind of grunted and walked into the woods real quietly . I did have a rifle and a handgun on me because I was out hunting but for some reason I DIDN'T FEEL THREATENED. Although I did turn around and headed back to my car often glancing over my shoulder . I did hear some cracking branches on several occasions and I heard a few low to high tones coming from the direction that the really tall at least 6 feet and shaggy dark brown thing went and what made me walk a little faster was that some of those sounds were answered from the other side of the road .other than that no further sighting and or hearing took place the year</t>
  </si>
  <si>
    <t>35 miles south of Fairbanks</t>
  </si>
  <si>
    <t>Richardson Hwy</t>
  </si>
  <si>
    <t>pond , rolling hills</t>
  </si>
  <si>
    <t>pine trees, birch trees</t>
  </si>
  <si>
    <t>shaggy</t>
  </si>
  <si>
    <t>walked to treeline</t>
  </si>
  <si>
    <t>grunt</t>
  </si>
  <si>
    <t>https://www.bfro.net/GDB/show_report.asp?id=1256</t>
  </si>
  <si>
    <t>1975-1979</t>
  </si>
  <si>
    <t>I was part of a group of about a dozen Army personnel training in the area. It was summer on a warm clear day. We were above treeline and had been camped there for several days. I was looking across the nearest valley when I spotted movement. It was on the base of a steep mountainside in bare, rocky terrain, with snowfields descending down the small gullies on the hillside. It was moving up the valley about a half mile away. When it crossed the snow, you could plainly see that it was not a bear. It walked upright with long strides and arms swinging and moved fast across the white snow. It was dark in color like a bear. I have seen bears many times since in the same type of terrain and they do not move like this did. It was too big and fast to be a human. Bears can and do walk upright, usually for short instances when they need to see or smell something and need the height. They don't travel in this manner and not in difficult terrain. I pointed it out to the other guys and we watched it until you could no longer see it. When it was out of the snow it was hard to see against the rocks. We wanted to go look at the tracks but everyone was scared to go down there. We had to sleep there that night and nobody would go outside after dark. The next day we got out and never went back. Twenty years later, I still would not go up there even with a group and with guns. The only thing I have seen that looked like this is the descriptions of bigfoot.</t>
  </si>
  <si>
    <t>Black Rapids Glacier ,  Alaska Richardson Hwy , South of Delta Junction</t>
  </si>
  <si>
    <t>Alaska Richardson Hwy</t>
  </si>
  <si>
    <t>Black Rapids Glacier</t>
  </si>
  <si>
    <t>warm</t>
  </si>
  <si>
    <t>steep mountainside , rocky , gullies , snowfields</t>
  </si>
  <si>
    <t>baren</t>
  </si>
  <si>
    <t>moving up a valley</t>
  </si>
  <si>
    <t>arms swinging</t>
  </si>
  <si>
    <t>https://www.bfro.net/GDB/show_report.asp?id=1258</t>
  </si>
  <si>
    <t>Kevin Withers</t>
  </si>
  <si>
    <t>August</t>
  </si>
  <si>
    <t>15-31</t>
  </si>
  <si>
    <t>vocalization</t>
  </si>
  <si>
    <t>camp activity</t>
  </si>
  <si>
    <t>This happened in late August of 1997 in a side valley of Goldstream Valley, a relatively populated area just north of Fairbanks. Although it's quite close to the Fairbanks area and there are many houses and roads in the main part of Goldstream, the side valleys are still as wild as they were a thousand years ago. I was hunting ruffed grouse in one if these side valleys (I prefer not to say which one). I was on a south-facing aspen covered hillside, and had hunted all afternoon and evening, intending to spend the night out on the hill and hunt my way back in the morning. As I was making camp, a black bear almost walked right into me. I heard him coming from a ways off, and scared him away before he got closer. later on, it will become apparent why I mention this. So I was sleeping out in the open, no tent, under a spruce tree. Sometime in the middle of the night, I was awakened by something prowling around my camp, maybe thirty feet or so away from me, walking in a circle. I mentioned the bear before. . . this was not a bear I heard in the night. My father is a hunting guide, and I literally grew up hunting bears. I KNOW what a bear sounds like when it's walking. Whatever this thing was, it was walking on two legs, with a bit of a shuffling sound between each step, like it was dragging its feet a bit. The leaves on the forest floor were dry like potato chips, and it was breaking a lot of branches--I could hear it and follow its movement quite distinctly. I have to say here that I've spent a LOT of time in the Alaskan bush, and have never before or since been truly afraid of anything I've encountered, but I don't mind saying that on that particular night I was literally shaking with fear. It circled my camp for what seemed like hours, but it was probably only five minutes or so. Finally, remembering something I had once read about the Athabascan Indians' beliefs regarding "woodsmen", I started talking to it, albeit in a shaky voice, saying I wanted no trouble that night. The thing stopped dead in its tracks, then a few moments later, I heard it trotting downhill, away from me. Talking to such a creature may sound kinda cornball, but all I know is that it worked. I've kicked myself for this many times since, but the next morning, I didn't bother to look for any tracks, hair, etc. I just packed up and resumed my hunting. I had no further trouble with the woodsman. As a final couple of notes, I do recall hearing kind of low muttering sound as it was prowling around me. Also, having since done some reading on Bigfoot sightings, I've noticed that a lot of people report the animal having a strong foul odor to it. However, I did not smell any particular odor, foul or otherwise.</t>
  </si>
  <si>
    <t>side valley of Goldstream Valley , north of O'Connor Creek</t>
  </si>
  <si>
    <t>Jones Road</t>
  </si>
  <si>
    <t>Goldstream Valley</t>
  </si>
  <si>
    <t>cresent</t>
  </si>
  <si>
    <t>south-facing hillside</t>
  </si>
  <si>
    <t>aspen trees , spruce trees , willow trees , birch trees</t>
  </si>
  <si>
    <t>circling camp  , branch breaking</t>
  </si>
  <si>
    <t>shuffling feet , dragging feet</t>
  </si>
  <si>
    <t>low muttering</t>
  </si>
  <si>
    <t>The witness is a twenty-six year old archeologist who works for a consulting company. The witness' camp was situated forty minutes from the nearest trail. He camped out for only one night. Some time in the middle of the night he was awakened by a flying squirrel which landed on his chest, squeaked, and ran off. He then heard a distinctly bipedal animal walking around his camp, accompanied by the sound of breaking sticks and branches. "It was not trying to be quiet," the witness said. He also heard a whispering, or low grumbling/muttering sound. Area vegetation consisted of second growth forest with patches of large aspen, alder, small willow, and birch.</t>
  </si>
  <si>
    <t>https://www.bfro.net/GDB/show_report.asp?id=1995</t>
  </si>
  <si>
    <t>May</t>
  </si>
  <si>
    <t>Spring</t>
  </si>
  <si>
    <t>road crossing</t>
  </si>
  <si>
    <t>I personally did not see it but a Noncommissioned officer i work with along with his wife, child and hunting buddy were on their way home when according to them a large, hairy about seven foot ape looking thing crossed the road in front of them. From what i could gather none of them are too familiar with bigfoot information. Any way they say it crossed the road which is about thirty-five feet in width in four to five steps it seemed and disappeared into the brush on the other side which leads to a river called the Chena. Both of the guys have been hunting since childhood and are sure they know a bear when they see one. The thing crossed the road on its hind legs and as we all agreed yeah a bear can raise up on its hindlegs and even take a few clumsy steps, but, cross a thirty-five foot road.....naw! They say they even came back later (they were shook) and looked for tracks. He wasn't too sure but says he found some tracks that didn't look like any tracks he was! ! familiar with. They were pointed inward as a person who is what i call pigeon-toed. They heard or saw nothing else but were a bit shook and headed home. The entire story seemed incredible to me because the incident took place on a military installation. I really don't won't to get the guys involved because they fear ridicule.</t>
  </si>
  <si>
    <t>Fort Wainwright , Chena Rivers</t>
  </si>
  <si>
    <t>Trainor Gate Road</t>
  </si>
  <si>
    <t>Birch Hill</t>
  </si>
  <si>
    <t>waning crescent</t>
  </si>
  <si>
    <t>hills</t>
  </si>
  <si>
    <t>pigeon-toed</t>
  </si>
  <si>
    <t>https://www.bfro.net/GDB/show_report.asp?id=1257</t>
  </si>
  <si>
    <t>Charles Lamica</t>
  </si>
  <si>
    <t>standing on road</t>
  </si>
  <si>
    <t>It was the month of July, 2009 in Fairbanks Alaska. I was heading south on Auburn Dr toward Farmers Loop which was about 1 mile away. It is a wooded area frequented by homes and in general would be considered a populated area. Houses are on an average of about 100 to 200 feet apart with only the general area around and close to the homes cleared out. Most of the area by far is wooded. It was the section of the road where it passes by Pearl Creek Elementary school. The school can be seen through the woods. Some of the woods in the area are quite thick and in some places can’t be seen into more than about 10 or 15 feet. But in this area, it had apparently been cleaned out quite a bit and sightlines into the section of the sighting were very open. The school and vegetable garden could be seen off to the right from the road I was on. It was about 6pm and I was heading home after a day of working on a deck I was building. The weather was clear with the sun high in the sky. As I was driving, I happened to notice a “man” standing by the right side of the road about 100 yards ahead. It was more of an unconscious recognition. There’s nothing unusual about a man standing on the side of the road in this area. As I got to within about 50 yards, I looked closer. “That’s no man” I said to myself (I was alone in the car). Shortly after that, 1 or 2 seconds, he bolted into the woods towards the school. He did it like a wild animal would do if spooked. I didn’t slow down until I got to the place where I saw him go into the woods which is where I stopped. I could see him running away from the road and when he was into the woods about 30 yards or so, he turned left and was now running parallel to the road in the same direction I was heading. I got a good look at him, but not his face. I could have probably seen his face had I not been so mesmerized and had the presence of mind to look at it. I was busy noticing other things. His fur or hair looked to be about 3 to 4 inches all over the main part of his body. It was a reddish rusty color. I was mildly struck by how red it was, but it definitely had some rustyness to it. He was about 6 feet tall and looked to weigh about 200 lbs. He ran with a strange “Hoppy” kind of run. It wasn’t a limp. With one foot he pushed off with was more a normal running move, but the other foot he pushed off with propelled him upward (about a foot or less) and forward. I watched him until he disappeared into the woods. There was a road about 100 yards ahead and I took off to get to it so I could turn right and in 20 yards turn right again to the road that lead to the school parking lot. So the wooded area he was in was sort of a peninsula and he seemingly had to be in there somewhere. The woods I was looking into from that angle were quite thick and I didn’t see him and haven’t seen him since. A little farther up on the right was the school garden that had people in it (around 7 - 10) which I’m now sorry I didn’t stop to go talk to them about it. The next day as I was driving in to work on the deck, I naturally slowed down in the area I saw him (stopped actually) and was surveying the area when a couple walking their dogs were approaching. I flagged them down and told the story of what happened the evening before and they told me that about a week before they were with their dogs and were on the way other side of the school property by the soccer field and 3 kids came running over to them saying “Did you see the sasquatch, did you see the sasquatch.” They also said that what appeared to be a Dad was with them who didn’t seem to excited about it. My conclusion to whether it was real or not is summed up by saying. “It was either real or there was a man in a VERY, VERY convincing costume.” I reported it to the fish and game office in Fairbanks a couple days later. The person who was taking the report was sort of rolling his eyes through the whole thing as he seemed to be writing it down on a piece of scrap paper-. I even had to ask him to take my phone number just in case.</t>
  </si>
  <si>
    <t>Intersection of Auburn Drive and Farmers Loop</t>
  </si>
  <si>
    <t>Auburn Drive</t>
  </si>
  <si>
    <t>Pearl Creek Elementary School</t>
  </si>
  <si>
    <t>wooded</t>
  </si>
  <si>
    <t>birch trees , spruce trees , low undergrowth</t>
  </si>
  <si>
    <t>red</t>
  </si>
  <si>
    <t>3 to 4 inch hair all over , clean</t>
  </si>
  <si>
    <t>standing on side of road</t>
  </si>
  <si>
    <t>hoppy run , one leg propelled it forward more than the other</t>
  </si>
  <si>
    <t>rust red hair</t>
  </si>
  <si>
    <t>I was intrigued by this report because I used to live very near the area where this sighting occurred. I interviewed the witness telephonically and found his story to be credible. The interview resulted in the following additional information… 1. The entire sighting, from first glance to last seen, was under 30 seconds in duration. The creature was about 100 yards away when first seen, but as the sighting progressed the distance was reduced to about 20 to 30 yards. 2. The witness didn't get a good look at the creature's face or its feet. He described the shape of the head as being a cross between that of a human and a gorilla. The hair on the body seemed to be fairly uniform in length, about three to four inches, and was not matted or scruffy looking. 3. He has no explanation for the unusual gait of the creature, and could not speculate as to the possibility of an injury or deformity that might cause it. 4. The witness says he is inclined to believe what he saw was a real non-human animal, but it was definitely not a bear. He recognizes that there is a remote chance that someone could have been carrying out a hoax, but he indicated that if it was someone in a costume it was so convincing that it would have to be a costume of Hollywood-professional quality.</t>
  </si>
  <si>
    <t>https://www.bfro.net/GDB/show_report.asp?id=26604</t>
  </si>
  <si>
    <t>Kenai-Cook Inlet</t>
  </si>
  <si>
    <t>1980-1989</t>
  </si>
  <si>
    <t>November</t>
  </si>
  <si>
    <t>This is just a report from a native that said he saw a hairy person about 6 to 7 feet tall, all hairy, casually walking across the dirt road by Skilak Lake. It looked at him and stopped on the road and appeared surprised. Then it took off into the woods swiftly. He said it was very agile and quick. He was about 275 to 300 yards away. There was no snow on the ground yet. He said they looked at each other for a bit and he loaded his single shot shotgun cause he didn't know if it was friendly or not. He was going to run and tell the authorities but he didn't saying that they wouldn't believe him. He was very serious as he was telling the story. I know the man, he is a strong Christian. That was probably about late October or early November. This place is near Sterling, Alaska. The location is full of spruce forest. I've been in there, it's secluded from the main highway and full of forest and lakes and mountains.</t>
  </si>
  <si>
    <t>Kenai Peninsula</t>
  </si>
  <si>
    <t>Sterling</t>
  </si>
  <si>
    <t>Skilak Lake Road</t>
  </si>
  <si>
    <t>wooded , lake</t>
  </si>
  <si>
    <t>https://www.bfro.net/GDB/show_report.asp?id=1259</t>
  </si>
  <si>
    <t>Mantanuska-Susitna</t>
  </si>
  <si>
    <t>friend and I were driving back to Fairbanks from Anchorage..I was driving her truck-a 1980 Dodge d50 ..these trucks sit very low to the ground..It was late at night, and we were just about to the tourist Area of the Denali Park. It wasn't winter yet, just before a corner, my lights hit something sitting on the yellow line in the middle of the road. The lights to this truck were grossly out of adjustment, so they were pointing right at the thing. It was sitting in the middle of the road with it's legs pulled up to it's chest, and it's arms folded over it's knees. It's head was between it's arms, looking toward the ground It had long, human like hair..at first I thought it was an orangutan, Then I thought to myself, what would an orangutan be doing in the middle of nowhere in Alaska. I've lived here almost all my life and there is no animal like this one..I thought to myself the only way that could have been an orangutan is if there's a circus out here.. I knew that was not a possibility in such a remote area. I drove right next to it and I was at it's level. If I had been going slow, I could have touched it easily. I was freaked out and thought I must be seeing things, maybe I was tired..My friend saw it too, although neither one of us said a word until we reached the gas station in the town of Healy just passed Denali. She said "Did you see that.." and I said, "I thought I was seeing things.." This spooked us so bad we didn't even say anything to each other about it until we were around people. We have talked about this, and still agree that we saw this thing. We have given up on trying to explain it to anyone else, because no one believes it..We both have decided not to bring it up because no one believes it anyway. Why I feel this is so unusual, is there is no animal native to Alaska that could resemble this thing in anyway. We have bears, moose, caribou, porcupine, rabbits ect..but none of these animals have knees or long reddish colored hair. I don't know how to explain it, and I've given up trying to because nobody believes it, they think your joking. I don't want to be harassed by any nuts, I just wanted to share my genuine incident in case others have seen it.</t>
  </si>
  <si>
    <t>Denali Park</t>
  </si>
  <si>
    <t>Parks Hwy</t>
  </si>
  <si>
    <t>hills , evergreen forests</t>
  </si>
  <si>
    <t>birch trees , berries , lichen</t>
  </si>
  <si>
    <t>orangutan-like , long human-like hair</t>
  </si>
  <si>
    <t>sitting on road , knees tucked , arms wrapped around knees , head looking at ground between arms</t>
  </si>
  <si>
    <t>https://www.bfro.net/GDB/show_report.asp?id=1260</t>
  </si>
  <si>
    <t>My name is Kevin and I've been hunting in Alaska for 8 years now. I'm used to tracking dangerous animals like Bull Moose and Grizzly Bears. One early morning we were observing several Large Moose tracks in the mud. I saw a track that looked like a BIG FOOT track. I looked at my buddy and said "what does that look like to you"? and He said "That's a Big Foot track"! there it was amongst the moose tracks. It was a good 11 inches long and was made from the right foot. I could see all 5 toes. What struck me most was the size of the big toe! The track appeared to be a couple of days old. I looked around for other tracks, but found none. The thing must of been running. I wanted to go back there and make a plaster cast, but it was raining hard. Two days later I went back there and the track was filled with water and nonrecognizable.</t>
  </si>
  <si>
    <t>trail off a swamp on Sunvalley Drive</t>
  </si>
  <si>
    <t>Palmer / Hatcher Pass</t>
  </si>
  <si>
    <t>Palmer Fishhook Road</t>
  </si>
  <si>
    <t>overcast</t>
  </si>
  <si>
    <t>swamp</t>
  </si>
  <si>
    <t>large hallux , right foot</t>
  </si>
  <si>
    <t>https://www.bfro.net/GDB/show_report.asp?id=597</t>
  </si>
  <si>
    <t>Prince of Wales</t>
  </si>
  <si>
    <t>standing off road</t>
  </si>
  <si>
    <t>I was going for a drive. I had 3 kids with me, my daughters and one of their cousins. It was starting to get dark. I decided I wanted to turn around and not go all the way down to the sort yard. So I pulled into a turnaround. I had the car lights on. Just in the bushes on the other side of the road, I noticed some movement. I thought it might have been a deer, so I stopped the car. The first thing I really saw was really bright blue eyes. Then I noticed how far up they were, the thing had to be about 8-9 feet tall. The rest of the thing was real dark, might have been black or dark brown. My daughter saw the feet....they were huge. When I realized it might be a bigfoot, I freaked out and tore out of there. I've never been down there after dark again. I rarely go there at all. It didn't move after the initial movement we saw, it just stood there looking at us.</t>
  </si>
  <si>
    <t>between sort yard and garbage dump on Saltery Road</t>
  </si>
  <si>
    <t>Hydaburg</t>
  </si>
  <si>
    <t>Saltery Road</t>
  </si>
  <si>
    <t>cold</t>
  </si>
  <si>
    <t>beach , mountain , pine forest</t>
  </si>
  <si>
    <t>pine trees , brush</t>
  </si>
  <si>
    <t>blue</t>
  </si>
  <si>
    <t>blue eyes</t>
  </si>
  <si>
    <t>standing in bushes</t>
  </si>
  <si>
    <t>https://www.bfro.net/GDB/show_report.asp?id=2917</t>
  </si>
  <si>
    <t>residential</t>
  </si>
  <si>
    <t>This incident happened last night just after 11pm. My daughter was home alone. She lives with a relative, who was out of town. She called me at 11:22 pm; she was terrified. She said she could hear something walking back and forth by her bedroom window. She also said she looked out the window when she first heard it, and saw "something" big and black, really big. She described the "thing" to have been about 3-4 feet above the bottom of the window. When I went down to look behind the house this morning, I stood by the window. I am 5'4" and my eyes just reach the bottom of the window, so I figure this "thing" must have been 7-8 feet tall. We live in a small village of less than 500 population. There are a lot of bushes and trees in between the houses. Their house is close to the beach, and there is forest surrounding the town. Now, I've never known my daughter to afraid of anything, but last night when I went to pick her up, she was shaking like a leaf, she was hysterical, it took me almost an hour to calm her down. I questioned her about what happened. She called me about 5 minutes after she first saw it. She was too scared to move. When I got down there, I would not look behind the house, but she was hiding in my relative's closet. She said it was walking back and forth right behind the house. She described the footsteps as a sound that someone very large walking on two feet, kind of like a "stomping". My daughter is very down-to-earth, not one prone to dramatics. When I first went down there, I didn't really know what was going on, just that my daughter was scared spitless, but I would not look behind the house. When I went up to the house, my hair felt like it was standing on end, and I had goosebumps really bad. I was scared and didnt know why.</t>
  </si>
  <si>
    <t>edge of Hydaburg town limits</t>
  </si>
  <si>
    <t>Main Street</t>
  </si>
  <si>
    <t>rain</t>
  </si>
  <si>
    <t>waning gibbous</t>
  </si>
  <si>
    <t>forest</t>
  </si>
  <si>
    <t>berries , alder trees , conifer trees</t>
  </si>
  <si>
    <t>black</t>
  </si>
  <si>
    <t>pacing by bedroom window</t>
  </si>
  <si>
    <t>stomping</t>
  </si>
  <si>
    <t>https://www.bfro.net/GDB/show_report.asp?id=7963</t>
  </si>
  <si>
    <t>I and my cousin were walking down Harris River from the Harris River camp ground. We were walking about 30 to 45 minutes when my cousin thought he saw something standing in front of us about 100 feet or so away. When he asked me if I could see what it was, I told him I couldn't see because I didn't have any contacts on or glasses. So he told me it was just a stump so I was like ok.. Then we went over to where we thought the thing was and in the sand about an inch deep there was a footprint like a man's. In shoe size it looked like it might have been like a size 13 or 15, There were 3 foot prints and about a minute later we ran for about ten minutes and we started walking and then we got to the road, about a mile away from the picnic area, where we were having a Mother's Day picnic We started to race each other to the picnic area where our family members were. Then we told them about it and we just kept it to ourselves for some odd reason.</t>
  </si>
  <si>
    <t>Harris River campground 4 miles west of Hollis</t>
  </si>
  <si>
    <t>Hollis</t>
  </si>
  <si>
    <t>Klawock-Hollis Road</t>
  </si>
  <si>
    <t>Harris River Campground</t>
  </si>
  <si>
    <t>mountainous , river bank</t>
  </si>
  <si>
    <t>3 footprints total</t>
  </si>
  <si>
    <t>The witness mentioned that the footprints were approximately 15" long or slightly shorter. The three prints were not walking footprints but were close together. Since he personally could not get a good look at the initial sighting, the report has been classified as a function of the footprints.</t>
  </si>
  <si>
    <t>https://www.bfro.net/GDB/show_report.asp?id=8797</t>
  </si>
  <si>
    <t>Southeast Fairbanks</t>
  </si>
  <si>
    <t>My daughter and I were traveling to Tok, Alaska, westbound approx. 30-45 minutes from US Customs at Alaskan/Canadian Boarder. We were towing a 27 ft. trailer and listening to music and enjoying the view. An object caught my eye standing in the treeline south of the eastbound lane. I saw something from the waist up reaching to a higher part of a white bark tree. I did a double take and slammed on the brakes and came to a complete stop. Whatever it was had its back to us and still was reaching up with its right arm. The animal was a beautiful blond/auburn coloration and appeared well groomed as I could see the waist and well developed shoulders that blended into the head. I didn't see a real neck. I made a mental note using the tree as a height measuring device. I reached for the camera and my daughter but when we left our truck the animal was gone. We returned to our truck and continued driving until we pulled into the rest stop mentioned above. I took a tape measure from the tool box and measured a similar looking white bark tree using my mental notes....The animal I saw stood at better than 9 ft with an overhead reach greater than 12 ft.</t>
  </si>
  <si>
    <t>30-45 minutes west of Alaska/Canada border</t>
  </si>
  <si>
    <t>Alcan Hwy</t>
  </si>
  <si>
    <t>knoll , wooded</t>
  </si>
  <si>
    <t>blonde</t>
  </si>
  <si>
    <t>auburn</t>
  </si>
  <si>
    <t>no</t>
  </si>
  <si>
    <t>glossy and groomed coat , developed shoulders , no neck</t>
  </si>
  <si>
    <t>standing off the road in the treeline reaching into a tree</t>
  </si>
  <si>
    <t>12 foot overhead reach</t>
  </si>
  <si>
    <t>The witness' comments concerning the broad shoulders of the animal effectively rule out the alternative explanation of grizzly bear. It "froze" as the car passed. He repeatedly mentioned its "magnificent" appearance and glossy, groomed coat shining in the sun. The highway is bordered in this region to the east by totally trackless low mountains (up to 4,000' +) and to the west by the enormous Tetlin National Wildlife refuge. The latter adjoins the road with approximately 700 square miles of swamps and untold thousands of lakes.</t>
  </si>
  <si>
    <t>https://www.bfro.net/GDB/show_report.asp?id=9317</t>
  </si>
  <si>
    <t>Conor Ameigh</t>
  </si>
  <si>
    <t>April</t>
  </si>
  <si>
    <t>Around 6:45pm on April 23rd, 2008, as my son and I were coming into the US from Canada. We were traveling west about 14 miles on the US side of the US Canada border on the Alcan highway. My son was driving. If you've ever driven that road, then you know how the pavement has huge dips in it, I suspect from the freezing and thawing of the foundation of soil under the pavement. Anyway, my son was watching directly in front of the car to make sure we took the smoothest path around some upcoming heaves in the pavement. I was watching further down the highway as I had done our entire trip from Lethbridge, AB. My hope was to catch a glimpse of a bear, moose or some awesome wildlife or some kind. Anyway, we were on a slight decent down a hill, making a slight left corner and about to start up the other side when I saw what I thought was a human crossing the road, may 3-tenths of a mile ahead of us and up then slight incline. He was a tall, odd looking fellow and I joked to myself when I first saw him.. "Well, there is sasquatch up the road", fully expecting to see that a person had crossed from a house or something on the left-hand side of the road over to another house or something on the right hand side. When we got to the point where the structures should have been, there was nothing.. I mean nothing. And no sign of any human, animal or anything else on the right hand side of the road in the woods. This thing was walking upright like a man, long arms and what looked like a long neck from the side. It had a fairly long gape in his walk..arms swinging with each stride. It was all one color...I described it to my wife as the color of a Carhartt rust/brown full cover-alls. I called her first thing when we got cell coverage in Tok. She got on the web and saw where this was not the first time a sighting happened in this very same area. I was so glad that someone else had seen it! I hate to say it, but he looked similar to the representations on TV and pictures! By the way, I have always thought this whole thing was a bunch of nonsense. If nothing else, someone was wearing a suit to make them look like the sasquatch character.</t>
  </si>
  <si>
    <t>15 miles from the US Customs Office</t>
  </si>
  <si>
    <t>US Customs Office</t>
  </si>
  <si>
    <t>red brown</t>
  </si>
  <si>
    <t>long</t>
  </si>
  <si>
    <t>long arms , short torso , long legs</t>
  </si>
  <si>
    <t>casually crossed road , walked into trees</t>
  </si>
  <si>
    <t>The creature was exiting from the southwest side of the road, which is the Tetlin National Wildlife Refuge. The 730,000 acre refuge stretches south from the Alcan Highway, and west from the Canadian border. Hundreds of thousands of waterfowl flock here to nest every spring. It is also home to 44 known species of mammals.To the south, it borders the 13 million acre Wrangell-St. Elias National Park and Preserve, the largest designated wilderness in the United States.</t>
  </si>
  <si>
    <t>The Alcan Highway is a great place to see wildlife. Sightings of any animal may last only seconds, so passengers have to be alert and observant if they want to see one. This was the witness’s first trip to Alaska, so he was focused on the road ahead, hoping to see some wildlife. The witness saw the creature on the left side of the two-lane road. It was approximately eight or nine feet tall. There didn’t appear to be any distinction between the creature's head and neck. It had long arms, a short torso, and long legs. The creature casually crossed the road in three long strides then stepped into the trees. While approaching the area where the creature crossed, the witness requested that they stop and look around, but his son was unnerved, and refused to stop. The creature was exiting from the southwest side of the road, which is the Tetlin National Wildlife Refuge. The 730,000 acre refuge stretches south from the Alcan Highway, and west from the Canadian border. Hundreds of thousands of waterfowl flock here to nest every spring. It is also home to 44 known species of mammals.To the south, it borders the 13 million acre Wrangell-St. Elias National Park and Preserve, the largest designated wilderness in the United States.</t>
  </si>
  <si>
    <t>https://www.bfro.net/GDB/show_report.asp?id=23666</t>
  </si>
  <si>
    <t>John Salmond</t>
  </si>
  <si>
    <t>wood knock</t>
  </si>
  <si>
    <t>wood knocks</t>
  </si>
  <si>
    <t>This is an excerpt from a short story I wrote about this hunting trip for mostly my family. I am 64 years old and have 40+ years in law enforcement, currently serving as chief of police. With hunting season not to open until the day after next, we were in no hurry and enjoyed the evening with a touch of good single malt Irish talking about our past hunts and the one we were about to have. Loyd and Davis would not arrive until the first day of the hunt, presumably because Dave had become domesticate sometime after the previous year’s hunt and had to attend a retirement party before being allowed to leave Valdez for camp. With the evening expended and the toll the day had taken on us we were in our sleeping bags and doubtlessly turning logs into sawdust by 2300 hours. The stove was stoked with fresh firewood and all was good. About 0215 I awoke feeling way too warm, unzipped my bag, slinging the top off, when I heard a resounding crack of wood striking wood, similar to a Louisville Slugger solidly striking a large, sound Birch tree very close to the cabin. There being no one within many miles of us, my attention was immediately focused on the sound. A few seconds later, the sound was repeated, which was to be the pattern for several minutes while I attempted to evaluate it to determine its source. I finally decided to wake Bill saying in just above a whisper, “hey Bill”. He stirred responding with something that sounded like “what” and did not move again for twenty minutes; when he woke up and asked what was going on. In the mean time the commotion stopped when I initially attempted to awaken Bill up and I was sitting on the bunk with my .450 in hand waiting for whatever eventuality might arise. Nearing 0300 hours I finally returned to a sound slumber awaking well into the following morning. With a spot of coffee in our gullets and having explained to Bill the events of the previous night we explored the area of the old village, inclusive of the nearby grave yard, in an effort to find an explanation. We found numerous paths traversing the grassy area around the cabins with a multitude of bedding sites. Never did we find anything that would provide us with an answer to the question of the source of sounds. Explaining this to another friend after our return, with the experience of spending many years living in numerous villages, he asked me if there was a native graveyard nearby. It is less than 50 yards from the cabin. Nevertheless, I named the source “Sassy”.</t>
  </si>
  <si>
    <t>30 miles west of Taylor Hwy , south of Chicken, AK</t>
  </si>
  <si>
    <t>Chicken</t>
  </si>
  <si>
    <t>Taylor Hwy</t>
  </si>
  <si>
    <t>Ketchumstock Mountain</t>
  </si>
  <si>
    <t>swamp , bog , mountains</t>
  </si>
  <si>
    <t>birch trees</t>
  </si>
  <si>
    <t>wood knocking every few seconds for minutes</t>
  </si>
  <si>
    <t>1 knock every few seconds</t>
  </si>
  <si>
    <t>After speaking with the witness I find the story believable and that they experienced wood knocking outside their cabin in the early morning hours. The witness has considerable experience in Law Enforcement and is an avid outdoorsman, hunter and is familiar with the local wildlife and the noises they make.</t>
  </si>
  <si>
    <t>https://www.bfro.net/GDB/show_report.asp?id=25442</t>
  </si>
  <si>
    <t>Valdez-Chitina-Whittier</t>
  </si>
  <si>
    <t>1990-1995</t>
  </si>
  <si>
    <t>Ed L. was salmon fishing with a companion in Prince William Sound. After anchoring off shore, his companion took a small boat up a river to check on the state of the salmon run. As the day wore on toward evening and he didn't come back at the expected time, Ed scanned upriver and across the adjacent land with binoculars. There he saw a sasquatch walking across the tundra, with long, smooth steps and with dark hair flowing from its shoulders, bouncing behind "like a cape" at every step. The sasquatch paid no attention to the boat (distance about 1,000').</t>
  </si>
  <si>
    <t>east side of Prince Williams Sound</t>
  </si>
  <si>
    <t>Prince Williams Sound</t>
  </si>
  <si>
    <t>tundra</t>
  </si>
  <si>
    <t>berries</t>
  </si>
  <si>
    <t>hair flowing from shoulders</t>
  </si>
  <si>
    <t>walking across tundra</t>
  </si>
  <si>
    <t>smooth steps</t>
  </si>
  <si>
    <t>smooth</t>
  </si>
  <si>
    <t>Ed L.is a commercial fisherman and former Air Force noncom and mechanic. The area, according to Ed, was known for its concentration of berries and black bears. The salmon run was in the early starting stage. Solid forest was estimated to be about 100 miles away. Ed did not have even a shadow of a doubt about the identity of the animal he had seen, particularly since he had previously hunted many of the large game animals of Alaska. Hair of the described appearance can be estimated to be 18-24" long. The interest of this sighting with its rather meager contents lies in its geographical latitude. The center of Prince William Sound lies at 60 degree, 40 minutes N. Additional Alaskan sighting reports are to be found in Green (1978), and in an article in the magazine "Alaska" of October, 1995, pp. 25-27. Aside from reports in the Alaska Panhandle, e.g., near Hyder, Ward Cove on Prince of Wales Island, and in the Wrangell Narrows (by Bob Titmus himself), all in the vicinity of 56 degrees N., there are scattered sightings farther north. On the Alaska Peninsula, a cluster of sightings have been recorded near Chignik Lake (55 degree, 54 minutes N), Manokotak near Kulukak Bay (58:40 N), Togiak drainage (59 N), Lake Iliamna (59:30 N), and yet farther north near Galena, 120 miles inland from Norton Sound (64:44 N) and Kotzebue Sound at the Arctic Circle (66:33). All of these sites are on the coast or within ready sasquatch walking distance of it and are, consequently, moderated by the ocean. Such cannot be said for inland sightings, such as that near Fort Yukon, south of the Brooks Range, or Dawson Creek (NE British Columbia; detailed in Hunter and Dahinden, 1993). Both of these locations are exposed to the full brunt of the arctic winter. Seasonal migration would appear to be of immediate advantage in these regions as compared to the overall temperate Pacific Northwest, though unlikely to be established in view of the rarity of these events. In any case, large bulk and long hair would be of decided survival value.</t>
  </si>
  <si>
    <t>https://www.bfro.net/GDB/show_report.asp?id=1261</t>
  </si>
  <si>
    <t>Matt Monetmaker</t>
  </si>
  <si>
    <t>This past spring at approximately mile 106 Richardson Hwy, traveling to Princess Hotel for breakfast on a Sunday morning, about 1/4 before the right turn to Princess Hotel a very Large 2 legged CRITTER ran across the road in front of me and my wife. In 3 steps on a dead run was into the ditch and into the timber. Wish the snow would have been on the ground, but ditches weren't mowed yet. No visible tracks just brush pushed down. Never seen anything afterwards till late summer in August, watching TV late evening I started hearing noises and thought my surround sound was on, muted the tv, randomly heard it, sounds like a wood knock, and frequently I went outside and it was coming from behind the house. I live at mile 109 Richardson, and no neighbors in that direction for quite aways. It kinda freaked me after. I knew what it was but after that I haven't heard anything since. I always carry a sidearm when cutting firewood or just out riding. I truly believe we have a Bigfoot in our area</t>
  </si>
  <si>
    <t>Richardson Hwy north of Copper Center , crossing point north of guardrails where Yetna Creek passes under highway</t>
  </si>
  <si>
    <t>Glenn Allen</t>
  </si>
  <si>
    <t>Copper River Princess Wilderness Lodge</t>
  </si>
  <si>
    <t>forests , river</t>
  </si>
  <si>
    <t>wood knocking</t>
  </si>
  <si>
    <t>https://www.bfro.net/GDB/show_report.asp?id=75309</t>
  </si>
  <si>
    <t>Alabama</t>
  </si>
  <si>
    <t>Autauga</t>
  </si>
  <si>
    <t>From the top of this hill the river was almost visible about a mile away through the darkness. We got out of the truck and stood and looked down toward the river. I was raised in the outdoors hunting, fishing, trapping and watching wildlife. I like to imitate owls at night just to hear them respond to me. As my friend and I stood on the side of this hill I began to hoot to see if any owls would respond from the river bottom. Instead of being rewarded with owls responding to my calls I heard a scream or moan about three quarters of a mile away like I had never heard before. I asked my friend what in the hell was that? He replied that it was probably what some of the old farmhands referred to over the years as the hairy man, which some of them had told of seeing from time to time for many years. I hooted once again and the same scream replied only closer this time. We stood there a little longer and could hear something big coming up the hill through the woods very quickly. By the time we got into the truck we were treated to another hair curling scream still in the woods but getting close to the hayfield. We cranked the truck and drove as fast as we could thru the bumpy field. When we arrived at the gate my friend asked me to get out and close the gate so that nobody could trespass onto the property. The gate was a quarter to a half a mile away from where we were run out of the field. As I opened the truck door to get out I was treated to yet another scream from the hay field. The gate did not get closed that night. What this was I do not know. I know that there was no livestock kept in this part of the farm. I do know that if this thing were discovered and somehow befriended that it would be a great asset to the U.S. Olympic team, for neither Jesse Owens or Carl Lewis can run cross country like this thing. This incident happened to me in 1985.</t>
  </si>
  <si>
    <t>banks of Alabama River</t>
  </si>
  <si>
    <t>Prattville , Austuagaville</t>
  </si>
  <si>
    <t>rolling hills , forest , farmland</t>
  </si>
  <si>
    <t>oak trees , hickory trees , pine trees , thicket , briars</t>
  </si>
  <si>
    <t>screamed in reply to owl imitating call</t>
  </si>
  <si>
    <t>ran 3/4 mile in time it took to drive</t>
  </si>
  <si>
    <t>scream</t>
  </si>
  <si>
    <t>https://www.bfro.net/GDB/show_report.asp?id=1783</t>
  </si>
  <si>
    <t>Baldwin</t>
  </si>
  <si>
    <t>Joanna Cuva</t>
  </si>
  <si>
    <t>intimidation</t>
  </si>
  <si>
    <t>It was a few days after hurricane frederic. I was 11 years old at the time. We lived in a trailer on hurricane rd. and my grand parents owned the hurricane landing &amp; fish camp ( what is now perkins landing ). We were left without power after the hurricane so all our food was on ice. It was about 11:00 pm and my dad asked me to walk to my grandparents store and get some ice, so I grabbed a flashlight and took off walking, it was less than a quarter of a mile from our house to the store and I was very used to walking the route on a daily bases. So I'm walking down the left side of the road and I can here the dogs barking and really cuttin up, they belonged to an older man who lived in a little white house down the road on the right. He kept them in a pin behind his house so when I get in front of the house I shine my light across the street at and around the house, suddenly I see something very large run from behind the house on two legs. I followed it with my light as it ran toward the woods, and then it stopped and turned and looked at me. It's eyes glowed red in the dark, and all the sudden it runs straight at me, it was so fast, I mean it traveled about 30 or 40 yards in just a flash and then it stopped right at the edge of the road. I was scared frozen, I couldn't scream or run and we just stood there for what seemed like an eternity but in all actuality was probably just a second or two. Then suddenly it let out a load high pitched growling sound and then I screamed and it turned and ran and I ran all the way home. When I got home I was so upset I could hardly breath or talk, my parents finally calmed me down and I told them what happened but they didn't believe me. The next day my dad and my uncle went down there to look for tracks but they didn't find any. My uncle told me I probably saw a bear but even I know a bear can't run on two legs. The creature I saw was extremely large, I would have to say now that it was at least 7 feet tall very broad shoulders, covered from head to toe in dark brown to black hair, his mouth and large, square teeth kind of stuck out from the rest of the face and the eyes were sunk in. As a veteran I can tell you that I've never been so scared in my life.</t>
  </si>
  <si>
    <t>Hurricane Road landing</t>
  </si>
  <si>
    <t>Perkins Landing</t>
  </si>
  <si>
    <t>Hurricane Road</t>
  </si>
  <si>
    <t>forest , bayou</t>
  </si>
  <si>
    <t>protruding</t>
  </si>
  <si>
    <t>V</t>
  </si>
  <si>
    <t>broad shoulders , covered in hair , square teeth , sunken eyes</t>
  </si>
  <si>
    <t>bluff charge</t>
  </si>
  <si>
    <t>covered 30 to 40 yard in seconds</t>
  </si>
  <si>
    <t>high pitch growl</t>
  </si>
  <si>
    <t>I found this witness to be honest and was visibly shaken to other family members when the incident occurred, shortly after Hurricane Frederic hit this area. His father called me and verified that something definitely scared his son that evening.</t>
  </si>
  <si>
    <t>https://www.bfro.net/GDB/show_report.asp?id=26513</t>
  </si>
  <si>
    <t>Matt Moneymaker</t>
  </si>
  <si>
    <t>beautiful morning. Sun shining and clear. There is an area of nothing but trees and brush which goes on for a mile or two. After that the road goes into a "s" turn which is probably a mile or so in length. Coming into the last right hand part of the s turn, I saw what I first thought was a man running from the left to the right across the highway. I thought, "what is this guy doing running across the highway out here?" I could see shoulders moving and arms swinging. It was upright and fast, but I couldn't see any other detail from my distance. It just seemed really dark brown or black. I couldn't make out shoes or clothing or skin. Whatever it was, it did not slow down once it had made it across the road. It continued at the same speed into the trees. I slowed down almost to a stop where it appeared to enter the trees. I could see into the trees a good distance, but saw nothing. It was gone.</t>
  </si>
  <si>
    <t>Off of 180 to Foley Beach Express</t>
  </si>
  <si>
    <t>Gulf Shores</t>
  </si>
  <si>
    <t>Foley Beach Express</t>
  </si>
  <si>
    <t>trees</t>
  </si>
  <si>
    <t>I spoke with the witness, Rick Snider, by phone. He is a 57 year old facilities manager for a large tourist resort near Gulf Shores. He is willing to speak with local journalists about this incident. He needed to go into work that Sunday morning briefly. The sighting happened as he was returning home. He was approximately 100 yards away when he first saw it. He was coming around the bend in the express way when it came into view. There were no other cars in front or behind him. He surmised it waited until there were no vehicles visible in either direction before it crossed the highway, but then he caught it by surprise when he rounded the curve. The figure was already on Rick's side of the express way, roughly in the middle of the road, when it came into view. He cannot say for sure that it was covered with fur, but it was all the same dark color, with no indication of clothes or shoes, etc. He strongly thinks it was not a human for various reasons, including the fact that a person would likely not be running across the express way in that area, and then continue running into the trees where there are no obvious trails, and be completely out of view within a few seconds. Rick has seen deer crossing the express way in recent weeks also. Cotton Creek passes underneath the express way just before the crossing point, so the figure was generally paralleling the path of the creek when it crossed. In Google Maps satellite images of the area you can see a large structure a few hundred yards further up the highway from the crossing spot. That is a brand new structure for "Toy Box Storage". It is so new that it does not appear on the aerial images in Google Earth. In fact it is still under construction, so the Google Maps (as opposed to Google Earth) images are very recent. Click here for Google Maps satellite view of crossing spot 30.317862, -87.649338</t>
  </si>
  <si>
    <t>https://www.bfro.net/GDB/show_report.asp?id=71896</t>
  </si>
  <si>
    <t>Barber</t>
  </si>
  <si>
    <t>Mary Ross</t>
  </si>
  <si>
    <t>January</t>
  </si>
  <si>
    <t>I have been reluctant to share my story because of my field of work, and do not want to have people think I am “crazy” as this could damage my career. But, as I get older, I feel this incident needs to be documented.The incident occurred in the winter of 1980 a few miles east of Clayton, Alabama in Barbour County. I was traveling with my Aunt, Grandmother and four younger cousins to a relative’s house. It was dark and probably around 9pm from the best I can remember. For some reason, my Aunt needed to turn around and proceeded to pull off the roadway by a small clearing. I was in the front seat of the car with my Aunt, who was driving, and my Grandmother. As we turned off the road, the headlights caught a figure in mid-stride. It then immediately froze and did not move anymore. It was about 30 yards from the car – very close. I could see the entire side view of this creature and its body was slightly turned so that it was looking at us. The most terrifying thing in my memory is this things huge eyes glaring at us. The best way I can describe the creature’s expression is “stunned.” The face was covered in hair except for around the eyes. The hair was dark and appeared longer and wavy looking on the arms and legs. It was very tall and massive yet lean looking. I would say it was easily over 7 feet tall, if not more. When it “froze” in the headlights, one arm was slightly extended behind the creature and it held this position. At this point, my Grandmother was crying and begging my Aunt to drive away. Two of my younger cousins were huddled on the floorboard in the backseat crying. I was terrified but could not look away. My Aunt kept telling my Grandmother “there is no way he can get in this car” and she kept the car still and we watched this motionless creature for about two to three minutes. It was almost completely motionless. It was as if the creature thought we could not see him if he did not move. I don’t know how it stood so still. The hair on my neck is standing on end as I type this. It scared me terribly. He kept staring at us with his eyes stretched very wide. I’ll never forget that “look” he gave us. Finally, my Aunt decided to flash the lights on and off real quick. The instant she did this, the creature jumped towards the woods and was gone. He was about 10 yards from the woods but made it there in less than a second. I can’t believe how fast this huge creature could move. This event traumatized me. I have never been able to go in the woods alone or enjoy camping since this event. I tried to deer hunt but could not enjoy it and quit – I can’t sit alone in a tree-stand without thinking of this creature and becoming tense. I can’t imagine coming upon this thing alone in the wilderness. I know these creatures exist. There is no doubt in my mind. I saw one up close and personal. We never saw the creature again.</t>
  </si>
  <si>
    <t>clearing near Hwy 30 and Barbour County Road 79 S</t>
  </si>
  <si>
    <t>Clayton</t>
  </si>
  <si>
    <t>Hwy 30</t>
  </si>
  <si>
    <t>forest , pond , lake</t>
  </si>
  <si>
    <t>pine trees</t>
  </si>
  <si>
    <t>stunned</t>
  </si>
  <si>
    <t>lean</t>
  </si>
  <si>
    <t>face covered in hair except eyes , hair longer and wavy on arms and legs , lean yet massive , stunned expression on face</t>
  </si>
  <si>
    <t>froze in headlights road crossing</t>
  </si>
  <si>
    <t>one arm swung behind creature and stayed there when frozen</t>
  </si>
  <si>
    <t>When I spoke to the gentleman about the brief sighting he and his family had many years ago I was impressed with the detail he was able to recall. The sighting area was a sparsely populated rural area. Witness stated that the approximate height of the animal to be over 7 feet tall, with dark brown/black hair in color. The creature must have already crossed the road, and was heading in the direction of the wood line when he was caught in the headlights. As the witness stated when the headlights were shined on him "he" froze in mid-stride for several minutes. The witness seemed very credible and sincere.</t>
  </si>
  <si>
    <t>https://www.bfro.net/GDB/show_report.asp?id=27067</t>
  </si>
  <si>
    <t>Bibb</t>
  </si>
  <si>
    <t>Kevin Smykal</t>
  </si>
  <si>
    <t>It was a hot afternoon in august. I heard sirens in the distance. the local rescue squad was responding to an incident. curious about what was going on I decide to go and see. when we arrived, I found out that 2 bham men had went canoeing and had not been seen since. the sherrif wanted to call for a helo to search the river. I piped up and told them that in was not a good idea. the trees cause a tunnel affect over the river. the helo wouldn't be able to see under the growth. on top of that the sun was starting to go down. he agreed and sent 6 men in 2 canoes down the river. 30-45 minutes passed and we were told that they had been found at a local bar in b'ham. my friend and I volunteered to pull the rescuers out of the river at a mid point near the road. we set off. the light was almost gone. as we made our way down the trail to a place where the stream and the cahaba meet my friend took off ahead of me. he knew the area better and i could see his light moving ahead of me. as I entered the bottoms where a bamboo thicket grew, I heard brush breaking and grunting noises to my left. I quickley made my way across the stream. I felt much better and safer once I crossed the stream. as I rejoined my friend at the intersection of the stream and river, I told him about what I had heard. he said it was probably a boar rooting for acorns. we sat for about an hour waiting. the moon was out quarter waxing, and hot as hell 100% humidity 90 degrees. after waiting I said to my friend that we must have missed the rescue team in the night. so he went to find out and he left me there on the bank to make sure they were not just slow getting down the river. another 30 minutes went by and I started seeing a light up the bank approaching my position. I pulled myself up into the foliage to camo myself, just in case the light was moon shiners or pot growers. they are notorius for bibb county. minutes passed and I heard my name being called. I made my way back across the stream and through the thicket. the grunting and brush snapping sounds still happening. as I climbed up the hill to the large over hanging rock i paused to catch my breath holding onto the tree. all of the sudden something large much taller than myself( I am 6'8"tall) rushed me. more of the limbs breaking and a vocalization sound like an excited baboon and a fierce growl. My friend was 10' in front of me. we ran quickley away from it. i even jumped a 10' ravine to get away. but it did not pursue further.</t>
  </si>
  <si>
    <t>CR-65 near Montevallo</t>
  </si>
  <si>
    <t>Montevallo</t>
  </si>
  <si>
    <t>CR-65</t>
  </si>
  <si>
    <t>hot</t>
  </si>
  <si>
    <t>river , bamboo thicket , forest</t>
  </si>
  <si>
    <t>bamboo</t>
  </si>
  <si>
    <t>bluff charge , branch breaking</t>
  </si>
  <si>
    <t>Witness stated that although it was dark, he could see the creature's silhouette. It was approximately 7 foot tall and ran upright. The actual confrontation and chase lasted about 5 minutes. He had been hearing twigs snapping and grunts for a long while prior to the encounter. He also stated that the creature was about 50 or 60 feet away when the chase started and that it got as close as 10 feet. The creature could have easily caught him, had it wanted to. This was clearly meant as an intimidation, only.</t>
  </si>
  <si>
    <t>https://www.bfro.net/GDB/show_report.asp?id=21714</t>
  </si>
  <si>
    <t>Blount</t>
  </si>
  <si>
    <t>C</t>
  </si>
  <si>
    <t>I myself have never seen a bigfoot. But, I have two reports that were told to me. These both occurred in Blount county, Alabama. The first sighting was in 1975 about 2 miles from the Chamblee Mill bridge. A friend of mine had just dropped me off after football practice. He was driving home on the road that crosses the bridge, this area is located in a triangle between Blountsville, Hanceville &amp; Holly Pond. He saw a large black or brown hairy figure stepping out of the woods as he was coming around a curve. He was startled and almost wrecked his car. His story later appeared in the Cullman Times, a paper in Cullman, Alabama. He later told me that he never was more affraid in his life. He looked it right in the eye and it stepped back in the woods. The location he saw it at is about a mile from my childhood home. The second sighting occurred on Skyball mountain some 2-3 miles from this sighting. My brother was driving alone on the road that crosses Skyball mountain. The area has very few homes on the mountain. There are streches of the road that are 2-3 miles before a house is located. The time was late evening around 11 pm or later in August 1991 or 1992. He had just topped a small rise on the road and began to smell a strong odor (he had his window down). He looked to the right of the road and saw a large dark figure walking through the tall weeds that were beside the road. He first thought it was a horse but it stepped out on the road. He described it as 8 feet tall, large, hairy, no neck, coal black eyes and covered in dark brown or black hair. He said it looked dead at him and he stopped his car. He thought about putting car in reverse but instead just sat there looking at it. He said it must of stood there a minute or longer. It smelled awful, it had long arms and large dark hair covered hands. It just walked off in to the woods on the other side of the road and he drove home.</t>
  </si>
  <si>
    <t>2 miles from Chamblee Mill Bridge</t>
  </si>
  <si>
    <t>Blountsville</t>
  </si>
  <si>
    <t>Chamblee Mill Bridge</t>
  </si>
  <si>
    <t>forest , creek</t>
  </si>
  <si>
    <t>standing off the road</t>
  </si>
  <si>
    <t>https://www.bfro.net/GDB/show_report.asp?id=1830</t>
  </si>
  <si>
    <t>The second sighting occurred on Skyball mountain some 2-3 miles from this sighting. My brother was driving alone on the road that crosses Skyball mountain. The area has very few homes on the mountain. There are streches of the road that are 2-3 miles before a house is located. The time was late evening around 11 pm or later in August 1991 or 1992. He had just topped a small rise on the road and began to smell a strong odor (he had his window down). He looked to the right of the road and saw a large dark figure walking through the tall weeds that were beside the road. He first thought it was a horse but it stepped out on the road. He described it as 8 feet tall, large, hairy, no neck, coal black eyes and covered in dark brown or black hair. He said it looked dead at him and he stopped his car. He thought about putting car in reverse but instead just sat there looking at it. He said it must of stood there a minute or longer. It smelled awful, it had long arms and large dark hair covered hands. It just walked off in to the woods on the other side of the road and he drove home.</t>
  </si>
  <si>
    <t>2-3 miles from Skyball Mountain</t>
  </si>
  <si>
    <t>Skyball Mountain</t>
  </si>
  <si>
    <t>long hair on hands</t>
  </si>
  <si>
    <t>W. Gibson</t>
  </si>
  <si>
    <t>I was driving a VW bus so I had a good view of my surroundings. As I rounded the first corner of the exit I noticed what I thought was a big white dog, like an Afghan running on all fours toward the road, up an embankment. We both reached the same point at the same time and I thought I would hit the dog. It seemed it didn't notice my car until it reached the side of the road when it was only feet away from the car. I don't remember slowing much but I wasn't going very fast to start with as the curve was pretty tight. As the creature reached the road and I saw it, it stood up on it's back legs. It was covered with long white hair maybe 8 inches long, it wasn't thick but more stringy and dirty looking and it had a round head, not a dog. I passed the creature and didn't catch it in my mirrors as it was dark. It scared me.I didn't get much detail of it's face but I did notice a fairly large mouth or lips which were prominent. The head was not huge and the body was pretty slender, it was probably as tall as the VW when it stood up, over 6 feet.</t>
  </si>
  <si>
    <t>Exit 287 off I-65 on a curve near the interstate</t>
  </si>
  <si>
    <t>Blount Springs</t>
  </si>
  <si>
    <t>I-65</t>
  </si>
  <si>
    <t>pine trees , hardwood</t>
  </si>
  <si>
    <t>white</t>
  </si>
  <si>
    <t>pear</t>
  </si>
  <si>
    <t>stringy , dirty , large hips compared to shoulders</t>
  </si>
  <si>
    <t>ran on all fours until it stood up to run across the road</t>
  </si>
  <si>
    <t>quadrupedal , bipedal</t>
  </si>
  <si>
    <t>This is a very credible witness. He is a decorated veteran who earned top secret clearance in the military. He has no doubt of what he saw and it scared him badly. After an extensive interview with the witness the following additions can be added to his report. •The van’s lights stayed on the creature for an extended amount of time because of the left hand curve in the road. •The creature was loping uphill, on all fours, with an awkward gallop from right to left. When the creature reached the road’s edge, it stood up and was a hominoid close to 7 feet tall. It had long arms and was only a few feet away from the witness. •It was huge with the upper body smaller in comparison to the huge hips/legs.</t>
  </si>
  <si>
    <t>https://www.bfro.net/GDB/show_report.asp?id=50178</t>
  </si>
  <si>
    <t>Okay here I go.. I had a sighting about 16 years ago where I live now. I was walking my husband out for him to leave for work at about 5:30 am. He was facing me on the porch telling me bye and I was facing out toward the woods. I noticed 2 huge furry things sitting by a stump in between our place and the neighbors. It is a good distance. I screamed because I was scared to death and before my husband could turn around they both stood and took off back into the woods. It did not take them not even half a second it seemed. They did not stand completely up before they bolted so I could not guess as to how tall they would have stood. They were light to medium brown and fully covered in hair. It was too quick to make out a face. Very broad shouldered and while sitting the arms did go to the ground. I begged my husband to stay home that day. It scared me so much. Definitely one of those times you wished you had seen a deer or bear or something. To this day I can not bear the thought of my son going out into the woods. I have not seen anything since.</t>
  </si>
  <si>
    <t>County Highway 26 near Blountsville</t>
  </si>
  <si>
    <t>County Hwy 26</t>
  </si>
  <si>
    <t>forest , stream</t>
  </si>
  <si>
    <t>medium brown</t>
  </si>
  <si>
    <t>dull hair</t>
  </si>
  <si>
    <t>ran crouched to the woods</t>
  </si>
  <si>
    <t>I conducted 2 long interviews with the couple and have come to the conclusion this report is truthful and accurate. The following can be added: The witness was 90 yards from the 2 creatures. The creatures’ shoulders were huge and about 4.5 feet above the ground in the seated position. The hair was dull, not shiny, and was not matted. The creatures were facing the road at almost 90 degrees from the witness and did not notice her until she screamed. The witness emphasized repeatedly how incredibly quick the 2 creatures reacted and disappeared. Both creatures reacted at the same time and in the same way. The creatures sprung up 180 degrees and into the woods, away from the road. There is over 4 square miles of uninhabited, thick woods in this direction, with hills 600’ above the valley floor. There is no hunting allowed on this private land. The house where the sighting occurred had been vacant for an extended time before the couple moved in. The multiple limb breaks on multiple occasions, along with the scream, could constitute a class B report.</t>
  </si>
  <si>
    <t>https://www.bfro.net/GDB/show_report.asp?id=43963</t>
  </si>
  <si>
    <t>tree peeking</t>
  </si>
  <si>
    <t>I'm really not sure what I saw. I was going back to Birmingham on interstate 59 exit 166 as I was going down the ramp to get on the interstate this is what I saw I cought something out of the corner of my eye and thought is was an owl but then I releaized that there was no branch there and when this thing looked at me I remember seeing to huge eyes and it looked like it had it's arm leaning on a tree it was about 6 to 8 feet high and a dark color sort of a grey black blended in with the trees. I just cought it for a few seconds.. I'm just not sure, I just know it was not an owl..</t>
  </si>
  <si>
    <t>Exit 166 or 266 north of Birmingham</t>
  </si>
  <si>
    <t>Birmingham</t>
  </si>
  <si>
    <t>Hwy 231</t>
  </si>
  <si>
    <t>forest , hills</t>
  </si>
  <si>
    <t>green</t>
  </si>
  <si>
    <t>large eyes</t>
  </si>
  <si>
    <t>peeking from behind tree</t>
  </si>
  <si>
    <t>During the interview the witness added that she is certain it was not an owl because she could see a shoulder as it peered at her from behind the tree. She also stated that it had green eyes &amp; that it never moved from behind the tree. Sighting was of short duration as she was driving off hwy exit.</t>
  </si>
  <si>
    <t>https://www.bfro.net/GDB/show_report.asp?id=8921</t>
  </si>
  <si>
    <t>Cherokee</t>
  </si>
  <si>
    <t>Steve Philips</t>
  </si>
  <si>
    <t>I was driving home from Cedar Bluff high school on Hwy 9 towards my house. As I was coming down the road I caught a glimpse of something at the edge of the wood line. I put on my brakes to get a better view and that's when I saw what it was. It was about 7 to 8 feet tall. Dark hairy color and was standing on 2 legs. It stood and stared at me a few seconds and then turned and walked back into the woods. It took 2 strides and it was gone. I was freaked out!!!! I knew when I saw it, that it was a sasquatch. I came home and told my husband what I had saw and he could clearly tell that I was shaken up.</t>
  </si>
  <si>
    <t>Hwy 9 between Cedar Bluuf, AL and Rome, GA</t>
  </si>
  <si>
    <t>Cedar Bluff</t>
  </si>
  <si>
    <t>Hwy 9</t>
  </si>
  <si>
    <t>Cedar Bluff High School</t>
  </si>
  <si>
    <t>mountains , forest</t>
  </si>
  <si>
    <t>thighs</t>
  </si>
  <si>
    <t>arms hung to mid thigh , hair hanging down to shoulders</t>
  </si>
  <si>
    <t>standing off the road , looking at cows</t>
  </si>
  <si>
    <t>This seems like a very clear and close daylight sighting. I just got off the phone with the witness, she was still shaken up and its been two weeks. She was driving east on Hwy. 9 towards the Georgia state line after picking up her sick child early from volleyball practice at school. As she was driving, a cow pasture on one side and steep, thick, mountainous drop offs on the other, she approached a very small, clear patch in the thick woods along the road when she noticed something just standing on the edge of the road. She quickly realized what she was seeing was definitely a sasquatch. The witness stated that it was staring at the cows in the pasture on the other side of the road. The witness actually came to a stop in the road while it was still staring at the cows, the witness stated the distance between the sasquatch and her was approx. 30-40 yards - max. It finally turned and look at the witness for approx.. 20+ seconds before taking 2 long strides out of sight. The witness stated she was so awe struck she could not speak , even to tell her child to raise up and look. I asked about how tall it was and what she used to estimate its height. The witness told me her brother is 6' 6" tall and her father is 6' 8" tall, she stated she knows tall when she sees it.. and the sasquatch was possibly one foot taller than her father. It had broad shoulders, at least 3, closer to 4 feet wide. Its arms hung down to mid thigh level, it had very dark, closer to black, hair. Its head size was proportionate to the body size with the hair hanging down on the shoulders. The witness went home, got her husband and returned to the sighting area. She stated her husband knew something had definitely, really upset her. They found the area where it ran into the woods, large patches of grass had been pushed down in a stepping manner. I just talked to the witness again and she confirmed it was a bright clear day</t>
  </si>
  <si>
    <t>https://www.bfro.net/GDB/show_report.asp?id=45464</t>
  </si>
  <si>
    <t>Chilton</t>
  </si>
  <si>
    <t>I was riding my 4 wheeler about 11 am when I came over a hill by my house on some gas lines. I saw a harry creature standing about 7 1/2 to 8 ft tall staring back at me. It scared me so I reved up the motor and turned the atv around looking back at the creature as I topped the hill I came to a stop. As I watched the animal it seemed to be very calm as it turned and steped off into the woods as if wasn't a bit courious of me being there. That was the first encounter I had with this creature. One of the other encounters I had was this year. Me and a friend from my church went to my land and found ourselves being chased off the back porch of my house by a very large animal about 1:30 in the morning. I'm sure it was the same animal I'd seen years before. I have had two more run ins with this creature no doubt the animal is in this area.</t>
  </si>
  <si>
    <t>Private property near Verbena</t>
  </si>
  <si>
    <t>Verbena</t>
  </si>
  <si>
    <t>hills , creeks</t>
  </si>
  <si>
    <t>coarse hair</t>
  </si>
  <si>
    <t>looking at witness , walked into treeline</t>
  </si>
  <si>
    <t>calm</t>
  </si>
  <si>
    <t>When I spoke with the witness about his sighting and the other activity he mentioned in his report, he was factual and sincere. The area in which the sighting occurred is now primarily used by the family for hunting, no one resides at the house. The area holds plenty of wildlife, food plots and creek bottoms. Witness stated that the creature was about 50 to 75 yards away. The approximate height of the animal was around 7 1/2 - 8 feet tall, weighting well over 400 + lbs, with black coarse hair. The sighting lasted a few minutes and then the creature continued into the woodline. There was no detail to add about the porch incident or the neighbor being chased home. The creature made a lot of noise, they did not actually see the creature during these incidents.</t>
  </si>
  <si>
    <t>https://www.bfro.net/GDB/show_report.asp?id=26886</t>
  </si>
  <si>
    <t>Michael Brumfield</t>
  </si>
  <si>
    <t>October</t>
  </si>
  <si>
    <t>I was bow hunting near my grandfather's house. Early that afternoon around maybe 1:30 I slipped back into a remote section of woods about 1/4 of a mile from the road where I had hung my stand a few days before. After I got there, I didn't see anything other than a couple of squirrels and an opossum. Right as it was starting to get dark I heard something coming through the woods and I thought it was a deer. Once it got to the small clearing that I was in, I saw that is was a bigfoot. It looked like it might have been about 7 foot but it could have been more or less. I think that it was a female because it wasn't extremely broad or blocky looking and it also had visible breasts. It had reddish brown hair. After it passed through the clearing I climbed down from the tree and got out of there as quickly as I could.</t>
  </si>
  <si>
    <t>15 miles south of Clanton</t>
  </si>
  <si>
    <t>Clanton</t>
  </si>
  <si>
    <t>hardwood forest , creek</t>
  </si>
  <si>
    <t>hardwood trees</t>
  </si>
  <si>
    <t>breasts , lean , arms hung to 1/4 length of legs , small ears , large eyes , face covered in hair</t>
  </si>
  <si>
    <t>F</t>
  </si>
  <si>
    <t>walked calmly</t>
  </si>
  <si>
    <t>calm , arm swinging , breasts moved with each step</t>
  </si>
  <si>
    <t>This was a 16 year old witness, a very credible deer hunter. TB had been hunting a different area, but was having no luck. TB decided to try an area where he had captured deer on his game cams. The terrain is very steep hills and valleys in north central Alabama. Down on one of these valleys lays a deep, wide creek that has a shallow, wide spot where the deer can cross without swimming. TB arrived at this spot about 2:30 in the afternoon. He placed his stand high in the tree about 100 yds. from the deer crossing. His stand is roughly 60 yds. from the creek at its closest point. As the sun begins to fade around 4- deer come to the brush and tree line to feed. TB heard something moving through the brush at 4:30, TB notices the lack of deer movement. This is the time of day the deer should be coming out. As it approached, crossing the last few rays of sunlight, TB could see something too dark to be a deer. Stepping into his shooting corridor was a 6-7 foot tall beast with brown hair and red tint. The creature was of slender build, with heavily defined upper leg and calf muscles. The creature appeared to be female as breasts swung with each stride. The face was covered in hair, small ears and very large eyes; it walked purposely with a relaxed stride swinging the arms. The arms hung down around ¼ the length of the legs. Being high in the tree stand with camouflage and upwind the female didn’t seem to notice TB at all. The being was coming from deep woods with limestone outcroppings. The witness was completely frightened as soon enough time had passed, TB left his stand and an arrow to head out of the woods</t>
  </si>
  <si>
    <t>https://www.bfro.net/GDB/show_report.asp?id=42939</t>
  </si>
  <si>
    <t>Clarke</t>
  </si>
  <si>
    <t>A large creature, about 6.5 feet tall and covered with hair, crossed the road in front of me in broad daylight at about 3 PM. The creature crossed the road just below the top of the hill and moved in a sideways fashion. I had the window down in my car and I clearly heard a scream unlike any I have heard before in my life.</t>
  </si>
  <si>
    <t>Hwy 69 between Salitpa and Jackson near historic marker where dirt road (Salt Works Road) from McVay meets Hwy 69</t>
  </si>
  <si>
    <t>Jackson</t>
  </si>
  <si>
    <t>Salt Works Road</t>
  </si>
  <si>
    <t>Historical marker</t>
  </si>
  <si>
    <t>https://www.bfro.net/GDB/show_report.asp?id=1907</t>
  </si>
  <si>
    <t>Me and my best friend were riding down a dirt road right past the oil well rd. we seen a roughly 7' tall big "something" in the road just as our headlights hit it it threw something down and jumped into the woods. we stopped to examine what it was and found it to be a half eaten rabbit. the rabbit was like you had sheared it off with a knife. i saw no foot prints, but i did notice a strange musky odor in the air.</t>
  </si>
  <si>
    <t>Between Oil Well Road and the Country Store</t>
  </si>
  <si>
    <t>Carlton</t>
  </si>
  <si>
    <t>County Road 15</t>
  </si>
  <si>
    <t>Country Store</t>
  </si>
  <si>
    <t>forest , creeks</t>
  </si>
  <si>
    <t>pine trees , oak trees</t>
  </si>
  <si>
    <t>dropped rabbit , fleeing</t>
  </si>
  <si>
    <t>foul smell</t>
  </si>
  <si>
    <t>Witness is a 27 year old male. He is a gas company employee, firefighter and reserve police officer. Sighting took place down a narrow, one car backroad. The two witnesses observed the creature from a distance of about 40 yards. It was very dark but they saw clearly with their headlights. When their headlights hit the bipedal creature, it dropped the rabbit and quickly jumped into the woods in one leap. The woods went right up to the road, there was very little shoulder. Although they did not get a look at its features, the hair color was dark brown and the behavior was definately not that of a bear. They immediately went back to look for tracks and see what it dropped. They could not find any tracks in the hard packed ground. When they found the rabbit, the hair stood up on their arms and they decided that it was time to go. The rabbit did not look like it had been pulled apart, it looked as if it had been neatly cut in half just behind the front legs. During the interview, the witness shared that there was a smell that reminded him of a sweaty, football locker room. The 7' height estimate was determined by the branches that it hit as it jumped into the woods. They had their windows rolled up, with the radio on when the sighting took place, so nothing was heard. The incident took place near the Tombigbee River, in a habitat of pine and oak woods. There are also many creeks nearby.</t>
  </si>
  <si>
    <t>https://www.bfro.net/GDB/show_report.asp?id=24451</t>
  </si>
  <si>
    <t>I saw bigfoot twice in Chance, Alabama and my mom seen him also. He's been living down here far over thirty years. I'm forty seven years old and I remember riding my bicycle through there and hearing all the noise in the woods. I thought it was a big deer going through the woods until I got older. Now I know what it was if you want to see him let me know he's been there from 1980's when I was hearing him and I saw him in 1992 and 2002. One of our cousins said he thinks it was attracted to one of his horses in 2010. I know he's still there</t>
  </si>
  <si>
    <t>5 miles from a bridge on County Road 01</t>
  </si>
  <si>
    <t>Chance</t>
  </si>
  <si>
    <t>County Road 1</t>
  </si>
  <si>
    <t>pine trees , oak trees , creek</t>
  </si>
  <si>
    <t>multiple sightings</t>
  </si>
  <si>
    <t>The witness has spotted a large biped twice in a ten year period at the same bridge. His mother and brother also admitted seeing the same biped over the years. Its always been seen in the same area. Dark in color, always seen at dusk. About 9 ft. tall, with very wide shoulders about 4-5 ft. across. It appears to have a large stride as it crossed the road in about 3 steps. They state that the stories go back 30 years or more. The witness reports that he and others have heard strange vocalizations on many occasions. I have found possible tracks in this same area five years ago. The first hand stories go back as many as 150 years. The area is very remote with very few people living there. The witness is willing to show us the area, any time but night time. I have been working on finding more information about a work crew in the area having large, heavy equipment moved around that affected their job.</t>
  </si>
  <si>
    <t>https://www.bfro.net/GDB/show_report.asp?id=43402</t>
  </si>
  <si>
    <t>It was July 5th 2015 it was late about 3:30am I had fallen asleep on my cousins sofa about 10pm after a long day at our family reunion. All of a Sudden the dogs started going crazy it woke me up so I kinda laid there thinking to myself I wish they would shut up then all of a sudden I heard one of the dogs yell out like it was hurt. Then I heard the sound of something coming up on the front porch so I sat up to look out the front window, it just so happens that we left the porch light on and what I saw was unforgettable and unbelievable. It was squatting down right in front of me I guess it was too big to stand straight up on the porch. I don't know why it was there but we had left the empty beer and soda cans and leftover food scraps in a couple of trash bags to be thrown out the next day. But to make a long story short I was no more than 8 to 10 feet away from it. I looked at for what seemed like an hour but I never saw its face because its back was to me the whole time and I never leave my 45cal but for some reason I did not have it with me. If I had you would have had a corpse to show to the world but this thing has become aggressive in this area of Alabama where my family lives. July 8th it kills my cousins bulldog, in May it chases another family member. June it looks into a family members window in broad open day time so I am trying to get some of the guys together and try and kill it because no one will do anything to research and capture this thing. We know where it lives and how it travels, all we want is for someone to capture and remove it. I live in Texas but my family lives in Alabama, and they are living in fear of this thing so it has to go one way or another</t>
  </si>
  <si>
    <t>Gainestown residence</t>
  </si>
  <si>
    <t>Gainestown</t>
  </si>
  <si>
    <t>I-10</t>
  </si>
  <si>
    <t>red tone to hair ,  4-5 inch hair</t>
  </si>
  <si>
    <t>walked onto porch</t>
  </si>
  <si>
    <t>other sightings and occurences reported</t>
  </si>
  <si>
    <t>I spoke with the witness over the phone, later I met with several of his relatives and did video interviews. The witness had been at a family reunion, they had gathered all the trash and food scraps into trash bags on the front porch, (15’ x 15”x 9’). The trash consisted of ribs, chicken, burgers and drink cans, etc. Around 3:30 am on July 5, 2015 the witness was sleeping on the couch, right next to the porch. His cousin "L" was sleeping in the bedroom down the hall from the porch. The cousin heard it coming as she had seen and heard it before. Cousin "L" stated she just laid quietly in her bed, thinking "I told him about this thing and he just laughed, so who’s laughing now". She had heard it approach before and was waiting for the brothers reaction. The dog that yelped was a small dog at the back of the mobile home. Evidently it yelped when cousin "L" picked the dog up and put it in bed with her. (The dog being killed that was mentioned was a cousin's dog at a different location, not sure what could have killed it.) The witness stated that all the yipping little house dogs suddenly stopped their barking and went quiet. He then heard and felt the front porch groan. He sat up and cracked the blinds to see what was going on. He saw a Sasquatch come up to the porch, duck under the roof, sit down and start rummaging through the trash bags. They had left the porch light on, a 60 watt bulb, so very good visibility. As he watched this creature digging though the bags, it didn’t even get up to reach other bags. The arms were thought to be 4 - 5 ft. long, the fingers were described like Snicker bars with finger nails, and the head was shaped like the back of Darth Vader’s helmet. The hair was about 4 – 5 inches long, the hair was colored dark brown with a hint of red. The entire back was very muscular, the feet were estimated to be at least 16 inches long, and very broad. After doing some measurements it would appear the Sasquatch was about 8 1/2 feet tall and maybe 800 lbs. It had a very bad smell like cheese gone bad. The Sasquatch never did turn to where the witness could see the face. The witness was too scared to move, he’s not sure how long the creature was there. He is sure it was at least 20 minutes. His cell phone was on a charger across the room. He didn’t want to move and scare it away. When it was done it just took a leap to the ground and strode off though the yard across a 30 foot road in two strides, down a ravine and was gone. During my visit I was shown what appears to be finger and hand prints on the trailer. The fingers start at the far left side of the trailer, with the fingers closed together, and as the Sasquatch walked toward the porch the fingers began to open until at the bedroom window it became a smudge of a hand print. The fingers and hand print were at least twice the size of mine. The hand print was smudged like it had been looking in the widow and was trying for a better grip. Photos of the prints on the trailer:There is a long history of sightings in the area. It’s a sparsely populated area with just a few homes that are usually close together. There were more stories, but those witnesses couldn’t make it the day I was there. Other stories from the family include a cousin being observed as he stood next to his truck on a rural road; a close encounter by two others cousins, after almost hitting one as it entered the road in front of their vehicle; and another incident involving a young family member being chased as she delivered plates of food to her grandparents who lived nearby. Regarding the wish to kill something, I explained that we have never received a report where a Bigfoot hurt anybody. That they all have their own personalities and more likely there isn't just one in the area. I suggested that they may not take lightly to one of theirs getting shot. The folks living there who had close encounters realized at how much they look like humans, and they really couldn't kill any of them. One of the children attempted to take a photo of a Sasquatch from 200 yards, here is the photo, unfortunately it is blurry and little detail is seen: There is no doubt in my mind this was a real encounter. I know the area and if I were a Sasquatch, that's where I would live.</t>
  </si>
  <si>
    <t>https://www.bfro.net/GDB/show_report.asp?id=49238</t>
  </si>
  <si>
    <t>Clay</t>
  </si>
  <si>
    <t>Morris Collins</t>
  </si>
  <si>
    <t>Suspicious knocking was heard about 3:00 am as my husband was camping with Boy Scouts on the side of a ridge SE of Henderson Peak about 200 yds from State Rd. 281. (topozone.com map 33° 27.85'N, 85° 52.21'W - across road from red #13 about 200 yds. ) This is just south of the Cheaha State Park line. It was about 14 degrees with intermittent howling wind. There were 3 sets of 2 knocks each about 100 yards north of the campsite described as “a piece of firewood hitting another.” It was very loud and the knocks, though themselves rhythmic, were spaced so that the wind died down before they occurred again. These were not little limbs hitting each other and he was not able to determine if there were any responses because of the wind. There were no campers north of them and the only other campers on the mountain that were encountered was another Boy Scout troop camping about 4 miles away directly on Lake Chinobee. My husband is an avid bfro.net browser (and hopeful member of a future BFRO expedition :-) who awoke and immediately felt that this was consistent with other knocking activity. Due to the inclement conditions and not wanting to scare the younger kids in camp, he did not have a chance to follow up. Although he didn’t mention the sounds the next morning, another adult did, and with careful, roundabout questioning all other factors for the sounds were excluded (trees falling, wind, limbs hitting each other due to the wind, etc). I am typing this since he was “not sure” of the cause of the sounds and was reluctant to report something that may not have been genuine (since he wasn’t able to go look for tracks)</t>
  </si>
  <si>
    <t>Pinhote Trail SE in Talladega National Forest across from red #13 about 200 yards</t>
  </si>
  <si>
    <t>State 281</t>
  </si>
  <si>
    <t>Talladega National Forest</t>
  </si>
  <si>
    <t>full moon</t>
  </si>
  <si>
    <t>forest , lakes , trails</t>
  </si>
  <si>
    <t>3 sets of 2 knocks each</t>
  </si>
  <si>
    <t>3 sets of 2 knocks</t>
  </si>
  <si>
    <t>The witness recounted his experience to me in detail as described in the report. He said the sounds were three very distinct, extremely loud knocks of wood on wood. They did not correspond to wind gusts and were clearly heard over the wind and background noise generated by the wind. He said the sound would be what he would imagine if someone could hit two four-foot fence posts together. He did not mention the sounds to the other adults at breakfast but one of the two other adults brought up that he had been awakened by the noise. They could not agree on a common explanation for the noise. This area of the Talledaga National Forrest and Cheaha Mountain has a history of unexplained noises and sightings</t>
  </si>
  <si>
    <t>https://www.bfro.net/GDB/show_report.asp?id=22969</t>
  </si>
  <si>
    <t>Driving on paved road, sighting was maybe 20 yards away, creature exited woods as I crested a hill, crossed right of way and road with four-five strides at incredible speed. 8-9 feet tall, extremely broad shoulders, matted reddish-brown fur. It crossed the road only several yards in front of me, got a very good look at it. I was the only witness and have no evidence, but this is not a case of misidentification</t>
  </si>
  <si>
    <t>Carr Mill Road near Ashland</t>
  </si>
  <si>
    <t>Ashland</t>
  </si>
  <si>
    <t>Carr Mill Road</t>
  </si>
  <si>
    <t>first quarter</t>
  </si>
  <si>
    <t>brown</t>
  </si>
  <si>
    <t>backside was matted</t>
  </si>
  <si>
    <t>quick</t>
  </si>
  <si>
    <t>Witness was driving on a paved connecter road about 30 ft. wide on a clear and sunny Sunday afternoon. As he crested a hill and started down the dip on the other side, he notices on the right hand side of the road what appeared to be at first a bush. As he gets closer the bush begins to look like a linebacker on the line of scrimmage on a football field. As he closes the distance, the bush explodes and in four strides crosses the road 15 or so yards in front of the car. The 8-9 ft. tall creature moved at incredible speed. The creature's fur/ hair was grayish brown with red highlights. The backside of the animal was all matted. The witness was unable to get a clear look at the creature’s face, it did not look at the car.</t>
  </si>
  <si>
    <t>https://www.bfro.net/GDB/show_report.asp?id=42692</t>
  </si>
  <si>
    <t>Cleburne</t>
  </si>
  <si>
    <t>Tommy McElyea</t>
  </si>
  <si>
    <t>About 7 years ago my wife and I were at a lake in the middle of the talledega national forrest in Alabama.The lake was sweet water lake.We were fishing in a small boat at the end of a slew early in the morning,we were the only ones at the lake, I think it was on a wendsday and we were all alone. We heard somthing scream, it started out as a howl and turned into a long high pitched scream and it was so loud it echoed through the mountians. It made the hair stand up on the back of our necks.But that is not all. About a year before that My stepfather and I were hicking around the same lake,we liked to fish at a spillway way on the backside of the lake,and about 1/2 mile into the hike we crossed a fire brake about 20 feet wide, now keep in mind that we are a pretty good way back in the woods,we have crossed rocks thorns and bryers and all kinds of rough ground. And right there across the dried mud in the fire brake is a set of foot prints dried into the mud.they were not huge they were about the size of a full grown man but they did look human, I just couldn't understand why a man would be this far back in the woods without shoes on.And over the years there is one thing I have thought about a bigfoot would have to grow up, so maybe it was a young bigfoot</t>
  </si>
  <si>
    <t>Pine Glen camping area near Sweetwater Lake</t>
  </si>
  <si>
    <t>Heflin</t>
  </si>
  <si>
    <t>I-20</t>
  </si>
  <si>
    <t>forest , lake</t>
  </si>
  <si>
    <t>Ohio howl</t>
  </si>
  <si>
    <t>small footprints founds years before</t>
  </si>
  <si>
    <t>https://www.bfro.net/GDB/show_report.asp?id=273</t>
  </si>
  <si>
    <t>Me and my wife and two girls were going to see my parents who live in Cleburne county AL and my daughter who had not long gotten her drivers license was driving and I was up front in the passenger seat and my wife and other daughter was in the back. We had just gotten of the interstate and had turned down the long back road that takes us to my parents . And as we came over a hill and something huge and black darted across the road on two feet and into the woods about 50 yards ahead . My daughter said what was that I was like I have no idea , it was massive and very wide across the shoulders and it’s head seemed to just sit on top of its huge shoulders, like this thing was taller and wider than anything I’ve ever seen and moved with unreal speed . My daughter didn’t really get a good of look at it she just seen something big zip across the road , but I seen it long enough to see it was standing up on two feet and really big and I guess what stands out to me the most is just how wide it’s upper body was big enough to know that no other animal could even come close especially around here, and it’s height I’m just guessing but it seemed easily 8 feet . I still can’t believe that something like this actually exist I mean how can something that big not be seen more ,you hear the stories but to see something like this that you can’t explain, and you know most people will not believe you but I guess now I’m a believer</t>
  </si>
  <si>
    <t>First AL exit after crossing into AL from GA</t>
  </si>
  <si>
    <t>Interstate 20</t>
  </si>
  <si>
    <t>forest , rivers</t>
  </si>
  <si>
    <t>large shoulders , no neck</t>
  </si>
  <si>
    <t>I spoke with the father on the phone. Both he and his daughter saw the sasquatch briefly as it ran across the road approx 50 yards in front of the car in full daylight. There is dense forest on both sides of the road so ithe sighting didn’t last long. However iit was long enough for the father to be certain that the large, top heavy figure was running on two legs and its fur was brown iand it roughly 8 feet tall. He said it was definitely not a bear. The daughter only noticed something big quickly crossing the road but wasn’t focused on it like the father.</t>
  </si>
  <si>
    <t>https://www.bfro.net/GDB/show_report.asp?id=67423</t>
  </si>
  <si>
    <t>My husband and I heard strange sounds for 2 nights in February 2023 and laughed about how they sounded like the Bigfoot sounds on television shows. The 3rd night at dusk we were on our carport looking into the woods that border our property in Heflin (Cleburne County) Alabama. We saw what looked like Bigfoot peeking around a tree at us. We watched it for approximately 5 minutes as it appeared to look at us from the left then the right [of the tree trunk]. I dismissed it as being a distortion with the trees and wind. I turned to go into the house and looked back and distinctly saw what could only be Bigfoot running away. I yelled for my husband and he also saw it running away. It had our hearts beating wildly and the hair standing up on our arms. There was no mistaking what we saw!</t>
  </si>
  <si>
    <t>woods next to cow pasture near private residence</t>
  </si>
  <si>
    <t>Highway 46</t>
  </si>
  <si>
    <t>forest , mountain</t>
  </si>
  <si>
    <t>I spoke with both witnesses. They are very credible seniors who observed this bigfoot in daylight at ~150 feet distance for a few mintues as it peeked around a tree at them. They could not see the whole body at that point. Right as the couple was turning to walk away the bigfoot began running away. The couple could see the whole body as it ran away back into the stand of trees. Both the husband and wife said the figure must have stood approximately 8 feet tall, and its fur was very dark. The intriguing element is the location, near Heflin, which is off Interstate 20, and only a few miles from the Alabama-Georgia state line. This is the third credible report from the vicinity of Heflin. There is probably still a bigfoot in that area -- Cane Creek roughly 1 mile northwest of the Love's Truck Stop (intersection of Route 46 and Interstate 20).</t>
  </si>
  <si>
    <t>https://www.bfro.net/GDB/show_report.asp?id=75577</t>
  </si>
  <si>
    <t>Coffee</t>
  </si>
  <si>
    <t>At the end of January 2013 I was traveling north on Alabama Hwy 51 in northern Coffee County in a rural area approximately one mile south of the Dale County line just before dark. I estimate the time to be around 5 PM. As I approached a left curve I noticed a large dark mass in the road way. At this point I was within one hundred yards of it. Suddenly it moved to my right and in about three steps it was on the shoulder of the road facing me. It was a bipedal creature approximately nine feet tall with a shoulder span approaching four feet with the most intense yellow-green eyes I've ever seen spaced six to eight inches apart. In my headlights I could see it was covered in grey-brown hair. The face was ape like with dark brown-black leathery skin. The creature lifted its left arm, possibly to shield its eyes or perhaps anticipating being hit as I was about thirty feet from it. Then I was past it. It took several seconds for the significance of what had occurred to sink in.</t>
  </si>
  <si>
    <t>1 mile south of Dale County line on Hwy 51</t>
  </si>
  <si>
    <t>Rocky Head Community</t>
  </si>
  <si>
    <t>Hwy 51</t>
  </si>
  <si>
    <t>agricultural , pasture</t>
  </si>
  <si>
    <t>yellow-green</t>
  </si>
  <si>
    <t>eyes spaced 6-8 inches</t>
  </si>
  <si>
    <t>This witness is a veteran Law Enforcement Officer with many years of various special operational experience. He is also an avid hunter, fisherman, and outdoorsman. While driving home in late January of 2013 the witness notices something in the middle of the road as he approached a slight curve, suddenly the dark mass stands and quickly moves to the edge of the woods as he approaches. The Bigfoot had just enough time to make it to the tree when the witness passed by. It was holding onto a limb while peering around and down from behind the large tree as he passed. The sheer size was hard to believe, and the bright yellow-green shine of its eyes was very intense.</t>
  </si>
  <si>
    <t>https://www.bfro.net/GDB/show_report.asp?id=47975</t>
  </si>
  <si>
    <t>Colbert</t>
  </si>
  <si>
    <t>window peeking</t>
  </si>
  <si>
    <t>In 1979 and '80 I was living in my grandparent's old homeplace on our family farm in Alabama. The farm has about 300 acres of woods covering an area of deep hollows leading down to sloughs off of a river. In late summer and fall of '79 we had been having trouble with deer poachers and some cattle rustling on our farm, so I was spending a lot of time out at night and on my off days trying to catch them. Several times at night and a couple of times during the day I had heard strange screams back in the woods towards the river. The first time I heard them, I thought it might be a peacock or a screech owl, but it really didn't sound like either, and it seemed to be much louder and more prolonged. I really didn't think much of it until one night I was walking back to the house from the back of the farm at about 11:00pm. It was a clear night with a bright half moon shining and I could see quite well. I was skirting along the south edge of the woods about 1/2 mile due north of the house when suddenly I got a creeping feeling that I was being watched and/or was in danger. My skin started crawling and the hair on the back of my neck and hands stood up. At the same time my dog, a large doberman pinscher, started acting nervous and whining quietly and started looking back over his shoulder to our left towards the woodline. I eased the safety off on my rifle and increased my pace. Right at that instant, something screamed right in the edge of the woods less than 35 yards behind and to the left of us. The pitch and volume of the scream was incredible. I could feel my chest vibrating from the loudness of the scream. My dog and I both broke and ran to our right out into the pasture about 50 yards and I spun around and stopped with my rifle up to see if it was chasing us, but it wasn't. I stood there with my rifle up and whatever it was screamed at us five or six more times. Also I could hear movement in the dry leaves where the sound was coming from, that sounded like a large person pacing back and forth. I could also see the tops of some saplings and small trees sway and move as it bumped into them or pushed and pulled on them. The screams were longer lasting and a little lower pitched than what I had heard before. I also know for sure that they weren't bobcat screams. I became aware of the sound of our cattle running away towards the southwest. The woods got quiet but I knew it was standing there still watching me. But I never saw anything. I backed away for about 100yds and then broke into a jog back to the house, spinning around and stopping with my rifle up about every 50 yards or so to make sure it wasn't following me. A few nights later, I was up late about 1:30am and getting ready for bed. I came out of the bathroom into my bedroom and my dog was standing there staring towards the front of the house. He was completely stiff, with the hair standing up on his back and neck and he was growling very low and menacingly. It was the ONLY time I ever saw him do that and he was deadly serious. I got a glimpse of a shadow move across the corner of my front bedroom window moving towards the west side of the house. The moon was shining right on the west wall of the house. My dog turned towards the west and kept growling even more seriously. Then I saw a large, sort of human shaped shadow move across both windows on the west side of the house. The dog kept turning and growling and following the shadow. Whatever it was, had to have been about 10 feet tall to cast a shadow that far up on the windows. I was petrified with fear. I finally picked up my riot shotgun and chambered a round of buckshot. My dog, at this time, was staring towards the north window of the spare bedroom and was still stiff and but not growling quite as bad. I got up enough nerve to look out the bathroom window but saw nothing. My yard was surrounded by a 3 ft high, hog-wire fence with two strands of barbed wire on top of it and locked steel gates, so whatever it was, stepped over the fence to get into and out of my yard. The gates made a lot of noise if you tried to climb or open them, so it didn't come or go through the gates.</t>
  </si>
  <si>
    <t>East of Muscle Schoals</t>
  </si>
  <si>
    <t>Muscle Shoals</t>
  </si>
  <si>
    <t>Tennessee River</t>
  </si>
  <si>
    <t>pasture , 300 acres of woods , river</t>
  </si>
  <si>
    <t>hardwood trees , crops</t>
  </si>
  <si>
    <t>screams</t>
  </si>
  <si>
    <t>screams sounded like peacock</t>
  </si>
  <si>
    <t>The witness seems to be very credible. He is highly educated, and is very familiar with the area. He has promised to pay extra attention for any additional activity in the area and will keep us posted.</t>
  </si>
  <si>
    <t>https://www.bfro.net/GDB/show_report.asp?id=577</t>
  </si>
  <si>
    <t>In early fall of 1980, my wife was bringing in the wash one night about 7:00pm. I had fed the horses some oats about 30 minutes earlier and I was now in the kitchen and suddenly heard a scream outside. I ran out and my wife was running in, scared nearly to death. Something was right outside the gate between the storage shed and tack room/stables screaming just like before. The horses went running out of there wide open. The fence and gate there is quite high because there is a corral there also. I could hear it moving around but could only get a glimpse of it occasionally. It was MUCH taller than the 6 ft fence there and it appeared to be black with maybe a little silver or grey mixed in. There's a steetlight in our yard on that side of the house, and when it moved though a patch of light, I could see the light glint off of its fur. It was tall enough that it hit or shoved aside some tree limbs that I have to jump to be able to touch. It screamed several more times and I could tell that it was becoming more agitated. Between screams, I could hear it making a very eerie strange noise with an intermittent clicking sound that sounded like it was growling as it chewed or moved its mouth. I ran back in the house and locked the doors.</t>
  </si>
  <si>
    <t>silver tinge to hair</t>
  </si>
  <si>
    <t>moved tree limbs while walking away</t>
  </si>
  <si>
    <t>screams , clicks , growl</t>
  </si>
  <si>
    <t>https://www.bfro.net/GDB/show_report.asp?id=578</t>
  </si>
  <si>
    <t>We moved shortly after that and I spent hardly any time on the farm until we moved back to the area in 1997. My son, daughter and I and a couple of friends were coon hunting on the back of the farm near the river last year (November 1999) and the dogs were down on the east side of a ridge and we were waiting up on the top of the ridge for them to tree. We started to hear the same screams as before about 600 yards to the west of us, in one of the areas where I had found dead deer before. The screams lasted maybe 30 seconds to a minute and then stopped. We had tried to get the dogs to go in that direction earlier, and they wouldn't and we tried again later, but they kept circling back around and going to the truck, and these are championship dogs.</t>
  </si>
  <si>
    <t>https://www.bfro.net/GDB/show_report.asp?id=579</t>
  </si>
  <si>
    <t>Thomas Bruns</t>
  </si>
  <si>
    <t>well me and my cousin were deep in the woods deer hunting close to our little camp site when we heard some very loud popping sounds maybe 35 yards away, we froze, tried to figure out the sound but couldnt. We started walking it was getting late almost dark we started to smell something. It smelled awful deader than dead my cousin hears something walking heavy, we turn around look down the logging road and see this thing step out of the treeline, it was a good 40 to 45 yards away it had dark brown hair, walked on two legs was very big 9 to 10 feet tall and it just stood there. Out of being so scared we couldnt move either, I couldn't of shot it if I wanted to but we stared at each other for about 3 or 4 mins and when it took a step into the woods we ran. 1st time ever saw anything like that. I told some people but they laughed and asked me how much I had been drinking but I dont drink so I saw the sight and decided to get this off my chest. I've been holding for years and I havn't been deer hunting that far in the woods since.</t>
  </si>
  <si>
    <t>In fields and woods on Emmette Holland Road</t>
  </si>
  <si>
    <t>Emmette Holland Road</t>
  </si>
  <si>
    <t>cloudy</t>
  </si>
  <si>
    <t>creeks , streams , hardwood forests , hills</t>
  </si>
  <si>
    <t>round</t>
  </si>
  <si>
    <t>squinting eyes , melon shaped head , very hairy</t>
  </si>
  <si>
    <t>I found this witness to be very honest and credible during our long conversation regarding his sighting. At the time he was 18 years old and was with his cousin deer hunting on some property near his home. A tremendous ice storm had previously passed through the area, and left large tree branches on the ground. They heard a loud “pop” like an aluminum bat being hit on one of the trees or branches. They also heard footsteps, and this caused the men to turn to look behind them. A large creature stepped out from the tree line about 35 yds away. It did not move after noticing them, and just stared with squinting eyes “like someone does with poor vision after taking their glasses off.” It was described as having a large “melon shaped head”, with somewhat long, light brown hair with red highlights. The body was covered with similar hair. No nose or mouth was noticed. It stood on two legs, very long but proportionate for the body which was very massive and upright, standing about 9 feet tall. Musculature was not very noticeable due to the great amount of hair covering its body. Its feet were not noticed, being hidden by ground foliage. It made no further noise or movement toward the men. He distinctly remembers a smell associated with the sighting to be similar to rotten eggs and earthy, as well as smelling like the creature hadn’t bathed ever. He distinctly remembers being extremely frightened. He and his cousin then ran away from the creature as fast as they could. The creature did not follow. After thinking more about the visual sighting, he feels it was probably closer to 30 seconds. This witness was quite relieved to be able to tell his story after so many years. Over the past 11 years, he has talked to numerous other individuals in the area who have also had similar stories to tell like his. This witness also related an event that happened at age 21. He was at this same area camping with his cousin and had just cooked some hamburgers. His pet German Sheppard, who normally is quite aggressive and ferocious, began barking and growling at something in the nearby woods for at least 20 minutes. The dog then ran into the woods about 20 yards, and was then seen flying back out of the woods with a backward somersault, whining tremendously. The dog ran past the men out of the camp, still whining the whole time. They later found the dog back home. The cousin stated he saw something large and brown, but no other description was given. The city of Muscle Shoals is on the Tennessee River.</t>
  </si>
  <si>
    <t>https://www.bfro.net/GDB/show_report.asp?id=27568</t>
  </si>
  <si>
    <t>activity</t>
  </si>
  <si>
    <t>I was Deer hunting in Freedom Hills Management Area around coon dog cemetery. I entered the woods before daylight and walked down the access road next to a pine forest. I came to the back of some pines where they turned into heavy hardwoods. I sat down at the bottom of a tree and waited for daylight. During my way up, behind me on top of the ridge I heard a series of grunting and heavy movement through the woods walking down the ridge behind and down the ridge it went. Once daylight came I walked up to where I first heard the grunting and movement. As I got to the area I found bedding and hair. The hair I found I kept a sample and it wasn't wild hog or bear nor mountain lion. This whole incident scared me and made me very uneasy. Later that night we heard wood knocks and a tree pushed down.</t>
  </si>
  <si>
    <t>Truck Trail 23 on Coon Dog Cemetery Road</t>
  </si>
  <si>
    <t>Coon Dog Cemetary Road</t>
  </si>
  <si>
    <t>Free Hills Management Area</t>
  </si>
  <si>
    <t>hardwoods , hills</t>
  </si>
  <si>
    <t>pine trees , hardwood trees</t>
  </si>
  <si>
    <t>red tinge to hair , hair resembles racoon hair</t>
  </si>
  <si>
    <t>grunting</t>
  </si>
  <si>
    <t>bedding found 7' x 3.5'</t>
  </si>
  <si>
    <t>After a long interview with the witness, I found him to be truthful. The following can be added to his original report: The encounter happened about 90 minutes after daylight. Screams 30 seconds apart before daylight were heard 2 weeks earlier. Heavy breathing could be heard as it walked down hill and the witness felt like it was trying to run him off. The bedding was in heavy undergrowth, approximately 7’ X 3.5’ in size, and hard to get to. The hair found was 4”-5” long and dark brown/black with a red tint at the tip, and according to one of our hair experts, resembles raccoon hair.</t>
  </si>
  <si>
    <t>https://www.bfro.net/GDB/show_report.asp?id=44386</t>
  </si>
  <si>
    <t>Conecuh</t>
  </si>
  <si>
    <t>Vince Lauria</t>
  </si>
  <si>
    <t>This is a secondhand report posted by the BFRO investigators involved. Witness information withheld. The following is the witness’ account as related to Investigator Tim Cullen: At approximately 1:30 a.m. on a night in February 2000, the witness and a friend were planning to visit a girl who lived close to the sighting location. They were riding together on a motorcycle and knew they would not be able to ride up to the girl’s house without alerting her mother to their presence. They decided to hide the bike on the side of a dirt road and walk to the house from there. Very shortly thereafter, they began to hear what the witness described as very heavy walking/stomping noises. The witness described these sounds as similar to: 1. an extremely large person walking or 2. like a horse galloping only on two legs, coming from a swampy area which was northeast of their location. They squatted in the bushes and listened for a couple of minutes, at which time they determined the noise was getting closer to them and increasing in pace. At this time they decided to make a break for the motorcycle and vacate the area. The friend of the witness was in the lead and caused a branch to swing back hitting the witness in the head, knocking him down and “damn near knocking him out.” He got back up and began running after his friend all the while hearing the sounds of stomping and the crashing of underbrush getting closer to them. When he reached the spot where the motorcycle had been stashed, his friend was already pushing it out towards the road. He commented that at this time he could also hear heavy breathing which seemed to coincide with each footfall. Once they had the bike on the road, they both jumped on and his friend managed to kick start it and take off. The witness stated that he looked back just in time to see a very large creature leap from the edge of the woods out into the road. (I later measured this distance and it was a 12’ to 15’ jump, more or less.) He said it hit the road on all fours and then stood fully erect. He did comment that when the creature landed on the road, it let out an audible grunt he could hear even above the noise of the motorcycle. He said the moon was full or near full, and it was already in the western sky causing the creature to “stand in its own shadow.” Since the creature was silhouetted, he was unable to make out any detail such as facial features. However, he was emphatic that what he saw was not a bear as he’s seen bears before and they are much #8220;narrower” than what he saw (He emphasized this by hunching his arms forward and dropping his shoulders to indicate how a bear would stand and then standing fully erect with his arms out from his sides in the stance that he said he observed the creature to be in.). He said this creature was very wide and had “fluffy” hair which covered it entirely. He was unable to see any fingers on the hands although he did state that from what he could tell the hands appeared to be clenched and that the arms were longer than a human’s. He also said that from what he could see the creature appeared to be a dark brown or black color. When asked about the height of the animal, he said it was at least six to seven feet tall. After thinking for a moment he stated that his father is 6’ 4” and that this thing was bigger than his dad, making it closer to seven feet in height.</t>
  </si>
  <si>
    <t>southern Conecuh County</t>
  </si>
  <si>
    <t>deciduous forest , swamp , cattle pasture , creeks</t>
  </si>
  <si>
    <t>wide , hands clenched</t>
  </si>
  <si>
    <t>stalking</t>
  </si>
  <si>
    <t>when landing from jump it landed on all fours then got up on two legs</t>
  </si>
  <si>
    <t>grunting , heavy breathing</t>
  </si>
  <si>
    <t>This witness displayed some involuntary emotive reactions to his own telling, and reliving of his experience that show he is not making anything up. This investigator has worked with drug-addicted convicts and anti-social juveniles who often will lie to an interviewer. In my opinion, this boy was being honest and straightforward. Local neighbors who have known him over time believe his story. When asked to pinpoint the date in reference to Valentine's day, the witness said it was before Valentine's day, making it before the actual date of the full moon but while the moon was bright. Investigator Tim Cullen passed away in 2007. He was a property appraiser and experienced hunter and woodsman. He worked this sighting with Vince Lauria as a new BFRO field investigator for the Southeast, but later left the BFRO. In 2007 Vince Lauria revisited this location. The forests have been extensively logged, yet two "wood knocks" were heard just before dark from two different directions. One came from just over a now thinly forested hill and the other from a wooded swamp, one seeming to answer the other, as if warning of my presence.</t>
  </si>
  <si>
    <t>https://www.bfro.net/GDB/show_report.asp?id=4743</t>
  </si>
  <si>
    <t>R. Monteith</t>
  </si>
  <si>
    <t>A BFRO Investigator is typing this report as the witness does not have computer access. This is per his statements. "A 6-7 ft black hairy man-like creature crossed the road in front of my truck. It looked very human but had hair hanging on it down to its hands." ALSO NOTICED: "It looked right at me and kept eye contact but just kept running. I heard it crashing through the trees after it ran by. Before that I had found large footprints near the river and didn't think much of it. Once I saw the creature, I knew it had made the prints I saw a few months earlier. This report was first brought to our attention after BFRO Investigator Vince Lauria gave a lecture at a country club in Alabama. A Birmingham attorney volunteered the information that a caretaker on his land had seen a bigfoot several years ago. The attorney claimed that he had never really believed bigfoot existed until his caretaker had stated that he had seen one. The attorney commented that the man has worked for him for several decades and that he was incredibly honest. “He never lied to me before, so I can’t imagine him lying about something like that.” With the exchange of names and information we were able to contact the witness and hear his story. In August of 2004 the witness was driving north on private land along the Sepulga River. It was dusk, he had been plowing fields. As he turned a bend he saw a 6-7 ft black, hairy creature cross the road from right to left. The witness said it was less than 20 feet in front of him running quickly. It looked at him, kept eye contact but never slowed down or stopped. The witness had his window down and could hear it running through the thick woods after he lost sight of it. The witness described that it had a manlike face, with very long arms. The hair was black and shaggy, and he could see the hair hanging from its hands. It was not thin, but muscular. Dark skin was visible on the face, it had a wide nose, and a conical head. When it ran, it pumped its arms. It came from the direction of the river, and appeared to be wet. The witness said he had found footprints by the river earlier in the summer and didn’t know what had made them. Once he saw the bigfoot, he then realized that it had been responsible for the prints. He has not seen or heard of one before or since that summer. He told his boss and family only. The witness, his family, Investigator Vince Lauria and I went to the location of the road crossing. It is heavily wooded, bordered by the river and farm land. It is very secluded. There is a power line road that borders the property as well. Vince recalls interviewing a Native American brother and sister that saw a bigfoot on the other side of the river less than a mile away. Both of them reported having a black bigfoot run across the road in July of the same year. In both reports, the creature was running away from the river.</t>
  </si>
  <si>
    <t>Dirt road to private residence by Sepulga River</t>
  </si>
  <si>
    <t>Evergreen</t>
  </si>
  <si>
    <t>Hwy 84</t>
  </si>
  <si>
    <t>Sepulga River</t>
  </si>
  <si>
    <t>wooded , river</t>
  </si>
  <si>
    <t>wide</t>
  </si>
  <si>
    <t>conical</t>
  </si>
  <si>
    <t>shaggy hair , manlike face , dark skin on face</t>
  </si>
  <si>
    <t>pumped its arms as it ran</t>
  </si>
  <si>
    <t>https://www.bfro.net/GDB/show_report.asp?id=42329</t>
  </si>
  <si>
    <t>Covington</t>
  </si>
  <si>
    <t>Mick Minnis</t>
  </si>
  <si>
    <t>I was outside one morning with my daughter and we were picking up pecans in the yard under the trees. After about 30 minutes I heard the sound of pigs squealing, screaming. I looked up and peered through the trees to the wooded back yard of our nearest neighbor. They had some pigs in a pen at the back of their yard just on the edge of the woods. I looked in that direction and saw standing there at the edge of their pen, a creature much bigger than a bear or a man. It was at least about 8 to 10 ft. Tall and was holding one of the baby pigs in its arms. Holding it close to its chest. It was hairy like a bear but had a human type face. I froze and it froze and we both stared at each other, then somehow I thought of my daughter and her safety and I immediately grabbed her and ran inside screaming at my husband to get his gun, there was a Bigfoot outside. I was hysterical and afraid. My fear caused him to grab his rifle and run out to investigate. Of course it was gone. To this day my husband tells me it was a bear. But I know better. I know the difference between the face of a bear and a person, or something like a person.</t>
  </si>
  <si>
    <t>junction of Hwy 55 and Hwy 84</t>
  </si>
  <si>
    <t>Andalusia</t>
  </si>
  <si>
    <t>Hwy 55 and Hwy 84</t>
  </si>
  <si>
    <t>Junction of Hwy 55 and Hwy 84</t>
  </si>
  <si>
    <t>grey tinge to hair</t>
  </si>
  <si>
    <t>took pig from a pen</t>
  </si>
  <si>
    <t>Creature observed by witness was described to me as very large, muscular, black or dark brown with grey in color. Having longish hair rather than fur. She observed the hair on the head being somewhat long, and the creature having a human looking face with no hair on it. It stood erect on two legs, not moving just staring directly at her. The creature held a squealing baby pig in its arms, up against its chest in a cradle like fashion. The witness and the creature had direct visual contact for 15 seconds before she broke away to run into the house. It never turned away, never broke eye contact with her. She never heard approaching footsteps or noise of any kind, indicating something had come into the neighbor's yard, though the creature was only 25 yards away from her when she observed it. The witness is a modest and honorable individual that is left with an encounter that is imprinted vividly in her mind to this day, even after 34 years. Initially hesitant to speak in great detail for fear of ridicule, she opened up to me and revealed details of this encounter after I assured her of her anonymity. Adding to her credibility is her husband, a retired police officer of 34 years. Though he jokingly told her she saw a bear, he told me when speaking to me by phone, that he knew that his wife had seen a very large creature that day that was not a bear. He said she went into a temporary shock, and by the look on her face, and manner of her speech, knew she was telling the truth. Her husband assured me of his ability to know the difference when one is telling the truth, confused, or lying, based on his years of police experience and training.</t>
  </si>
  <si>
    <t>https://www.bfro.net/GDB/show_report.asp?id=35293</t>
  </si>
  <si>
    <t>March</t>
  </si>
  <si>
    <t>i had already put one report in , but i thought i would put a separte one in for this. here latly at my house both myself and my parents have heard nioses at night and in the day time around our house. once when my mom and dad were at aunt's house and it was close to dusk i heard what i thought was someone banging on my window. another time i heard what sounded like grunting out side my bedroom window. the other night while my parents and my self were out side we heard a load howl from across the road , we hear what appears to be growling and moaning to but we never see anything. the person who lives across the street says she has never heard it but she is either always gone or either has people over . in fact the other night my parents saw they hear a banging outside the back window. dad said it sounded as though someone wanted very badly to get in. my dog that is in the house never even growled. dad said that it was funny because he said that rocket (my dog) never got out from under the covers , and he heard it because dad said he felt him moving closer to him. one time while i was out feeding my cats at night i heard something running very fast across the road , i never saw anything. there have been serval times that i have heard grunting and rocks hitting the side of the house. my dogs in the back never even bark. i have 2 labs and a mix and he's huge but he never came out of his house unless someone was out there with him at night. when me and my friend were outside talking one night we heard what sounded like breaking limbs. what ever was jumping or walking on the limbs was huge and when we walked behind the house to see known of my dogs were out and the noise stopped. then as we started back around the house it started again. but as we turned on his spot light the niose stopped. my mom said that she saw red eye crossing the road the other night but could not see anything. one after noon while my aunt , my mom and myself were walking in her small group of trees on her side of the road right in front of house. i walked on ahead and came to the fence that seperated her line from the other owner . i say what looked like one of the teepee formations , but i did not get a good look becuase it was on the other side of the fence. i am not sure that this was one of the teepee that these creature make , but i wanted to metion it</t>
  </si>
  <si>
    <t>private residence along a dirt road</t>
  </si>
  <si>
    <t>Opp</t>
  </si>
  <si>
    <t>wooded , creek</t>
  </si>
  <si>
    <t>grunting , screaming</t>
  </si>
  <si>
    <t>This report was investigated by two other investigators that personally visited the site and witnesses. They continued the investigation, but nothing new has surfaced.</t>
  </si>
  <si>
    <t>https://www.bfro.net/GDB/show_report.asp?id=8635</t>
  </si>
  <si>
    <t>Cullman</t>
  </si>
  <si>
    <t>Tal H. Branco</t>
  </si>
  <si>
    <t>On January 23rd 2013 between 4:30 and 5pm while deer hunting I heard what I thought was a coyote making noise behind me but then I heard foot steps, loud foot steps coming toward me that's when I saw what I can say was a bigfoot coming up the draw to my left about 70 yards away it came out of the draw and turned left and went away from me. The next morning my father and I went back out to where I saw the creature. I climbed into my ladder stand and my father went to the draw where I saw the creature and walked the same path and the creature I saw was at least 2 feet taller then my father my stands father 6 feet 4.</t>
  </si>
  <si>
    <t>On the Cullman/Morgan County lines</t>
  </si>
  <si>
    <t>Falkville</t>
  </si>
  <si>
    <t>Hwy 31</t>
  </si>
  <si>
    <t>Wilhite Mountain</t>
  </si>
  <si>
    <t>mountain ridge</t>
  </si>
  <si>
    <t>stooped</t>
  </si>
  <si>
    <t>large head , wide no tapering to waist</t>
  </si>
  <si>
    <t>vocalizing and walking thorugh woods</t>
  </si>
  <si>
    <t>long strides , leaned forward , moderate arm movement</t>
  </si>
  <si>
    <t>coyote-like yipping and barking</t>
  </si>
  <si>
    <t>The witness contacted this investigator the day after his report had been received by the BFRO, and before I had read it. He stated he had told a friend of mine about his experience, and the friend gave him my telephone number and suggested he contact me. The friend is a law enforcement officer in a county that adjoins Cullman County. The LEO has seen one of the animals similar to the one described by this witness. He, his father and brother have been aggressively intimidated by similar animals on their hunting land. A few years ago he took an exceptionally good photograph of a large, man-like track left by an enigmatic primate on the property of a family member. I have had the pleasure of working closely with the friend in investigating his and other residents’ reports from that area of Alabama. I spoke with the witness several times after his first call. As a result of those conversations a few more details can be added to his original report. • The first sounds that he heard before the figure came into view were yipping and barking which he thought were made by coyotes. • Those sounds were immediately followed by whooping, a loud yelling sound and loud bipedal footsteps. • He then saw a large, dark hair-covered figure “walking hard” out of a draw to his left. • The figure was walking at an angle past him about seventy yards away when it turned left into thick brush to walk directly up slope toward the top of what is locally called Wilhite Mountain. • The witness stated the animal was in view for about two minutes. • He could hear the sounds of the animal’s travel up the mountain for a minute or so. • The animal was “dark” colored, about eight feet tall, taking long strides while leaning forward and with only moderate movement of its arms. • The animal’s upper body was very wide and thick, with little tapering to the waist line, and the head appeared large. • Facial features were not noted. The witness is believed to be a credible observer and his encounter report valid. Residents of Cullman and Morgan Counties have generated many reports of enigmatic primates during the past several years. The writer has spent a lot of time in those areas documenting several of those reports.</t>
  </si>
  <si>
    <t>https://www.bfro.net/GDB/show_report.asp?id=40912</t>
  </si>
  <si>
    <t>Saw a deer run across the road, right behind it was covered in brownish black hair and was at least 7-8 ft tall huge upper body sorta narrow at the hips I can draw ya a pic of it</t>
  </si>
  <si>
    <t>driving NE from Jasper on Hwy 69</t>
  </si>
  <si>
    <t>Bremen</t>
  </si>
  <si>
    <t>Hwy 69</t>
  </si>
  <si>
    <t>raining</t>
  </si>
  <si>
    <t>wooded , creek , lake</t>
  </si>
  <si>
    <t>bulky</t>
  </si>
  <si>
    <t>hair was 6-8 inches long , huge hands</t>
  </si>
  <si>
    <t>road crossing , chasing deer , foul smell</t>
  </si>
  <si>
    <t>powerful , running then walked into the forest</t>
  </si>
  <si>
    <t>right hand holding a rock the size of a bowling ball , leaves on the butt</t>
  </si>
  <si>
    <t>I interviewed the witness and was able to meet with her at the sighting location. Her accounts were consistent and believable. Here is a sketch made by the witness: The following can be added to this report - The hair was six to eight inches long The hair was dark brown. There were leaves stuck in the hair on the buttocks. The head was very bulky. The huge size of the hands was the most remarkable visual noted by the witness. The right hand held what looked like a rock. The rock was egg shaped and almost as large in diameter as a bowling ball. The creature handled the rock as if it were a softball. The creature’s movement was powerful. The estimated height was 7’ 6”. The estimated weight was 450+ pounds. This sighting was at sunset. The witness hit her brakes and horn when she saw the deer sprint full speed across the road. She had never seen a deer run that fast. As the car was stopping, she saw the creature coming to a stop near the roads edge. The headlights started to light up the creature as it turned to its left and walked back into the pine forest. She slowly drove forward until she was at the point where the creature entered the forest. Her window was down and she could smell a very strong, musty odor with the power of skunk. She could also hear the creature making deep, raspy, loud grunts. When she looked for the source of the grunts she could see the creature about 50 feet inside the wood line facing her car. These grunt unnerved the witness and she drove home. I met with the witness the afternoon after the encounter where the sighting took place. The pine forest was thick with trees from 3” to 12” in diameter. The ground was covered with a thick layer of pine needles so no tracks could be found. I did find deep scuff marks near the roads edge where she said the deer sprinted across the road. We stayed road side for about an hour as it started getting dark. There was a huge storm front moving in and lightning could be seen flashing on the horizon. I decided to make two quick whoops to see if there would be any response. Two seconds later there was a faint response that we both heard. The response was of the same cadence and tone I had used. We stayed there in the dark for about 20 minutes then left because the storms were getting close The witness went back to the site alone 2 days later. She started to smell the same odor again after about 10 minutes. The odor started getting stronger after another 2 minutes so she left and did not go back.</t>
  </si>
  <si>
    <t>https://www.bfro.net/GDB/show_report.asp?id=45296</t>
  </si>
  <si>
    <t>Dale</t>
  </si>
  <si>
    <t>I was assigned to Ft Rucker, AL from Oct 1991 until Jan 1997 as a fire fighter. As military firefighters we would often be assigned to small airfields (stagefields) around Ft Rucker. At the time this happened I was assigned to Tabernacle stagefield. Tabernacle was on the north west end of a large impact area used for aerial gunnery by pilots in training. During a typical duty day we would have several down time periods where aircraft were not flying. These down time periods would typically take place around noon and evening lasting 2.5 to 3 hours. When I was assigned to Ft Rucker, I had met some other Soldiers that introduced me to Indian “relic” hunting. This consisted mostly of lots of walking through tilled fields, creek washouts, and recently cleared timber tracts looking for arrowheads and anything else related to the old Indian tribes that formally lived in the south east Alabama region. I had found that the down times when aircraft were not flying often granted me the chance to get out in the woods to hunt for arrowheads. Often I was able to get several miles away from the stage field during the down times and was usually by myself for several hours. My typical hiking outfit was to put on a pair of cargo shorts, an old pair of army boots, a belt with a canteen, a pouch (for any finds), a large survival knife, ball cap and a walking stick. I usually would not wear a shirt hoping to get a tan while out walking. This day in particular was in I left my stage field around 1100 AM or so. I headed East, North East for about 1.5 miles on an improved asphalt road that bordered the impact area. I then head north down a dirt road (path was more like it) that was seldom traveled. The road went up and down some gentle hills and was bordered on both sides by heavy vegetation and thick woods. I believe I had walked maybe ¾ of a mile when I was approaching a small creek crossing which was not unusual. I was maybe within 50 feet of the creek when off to my left side I heard a lot of movement approximately 150-200 feet into the woods appearing to come from the creek bank. I heard what I can only describe as a grunt and my first though was a wild pig. That thought was quickly erased though, as I immediately got instant chills…goosebumps running my entire body…and had the heavy feeling that I was not alone. I heard another grunt and peered into the woods from where the sound came from and saw a large “shadow”…easily 6 to 7 foot tall stand from the creek bed. Because of the thick woods I got no clear view of it but my first thought was that it was a large very dirty man but it definitely had the appearance of a man shape. I only saw this thing for a few seconds as it appeared to see me…and me watching it and it turned and went crashing into the woods away from me. I wasted no time turning my walk into a trot away from what I had just seen. Whatever it was it scared me and as I headed back to my airfield I tried to make sense of it. The only thing I could conceive it being was that maybe it might have been a stray horse back in the woods. I know this sounds very unlikely but I really didn’t want to believe I might have seen something I could not explain…a horse in the woods I could almost believe. I never went back into that area of the woods again, and seldom ventured into thick woods period after that. I never gave it much thought after that as I had chalked it up as being a horse, which seemed to make sense to me. I did bring my strange experience up a couple of times to some folks but they thought I was kidding them and none of them had ever heard of anything like that in Alabama before. Two things led me to revise my thinking of what I saw that day. The first being this. In 2000…I was and am still living in Kansas and serving in the Army Reserve. We had a new Soldier join my unit. He was a former Ranger Sniper team leader having been assigned to the Ranger battalion at Ft Lewis, WA. He was a good old country boy from Kansas living in a small town. He and I became very good friends and later served in Iraq together. We would often talk about events in our lives at length. During one conversation I related my story about what I saw in the woods assuming he would think I was nuts. But…he believed me. As a matter of fact he said if I saw something I found hard to believe he said that I should just go with what my gut told me. He then informed me about his experiences. He told me about his time up at Ft Lewis and as a sniper he would often be in the woods alone for days at a time in hide sites during training missions. He told me that at night in the deep woods he would often feel as if he was being watched and would hear the sounds of something large moving through the woods. Now this fellow was an experienced woodsman and was used to the sounds and smells of the woods. On occasion he was able to see something quite large in the shape of a man moving around his hide site through his night vision goggle. He said it would never come too close…just kind of checking him out. He said he never felt threatened by it and on the occasion it would make some sounds (grunts or whistles) as if it was agitated and he would talk calmly too it. He said that he wood talk in a slow, low voice telling it “I’m not here to hurt you, just calm down, I don’t mean no trouble for you”. He said that usually after he spoke towards it, it would just move away from him and would leave him alone. He said this happened numerous times as he was often in the same area. He told me he had no doubts at all that “Bigfoot” was around but he would never do anything to harm it and he felt that if left alone it would not harm anyone. So that got me to thinking, maybe that afternoon in the woods I really did see a Bigfoot. The second reason I feel that I didn’t see what I convinced myself was a horse is that after culling the BFRO website I found that I am not the only one to have seen something in Alabama. So…I am not alone and I am now convinced that what I saw was real…and not something else. I haven’t shared this story with very many people…but maybe this is the time to do it</t>
  </si>
  <si>
    <t>Fort Rucker</t>
  </si>
  <si>
    <t>Military Roads</t>
  </si>
  <si>
    <t>moving from river to the woods</t>
  </si>
  <si>
    <t>The witness is a 37 year old male. He is a military unit administrator for the Army Reserves. As he was repeating the details of his encounter, he stated that he was getting goosebumps and recalling his fear. He states that he is positive that it was not a case of misidentification. That he was in shock at what he had seen and was trying to convince himself, that it had to be something else. The witness also stated that he only saw the creature's right side and back as it turned to leave. The creature did not run, but moved very quickly, with the thick brush offering no resistance. In the written report he stated that he saw a large " shadow". During our phone conversation he stated that he did actually see the creature, albeit briefly. What he meant when he said "shadow" was that it was very dark colored, but he was not able to see any of it's features. It therefore appeared to him as a "shadowy" figure.</t>
  </si>
  <si>
    <t>https://www.bfro.net/GDB/show_report.asp?id=22899</t>
  </si>
  <si>
    <t>Brad Sasser</t>
  </si>
  <si>
    <t>It was April of 2011. My son, daughter-in-law, wife and I had been over at my in-laws having dinner. My son and his wife and their infant son had recently moved in with us. We were in the process of adding a new laundry room and garage on the back side of our house. When we came in from next door my son and his family were ahead of my wife and me by a minute or two. I noticed the lights to the new addition were on and figured that one of them had gone out to retrieve their laundry. I opened the back door and said is anyone out there. I didn’t yell so I thought they might not have heard me. I stepped out on the patio and started walking toward the garage that didn’t have a door hung yet. As I did I saw a dark figure at the back of our SUV. It scared me that there was “someone” in, or had just passed through our garage. Without saying another word I ran back into the house to get my 410 shotgun and let me son know to join me outside. This only took 30 seconds or less. I went back out but this time I was yelling “if there is someone out there you better speak up or I am going to shoot you.” My son joined me and we ran out into the yard both yelling for the person to identify themselves. We circled our house and saw nothing. It had rained earlier in the afternoon and evening and as we came back to re-enter our house confident that what I had seen ran away we noticed footprints on the concrete patio deck. These footprints at first looked like that of foot gloves people that fit each toe like a glove does the hand. But the thing that was conspicuous was the size. They were enormous. Not only long but wide, huge like that of what an NBA star might leave. (I say that because I have a pair of shoes owned by an NBA star that my nephew gave me who is on an NBA coaching staff.) My point, these were very large feet and very wide strides. It then dawned on me how large the figure I saw in the garage had to be. As stated I own an SUV and at the back part of the garage where I saw the figure the concrete starts to slope down from the garage. This figure I saw was head and shoulders over the top of the SUV and he (it) was already on the slope because he was not inside the garage when I saw him. I joked to my son and later to my family; you know that thing I saw that night was big enough to be a Sasquatch. We all laughed because we had not heard of any other Bigfoot sightings in lower Alabama. Then your show comes to television and I go on your site today and learn that there was indeed a Bigfoot sighting on Ft. Rucker back in the 90’s by a solder. I live just five to six miles from the post. I’m not convinced that what I saw should be reported to you but I do know that if it was a person I never want to see them again on a dark night in my yard because they are a very big person. Our house is in a rual country setting in Pinckard, AL with limited neighbors</t>
  </si>
  <si>
    <t>private residence</t>
  </si>
  <si>
    <t>Pinckard</t>
  </si>
  <si>
    <t>Hwy 134</t>
  </si>
  <si>
    <t>forest , farm</t>
  </si>
  <si>
    <t>moved out of a garage into the woods</t>
  </si>
  <si>
    <t>3 footprints were found and were larger and wider than a size 16 shoe</t>
  </si>
  <si>
    <t>Upon speaking with the witness he was able to add the following details of the encounter not previously noted. The SUV was parked in the garage with the rear of the vehicle at the entrance of the garage. The witness saw the back upper torso, shoulders, and head of the creature. This entire time of observation was five seconds from a distance of approximately twenty five feet. There was no description of arms, lower torso, and legs as they were blocked from view by the vehicle. During this encounter there was a light on in the garage that allowed the witness to notice this detail. However, no face detail was noted, other than the absence of visible ears, because the animal was observed from behind. The witness estimates the height of his SUV at around six foot six inches. The creature in question would have been over a foot taller than the top of the SUV according to witness observation, placing the animal at around eight foot tall. As stated, after about five seconds of observation the witness ran inside. After returning outside with his son the witness noticed three footprints left on his concrete drive due to the animal walking onto the driveway from the wet grass caused by the evening rain. He describes them as looking like a man’s footprint. The witness is fortunate enough to own a shoe once worn by an NBA player. The shoe in question is a size sixteen and the witness states the wet footprint wouldn’t fit into the shoe. He said the width of the print stood out as being wider than the foot that would have been in the size sixteen shoes. He also estimates the distance between the footprints at around four feet with the total distance covered in three steps at just over twelve feet. The area around the witness’ property is wooded with intermittent farms and fields. The animal would have had to cover an area of around seventy-five yards in order to reach the wood line from where the witness observed the creature. According to the witness he was in the house about thirty seconds. I found this witness to be articulate and forthcoming and believe he is credible. In my opinion there is land nearby that would support such animals and there is an abundance of game in the area. The land I reference is Ft. Rucker which is where the Army trains Helicoptor pilots and hunting is off limits on this base</t>
  </si>
  <si>
    <t>https://www.bfro.net/GDB/show_report.asp?id=34224</t>
  </si>
  <si>
    <t>Dallas</t>
  </si>
  <si>
    <t>In July of 1985 on a hot but clear afternoon I was driving home on County Rd. 21 about 1 mile from my home when up ahead I saw these dark figures approach the side of the road. They were standing there in close proximity to each other and as I neared them, all the while slowing down my speed, I could see three distinct and different sized figures. I've lived in the country all my life. I grew up playing and hiking the whole countryside and I knew the area around my home real well. I have always loved watching animals in the woods but I did not know what to make of these creatures. As I neared them, they appeared to be of various heights, about 2 feet or more, 3 feet and maybe 5 feet or more and all had brown black thick looking shaggy hair all over. I could not see any facial features but they're arms were long for their bodies. They appeared to hesitate as though they couldn't decide what to do as I approached them in my car. All of a sudden they ran across the road in front of me and vanished into the thick bushes and trees on the other side of the road. They did not stoop over but ran upright and with swiftness. I was stunned. They were no animal I had ever encountered before. I started to slow down and get out of my car, but all of a sudden it hit me. I've seen something that can't be explained other than these creatures are not normal creatures. I was spooked and the hair stood up on the back of my neck. I quickly gassed the car and sped home and told my encounters with these creatures to my husband and sons. I will never forget this. I know what I saw and it will always be with me</t>
  </si>
  <si>
    <t>1.5 miles West on County Road 21</t>
  </si>
  <si>
    <t>Orrville</t>
  </si>
  <si>
    <t>County Road 21</t>
  </si>
  <si>
    <t>shaggy hair , arms too long for body</t>
  </si>
  <si>
    <t>road crossing , seemed unsure if they would cross the road while car was approaching but ended up running across</t>
  </si>
  <si>
    <t>Interviewed witness on 9-10-06. Wittness also stated that they ran in the same fashion that a human would run, but were very fast. Their hair was described as mainly dark brown, but also having different shades of brown. They stayed together as a group, at least for the duration of the observation. Witness also stated that there were several occasions when not only she, but also visitors have heard something grunt loudly near her property and then heard something very large running away. They never did see the animal, which they nicknamed "the Sneezer."</t>
  </si>
  <si>
    <t>https://www.bfro.net/GDB/show_report.asp?id=14082</t>
  </si>
  <si>
    <t>Escambia</t>
  </si>
  <si>
    <t>I was probably 13 or 14 at the time. I was riding my bicycle down a wooded trail in a relatively populated part of town. A bigfoot jumped out in front of me, I fell off my bike and he stood over me, and howled/growled not feet away from me. He then turned and ran through the woods away from me. He was between 7 and 8 feet tall more on the skinny side but still big. Not groomed kind of mangy looking. Longer than average arms and thick through the shoulders to the top of the neck. I know what I saw. I'm 42 now and have been called crazy all my life because I openly admit what I saw. The sound it made could not be recreated by a person</t>
  </si>
  <si>
    <t>Brewton/Repton Exit onto Hwy 41</t>
  </si>
  <si>
    <t>Brewton</t>
  </si>
  <si>
    <t>Hwy 41</t>
  </si>
  <si>
    <t>thin</t>
  </si>
  <si>
    <t>mangy , human-like teeth</t>
  </si>
  <si>
    <t>jumped infront of biker and screamed then ran into the woods</t>
  </si>
  <si>
    <t>I spoke to the witness by phone and he was able to give me more detail and information about his encounter. Firstly concerning the trail. He said it was a kind of path that connected a neighborhood with a local grocery store. This trail was bordered by woods all around which could provide plenty of cover for a large bipedal creature to come and go without detection. Also, very near the trail where the encounter occurred is the grocery store dumpster, containing thrown out food. This very well could be the reason this creature was encountered at this location. Now concerning the encounter. The witness said he remembered falling off his bike, looking up and seeing this large, brown hairy creature. He estimated that it was ten feet from him, looking directly at him when it let out a loud howl/growl that terrified him. I asked him about facial and bodily features, other than what he stated in his report. He distinctly remembered the mouth being wide open as it howled/growled, displaying human-like teeth, only larger. The howl/growl was deep yet pitched, and lasted a few seconds. He said it sounded like nothing he has ever heard. Immediately after this it turned and walked off the trail into the woods at a high rate of speed. As it moved through the woods, the witness remembers hearing branches snapping. The witness then got up, climbed on his bike and rode home as fast as he could, where he hid in his house, fearfully peeking out the window hoping the creature did not follow him home. The witness seemed very credible to me. He was clear about the details he remembered and did not try to embellish or add to it. To this day the witness has not returned to the site of the encounter. This says something to me seeing he is a veteran of the Marine Corps, and a career Firefighter. Obviously what he witnessed made quite an impact on him.</t>
  </si>
  <si>
    <t>https://www.bfro.net/GDB/show_report.asp?id=33307</t>
  </si>
  <si>
    <t>Etowa</t>
  </si>
  <si>
    <t>Well here goes....it was late evening, I stepped out to our driveway and saw something in the shadow.. It turned and stepped across the lit area and into the woods. One and a half steps, bout 8-10 feet..since then a lot more incidents bout like what I've described and there is always a rotten dead like odor. We have 12 bout acres and in the area we see this, is where we put table scraps..also there is an area where trees 6 inches in diameter are just pushed to the ground and the middle area is scratched up.</t>
  </si>
  <si>
    <t>private property 1/2 mile from Lookout Mountain on Appalachian Road</t>
  </si>
  <si>
    <t>Gadsden</t>
  </si>
  <si>
    <t>Appalachian Road</t>
  </si>
  <si>
    <t>Lookout Mountain</t>
  </si>
  <si>
    <t>wooded , creek , mountain</t>
  </si>
  <si>
    <t>knees</t>
  </si>
  <si>
    <t>muscular</t>
  </si>
  <si>
    <t>foul odor , walked into woods</t>
  </si>
  <si>
    <t>took 1.5 steps across 10ft road</t>
  </si>
  <si>
    <t>In the late fall of 2012, the witness and his son were remodeling the bathroom. They had been going in and out of the house to cut boards by the light of a pole light outside. The son carried one board in and the witness grabbed a second board, as he did he looked out over the backyard. The outside light cast a shadow over the trees in the backyard. As he looked around he noticed a raunchy smell like something dead. Then he noticed that he had one too many trees in the yard. The “tree” took a step and a half crossing the 10 ft. wide path of light. The creature was 8ft tall, about 500lbs, graying hair like you get as you get older with patches of dark brown. The creature was very muscular with knee length arms. The witness, a fifteen-year marine veteran, stated that he had seen a lot of things, but not once did he think of grabbing a gun and going to look for tracks. He knew what he saw. Two nights later his brother who is a pastor saw the same creature cross between his truck and a car in front of him in his headlights. Two nights after that the witness and his 27 year-old son were leaning against the tail gate of the pickup, as they looked across the yard. The son said "there’s a little one at the edge of the woods". As they watched the “little one” stood up to be the 8ft adult that was seen four nights before. Shortly after that, a few days later, the nieces came running in screaming, saying something was after them and had been throwing rocks at them. The witness and his brother grabbed two rifles a 30-06 and an AR-15. They stood on the pool deck looking around to see what was going on. The longer they stood the more the cool night air took its toll. The witness started inside only to hear his brother a pastor of many years exclaim s**t. The brother stated that when he moved to go in, the creature also moved from behind the tree it had been watching from. The brother was wide-eyed with disbelief as he was told "welcome to the club". Since that first night the witness posted on Facebook for the world to see, not caring what people thought because he KNEW. He received a call from his neighbor. That same night as the witness saw the creature; she couldn’t sleep and had gone out to her deck. While on the deck she observed what was apparently the same creature eating pears from her tree. Since then he has had many people step forward with their own sightings. The witness has had 6in diameter trees torn apart, rocks, dirt and other objects thrown in their direction. Just in the past week rocks were thrown. He reports that the creature has never tried to hit them - or has really poor aim.</t>
  </si>
  <si>
    <t>https://www.bfro.net/GDB/show_report.asp?id=37094</t>
  </si>
  <si>
    <t>My first sighting was in December 2012. It was about 12 midnight and I was on my way home. It was raining, not to hard but steady. I was going down the highway through the country side and on each side of the road up ahead were guard rails with woody swamps on each side. My headlights lit up the reflectors on the guard rails all the way down them. About mid way down the rail I saw a black space, almost like a gap in the rail. Once I got a little closer I realized it was some type of animal. It looked hairy, and as if it were standing over the rail crossing it. But before I got close enough to see, it had went into the woods. But it was big and I honestly didn't really know what it was, so I didn't think much of it until, about a week or so ago.</t>
  </si>
  <si>
    <t>Heading from Hokes Bluff to Gadsen on Appalachian Hwy past the Appalachian Bridge</t>
  </si>
  <si>
    <t>Appalachian Highway</t>
  </si>
  <si>
    <t>Appalachian Bridge</t>
  </si>
  <si>
    <t>swamp , pasture , open , wooded</t>
  </si>
  <si>
    <t>hairy</t>
  </si>
  <si>
    <t>standing at guardrail on road then walked into the woods</t>
  </si>
  <si>
    <t>I am quite familiar with the area where the witness had his two encounters. Having hiked in the area I can attest to the fact that it is a very rural and forested. It has an abundance of local wildlife, and many natural water sources in addition to the Coosa River. I believe these are some key factors to consider when determining the validity of this report. The witness is very familiar with this area and its wildlife. Confusing what he saw with another animal is out of the question. The only other possibility would be that it was a person, rather than a large hairy creature that the witness identified it as. I do not believe this to be the case.The witness was able to get two good looks at this creature on two separate occasions.He stated to me that the anatomy of the creature was human-like but also distinctly different. Of course it was quite a bit larger than the average man. In height and thickness, its upper torso was larger than its lower body. Its arm length was longer than a human's hanging to the knee area. Also, the position of the head was a little forward on the upper shoulder, or trapezius area, and there was no visible neck. These anatomical features are common with similar looking creatures observed by other witnesses throughout the nation.The 2nd sighting by the witness was at some length. He was able to slow down and really observe the creature in morning daylight. A key point was in the way the creature moved. He said it walked calmly and effortlessly across the highway. Looking straight ahead, never turning to view either side of the road.The final and possibly most important point in validating the witnesses sighting in my opinion is the way it went over the guard rail. Guard rails on the side of highways are around 3 feet high. Average people would have to stop or at least slow down and re- position in some way to go over it when walking. Even the tallest human would bend, lean, or shift to navigate his way over this rail. The creature did it without breaking stride, all in one motion, and effortless. Humans simply cannot do this. I have tried.In my opinion I believe the witness had two genuine encounters.</t>
  </si>
  <si>
    <t>https://www.bfro.net/GDB/show_report.asp?id=39620</t>
  </si>
  <si>
    <t>I was leaving my house heading to work, it was about 8:30 or 9 in the morning.There was a very lite rain. I pulled out onto the highway (same one I had the first sighting on) and as soon as I pulled out about 200 to 300 yards I saw something weird looking on the side of the road, something out of place. As I started down the road it slowly walked out on the highway and took its time walking across the road, then stepped over the guard rail (same one as first sighting). It did this with ease. It walked down the ditch and into the woods. At this point it was about 150 yards in front of me. Its pretty open where it walked out so I got an okay look at it, but it was still a couple hundred yards out. Things that caught my attention were the way it seemed to walk. It had short legs and a longer upper body. Its head stuck up away from the shoulders. The arms hung beside it and hands were nearly touching the knees. It was all black. At first sight I was just like, that's a man, but the closer I got the more I realize how different it looked. How much bigger it appeared. Plus it came from the woods, walked across the road into a swampy area. With no cars or anyone around. It just seemed out of place to me. That's what made me focus on more detail. You could tell it didn't have clothes on because it was just one slick figure. Not baggy from jackets/ pants/ etc. Not to mention it was rainy and around 30 degrees that morning. Whatever it was, I had never seen and I hunt all the time in the woods. But I will say it was defiantly not a bear or any human I've ever seen before. This thing was big and it gave you a chill just seeing it. I'm going back tomorrow to see if I can find any hair that may of caught the rail or any tracks, just anything that catches my eye. I want to believe they are really out there and seeing this was amazing. Thanks for your time</t>
  </si>
  <si>
    <t>short</t>
  </si>
  <si>
    <t>hands nearly touched the knees , short legs , long upper body , head stuck up away from shoulders</t>
  </si>
  <si>
    <t>I am quite familiar with the area where the witness had his two encounters. Having hiked in the area I can attest to the fact that it is a very rural and forested. It has an abundance of local wildlife, and many natural water sources in addition to the Coosa River. I believe these are some key factors to consider when determining the validity of this report. The witness is very familiar with this area and its wildlife. Confusing what he saw with another animal is out of the question. The only other possibility would be that it was a person, rather than a large hairy creature that the witness identified it as. I do not believe this to be the case. The witness was able to get two good looks at this creature on two separate occasions. He stated to me that the anatomy of the creature was human-like but also distinctly different. Of course it was quite a bit larger than the average man. In height and thickness, its upper torso was larger than its lower body. Its arm length was longer than a human's hanging to the knee area. Also, the position of the head was a little forward on the upper shoulder, or trapezius area, and there was no visible neck. These anatomical features are common with similar looking creatures observed by other witnesses throughout the nation. The 2nd sighting by the witness was at some length. He was able to slow down and really observe the creature in morning daylight. A key point was in the way the creature moved. He said it walked calmly and effortlessly across the highway. Looking straight ahead, never turning to view either side of the road. The final and possibly most important point in validating the witnesses sighting in my opinion is the way it went over the guard rail. Guard rails on the side of highways are around 3 feet high. Average people would have to stop or at least slow down and re- position in some way to go over it when walking. Even the tallest human would bend, lean, or shift to navigate his way over this rail. The creature did it without breaking stride, all in one motion, and effortless. Humans simply cannot do this. I have tried. In my opinion I believe the witness had two genuine encounters.</t>
  </si>
  <si>
    <t>Franklin</t>
  </si>
  <si>
    <t>25 , 26</t>
  </si>
  <si>
    <t>Either December 25 or 26, 2002 Franklin County Alabam Pine Forest/Hardwood Forest/Open field Between 4:00 and 5:00pm. I was hunting along a fenceline late that afternoon when some deer came running out of a pine thicket, down the netwire fence row, and jumped over to where I was. I was roughly 75ft from the fence when this occurred. My jack russell dog saw them and took aften them. He often follows me hunting as this place is next to my house. After chasing them for about 10 mins he comes back towards me when he suddenly stops, looks towards the pine thicket, lets out a weird yelp and takes off towards the house visibly something wrong. I stood there and heard a noise and the deer that had ran by came back by as if something had spooked them again. As they came back up the hill I heard what appeared to be a large animal coming from the thicket. I thought it was another deer that had separated from the herd and was coming back to join up. As I watched something on two legs appeared roughly 100ft from my position from out of the thicket. It came down the fence line and went over the fence in the direction of the deer. I could clearly see that it was on two feet and did not pay me any attention. I watched it for less than a minute before it disappeared down the hill from me</t>
  </si>
  <si>
    <t>On the Mississippi state line</t>
  </si>
  <si>
    <t>Russellville</t>
  </si>
  <si>
    <t>Duncan Creek Road</t>
  </si>
  <si>
    <t>forest , creek , field</t>
  </si>
  <si>
    <t>long arms , matted hair</t>
  </si>
  <si>
    <t>running a fenceline and followed deer</t>
  </si>
  <si>
    <t>leaned forward while running , significant arm swing</t>
  </si>
  <si>
    <t>I interviewed him on 7-5-06. He guesstimated the creature as a little over 7 feet tall by comparing it with the height of the fence. It was powerfully built, had long arms, and thick, matted hair. Hair color was dark brown to gray or black. He said he was probably even closer to it than he originally stated. Possibly within 50 to 75 feet. It was running very fast and hard as it was trying to catch the deer. He did not get a look at it's face. It ran, leaning slightly forward with a great deal of arm swing. Jacob also noted that he was standing on a high patch of ground in full full view of the creature. Yet it never looked at him nor seemed to know he was there. As this occured very close to his home, I asked him about any missing pets or livestock. He says he has had some dogs turn up missing, along with an occasional goat. When the goats turn up missing he would search for them. On one such occasion he found the remains. He described it as having a broken hip, along with some internal organs, apparently ripped out.</t>
  </si>
  <si>
    <t>https://www.bfro.net/GDB/show_report.asp?id=15102</t>
  </si>
  <si>
    <t>My other account happened last week. It goes as follows. July 1, 2006 that around the hours of 11pm to 12am I walked out on my front porch to encounter weird noises that closely resemble those on your website. The sounds came from directly in front of my house down in a hollow on my neighbors land. They lasted for roughly 3 or 4 minutes. My three dogs became agitated and seemed quite frightened when the noise started. I myself became somewhat afraid and proceeded back inside.</t>
  </si>
  <si>
    <t>noises</t>
  </si>
  <si>
    <t>https://www.bfro.net/GDB/show_report.asp?id=15103</t>
  </si>
  <si>
    <t>2007 I was hunting on my hunting club land,when some people were shooting guns nearby.I had been watching a greenfield that was on a powerline.The people were hooping and hollering after they shot.It was about 5pm,I had gotten disgusted and was fixen to leave.They were shooting to my far right.I could hear them talking clearly.One of them shot and let out a whoop afterwards.Thats when to my left sort of in front of me I heard a response.It was a loud long whoop,followed by a chatter.I thought it was just the echo of the person.Then it did it again,this time it was further up from my left.I began to watch the tree line and the field.Thats when I could see something on two legs walking in the pines.It was about 200 yards to my left,heading for a break in the pines.Then it stopped and crouched down.A cold chill began to run up my back.Thinking it was another hunter I stood up and began to move. It did'nt move it just sat there by a brush pile.I have been interested in bigfoot for a longtime.I began to walk towards my truck,but it still would'nt move.I returned the next day to look for sign but found nothing.The only thing I noticed was an unusual odor,kind of like a wet deer.Only thing was it had'nt rained in days.I hav'nt said anything till I found your website and saw the eyewitness account in franklin county alabama</t>
  </si>
  <si>
    <t>Stormin Road near Lake Elliot</t>
  </si>
  <si>
    <t>County Road 58</t>
  </si>
  <si>
    <t>Lake Elliot</t>
  </si>
  <si>
    <t>powerline , thicket</t>
  </si>
  <si>
    <t>walking in woods , headed to a break in the pines then crouched in some bushes</t>
  </si>
  <si>
    <t>Witness is a 44 year old retired electrician. He is currently serving as a pastor. Sighting took place 200 yards from a creek. The area is rich in food sources and vegetation that include briars, pine thickets and honeysuckle. When he imitated what he heard, I thought it sounded like classic Samurai chatter. He also stated that he got the impression that it was upset, by the tone of its chatter. After the experience, this witness went to our website to find more information. He also listened to our Bigfoot/Sasquatch-related sound recordings. The witness stated he knew the possibility of what he was seeing was a bigfoot because of his interest in the subject. Because of the distance and probably waning light at that time of the day and month, he was unable to see any details. He was basically seeing a tall, uniformly dark figure walking on two legs. Although he did not see it clearly, he was certain it was not a person due to its behavior and its estimated height of 7 - 7 1/2 feet. He conducted the height comparisons on his return the following day.</t>
  </si>
  <si>
    <t>https://www.bfro.net/GDB/show_report.asp?id=25619</t>
  </si>
  <si>
    <t>Henry</t>
  </si>
  <si>
    <t>When my aunt was about 11 or 12 years old, she was helping her older cousin (Jerry) in the field at her aunt's house in an area called "Screamer" in Henry County, Alabama. It was a hot day, and after some time Jerry grew very thirsty and asked my aunt to walk up the road to the house and get him a glass of water. My aunt then walked through the field back toward the dirt road leading to her aunt's house. Upon reaching the dirt road, she saw two creatures standing on the other side of the road. She stopped and began slowly backing up, then stopped again. She stood there looking at them, and they looking at her, for a minute or so, long enough for her to get a good look at them. They were only around 10 feet away from her at that point - she on one side of the dirt road and they on the other. She described them as standing next to each other. One was, in her estimation, around 5 feet tall and the other was slightly shorter, around 4 feet tall. She said that she got the impression that they were young. She said that they were "real hairy" and completely covered in dark brownish black hair, that they looked sort of like gorillas but with human looking faces with hair on them, human looking hands, and human looking feet. She said their noses were free of hair and that the color of their noses was dark brown or black, as were their feet and hands. They stood very still other than blinking, just looking at her. Except for being covered in thick hair, their faces looked human with regular human-looking noses. After a minute or so, she took off running as fast as she could back up to the house to get the water Jerry had requested. She did not look back as she ran. She got the water, and proceeded to walk back toward the field. The creatures were not there anymore. She never told anyone about this incident until just a couple of months ago because she was always afraid people would make fun of her.</t>
  </si>
  <si>
    <t>Abbeville</t>
  </si>
  <si>
    <t>State Highway 95</t>
  </si>
  <si>
    <t>Chattahoochee River</t>
  </si>
  <si>
    <t>forest , cornfield , dirt road</t>
  </si>
  <si>
    <t>human like hands and feet , looked like gorillas but with human faces , feet, hands, and noses no hair  , slightly stooped , long arms</t>
  </si>
  <si>
    <t>starred and blinked</t>
  </si>
  <si>
    <t>I was able to talk with the Aunt who was the witness and get confirmation that this account is accurate with the following additions: Both creatures were slightly stooped. Both had very long arms. The location of this sighting is still mostly woodlands to this day with very few homes over a 60 square mile area. There is an abundance of wildlife and water with the Chattahoochee River/Walter F. George Reservoir 5 miles to the east. The witness grew up with this area being called "Screamer" so she never questioned it. After she was grown and started to hear about Bigfoots she started to think that maybe Bigfoots were being heard screaming, giving the area the name. A few years ago she asked her older cousin, mentioned in this report, why the area was named Screamer and if he had ever seen or heard anything strange. His reply was that he had, but he wasn’t going to talk about it. Her cousin has since passed away so I could not contact him</t>
  </si>
  <si>
    <t>https://www.bfro.net/GDB/show_report.asp?id=44986</t>
  </si>
  <si>
    <t>My wife and me and our two children were coming home from my aunts house between 3 and 4 am. It was very foggy. We were within a couple miles from home when she spotted what she said was a very broad creature that stood on two legs and I became really excited when she said what stuck out to her the most was the figures cone shaped head and the way the hair shined when the lights hit it. I am still angry with myself because I was asleep on the passenger seat. She says the creature had its back to the road and disappeared when we went past it. She franticly explained to me what she saw when we got home and being the Bigfoot enthusiast I am jumped in my car and returned to the spot but didn't see anything</t>
  </si>
  <si>
    <t>west of Newville on CR 73</t>
  </si>
  <si>
    <t>Newville</t>
  </si>
  <si>
    <t>County Road 73</t>
  </si>
  <si>
    <t>foggy</t>
  </si>
  <si>
    <t>last quarter</t>
  </si>
  <si>
    <t>farm , chicken houses</t>
  </si>
  <si>
    <t>The witness and her family were returning home down a country road. The only person awake in the car was the wife who was obviously driving and I spoke with her and her husband. She used to be a skeptic before this night. It was 10 to 15 feet away from the car when she first sighted it. It was on the same side of the road but moving away from her so its back was to her. She said it disappeared quickly as she approached it. The husband continued to scout the area for over a week. The family has heard knocks and howls several times over the years. They know of other sightings in nearby counties.</t>
  </si>
  <si>
    <t>https://www.bfro.net/GDB/show_report.asp?id=46746</t>
  </si>
  <si>
    <t>Saturday morning, 12/1/2012, as I was getting my deer hunting gear out of the truck at around 4:30 a.m. and about to head down the trail in the dark I heard a tree knock not too far away. So Terri (my wife) and I went back there the next afternoon to do our own Bigfoot research and also so I could further investigate some good deer sign (a lot of food for Bigfoot) and mark a few locations for future deer hunting. We no sooner left the truck and started down the mountain on an old logging road and I glanced up and to the left and there he was a couple hundred yards away just standing there partially behind a tree watching us. We got a very eery feeling and as we were trying to figure out what to do next we looked back up there and it was gone. Needless to say our walk was over and we hurredly went back to the truck and got out of there.</t>
  </si>
  <si>
    <t>Skyline Wildlife Management Area , Buffalo Point</t>
  </si>
  <si>
    <t>Hytop</t>
  </si>
  <si>
    <t>AL 79</t>
  </si>
  <si>
    <t>Skyline Wildlife Management Area</t>
  </si>
  <si>
    <t>partly cloudy</t>
  </si>
  <si>
    <t>forest , mountaintop bluff</t>
  </si>
  <si>
    <t>Witness was preparing to check for deer sign and off in the darkness they heard a wood knock. He returned with his wife in the afternoon. They had just left the pickup truck when the witness happens to look up and see to his left a large, tall, stocky black creature watching them from behind a tree. After looking at each other in disbelief, the creature vanished. Shaken, the decision was made to leave the area. The witness managed to take this photo with his cell phone.</t>
  </si>
  <si>
    <t>https://www.bfro.net/GDB/show_report.asp?id=38022</t>
  </si>
  <si>
    <t>I was night fishing for catfish from a boat dock at the end of a dead end road adjacent to a wildlife refuge. It was middle of summer and the Mosquitoes were really bad so I decided to wait until after dark to go because they usually calm down after sunset. I had been fishing awhile with no luck when I started noticing something moving in the edge of the water, it was a river otter. I had never seen one before so I just sat and watched it for awhile. It was eating something maybe crawfish or muscles, I'm not sure but it was there for quite awhile. While watching it I started noticing large yellow eyes that I assumed was an owl. I would just catch a glimpse of them and when I would turn to look at them they would disappear. This went on for 30-45 minutes. All of a sudden the otter shot away from the bank and I saw something grey move from behind a bush to behind a cedar tree. The distance it covered was about 15 feet and it did it in a second and made no noise. I didn't get a clear look it happened so quick, but whatever it was was big (if it was a side view like I assume from the direction of travel it was thick maybe 2 foot). Within 3-4 seconds after disappearing behind the cedar tree something big hit the water about 5 feet from the end if the dock where I was sitting and a fear came over me like nothing I've felt before. I grabbed my stuff, threw it in the truck and left as fast as I could</t>
  </si>
  <si>
    <t>Clemons Road boat ramp on Guntersville Lake</t>
  </si>
  <si>
    <t>Scottsboro</t>
  </si>
  <si>
    <t>Clemons Road</t>
  </si>
  <si>
    <t>Guntersville Lake</t>
  </si>
  <si>
    <t>river bank , wildlife refuge , lake</t>
  </si>
  <si>
    <t>potential object thrown into water</t>
  </si>
  <si>
    <t>The witness was night fishing for catfish from a dock at the end of a dead end road adjacent to the Blowing Wind Cave National Wildlife Refuge. This refuge consists of upland hardwoods and limestone rock out crops. He didn't get a clear look at the large grey figure, it moved so quickly. The witness felt that a large object had been thrown in the water and that it was not caused by a beaver or otter. Here are the photos he took of the tracks, with the little detail seen its hard to form an opinion on what made them, but the opinion of this Investigator is that a bear made them. Bear in the area tells us that there is a wide variety of food sources present</t>
  </si>
  <si>
    <t>https://www.bfro.net/GDB/show_report.asp?id=44479</t>
  </si>
  <si>
    <t>Jefferson</t>
  </si>
  <si>
    <t>In the early fall of 1979, my cousin and I were following some trails through the woods near my home. These were trails that myself as well as the other neighborhood kids frequented often on bikes as well as foot. It was a sunny day and warm. After going approxiametly 60 yards into the woods I looked up onto a hill that was to the left of the trail that we were traveling on. There standing, looking directly at us, among some small pine trees, was a very large being. It was standing straight up on two legs, it was huge, at least 7ft tall, covered with medium brown hair. It was standing as if frozen, I can still picture its arms and hands for some reason; his hands were just like a man's except larger and covered with hair. It's face was not totally covered with hair. I froze in place and whispered to my cousin "what is that?". She thought I had seen something on the ground she was not looking on the hill. I just took off running as fast as I could toward the road, out of the woods. When we were a good distance away I then told my cousin what I had seen and later we returned with a stick and large rock in hand but there was not sign of it. There was also nothing on that hill that could have been construed as being anything like I saw.</t>
  </si>
  <si>
    <t>Warrior Exit off of Hwy 31</t>
  </si>
  <si>
    <t>Warrior</t>
  </si>
  <si>
    <t>large hands covered in hair , face partially covered in hair , arms hung close to knees</t>
  </si>
  <si>
    <t>stood frozen on hill</t>
  </si>
  <si>
    <t>standing frozen</t>
  </si>
  <si>
    <t>I spoke with the witness by phone. The witness stated that the animal was about fifty yards up the hill from her. She remembers distinctly that the arms hung down close to its knees. She was not close enough to make out facial features other than it appeared more humanlike than gorilla</t>
  </si>
  <si>
    <t>https://www.bfro.net/GDB/show_report.asp?id=10498</t>
  </si>
  <si>
    <t>I was fishing and I heard what was two bigfoots fighting and when i shined my spotlight across the creek, two large brown hairy looking caveman looking things ran swiftly up the hill and i reeled in my poles and got the hell out of there. I'm not going back there at all by myself again.</t>
  </si>
  <si>
    <t>near Bayview Lake</t>
  </si>
  <si>
    <t>Alabama 269</t>
  </si>
  <si>
    <t>Bayview Lake</t>
  </si>
  <si>
    <t>lake , forest</t>
  </si>
  <si>
    <t>very wide , large butt and hands</t>
  </si>
  <si>
    <t>"fighting" sounds</t>
  </si>
  <si>
    <t>ran as fast as a deer up a hill , did not look at light</t>
  </si>
  <si>
    <t>After interviewing the witness, I believe him to be truthful with his accounts. The sighting took place in an area that is very isolated with no houses or roads. There are more than 600 square miles of forest with very few roads and almost no homes from the sighting location, westward. The witness had to hike to his fishing spot. The creek where the sighting took place is actually a long, narrow, winding man-made lake about 200 yards wide. He had been fishing in the dark for about 15 minutes when the fighting sounds started. For about 30 minutes, the two animals were running left and right about 60 yards each way as they worked their way down hill towards the witness. The sound of tree limbs being ran through and broken was accompanied with growling and hollering. The two would stop frequently and to the witness it sounded as if they were fighting each other. Being a mature, lifelong outdoorsman, he could tell there was no way it could be deer or humans fighting. When he could tell they were in a clearing near the waterline across from his location, he illuminated them with a powerful spot light. The light illuminated the left side of two 7’-7.5" tall bipeds facing the same direction (90 degrees to the witness). They had dark skin. Their shoulders were very wide and both had large buttocks and hands. They were very lean and muscles could be seen in action. Both turned and sprinted away, straight uphill as fast as deer, quickly into the forest where he could still hear them running away. Neither of the two looked at his spotlight.</t>
  </si>
  <si>
    <t>https://www.bfro.net/GDB/show_report.asp?id=43689</t>
  </si>
  <si>
    <t>Lamar</t>
  </si>
  <si>
    <t>This is NOT a joke, I'm well known here married to a funeral home director my brother n law is a law enforcement officer. I saw it clearly crossing the road right in front of me, I'm 6'4" so is my brother n law this creature was considerably taller than me probably 6'8" shuffling like an orangutan but more human-like but not like a man. It was covered in long hair maybe 4-6 inches long. It was not walking but not running... quickly shuffling. The most distinguishing feature was its arms, slump shouldered and its hands were below its knees. Now here is the deal, I don't drink I don't do drugs, I'm 55 yrs old as of May this year, have three grandbabies and two sons. I'm a christian and have NEVER, EVER, believed in bigfoot. I don't know what this was but i do know this.... it was NOT human, no costume but not 100 percent animal. I SAW IT CLEARLY MYSELF. Please take this seriously! I don't care if you contact me personally or not but please check this thing out there is something out there i saw it myself. Is it "bigfoot" I've no idea but its something... thank you for your time</t>
  </si>
  <si>
    <t>County Road 9 in Lamar County</t>
  </si>
  <si>
    <t>Vernon</t>
  </si>
  <si>
    <t>County Road 9</t>
  </si>
  <si>
    <t>black , grey</t>
  </si>
  <si>
    <t>4-6 inch hair</t>
  </si>
  <si>
    <t>shuffling movement , slump shouldered , hands below knees , hair like an orangutan</t>
  </si>
  <si>
    <t>The witness was coming home around 7:45 pm from a Little League game. He had just dropped his grandson off a few minutes before coming across a 6’8” or better creature crossing the road ahead of him. The creature had just dropped down to the roadway from a 10 ft. hill. This black/gray colored animal was covered in 6-8 “hair much like an orangutan". The creature did not appear to even notice him as it shuffled across the gravel road. The muscles could be seen to flex as the creature moved quickly across the road heading for a swamp. The swamp area has been a source of creature sightings across the years, according to the local sheriff’s office. The witness is a business man in the area and was afraid to come forth with his observation for some time. He explained that it was at least three restless, sleepless nights before he could wrap his head around what he had seen. He is an avid hunter who spends a considerable amount of time in the forest. While sitting in his tree stand and hunting blind he has heard screams that are unfamiliar to him. He has since set out trail cams, but so far has had no luck.</t>
  </si>
  <si>
    <t>https://www.bfro.net/GDB/show_report.asp?id=35475</t>
  </si>
  <si>
    <t>Lauderdale</t>
  </si>
  <si>
    <t>The creature had its back to the road and was squatted down picking at something in the grass or picking through the grass for something. Acted as though it wasn't concerned with us passing by</t>
  </si>
  <si>
    <t>Past a hill past a church on Waterloo Road</t>
  </si>
  <si>
    <t>Waterloo</t>
  </si>
  <si>
    <t>HIghway 14</t>
  </si>
  <si>
    <t>forest , field</t>
  </si>
  <si>
    <t>looking through the grass</t>
  </si>
  <si>
    <t>squatting with knees close to armpits</t>
  </si>
  <si>
    <t>After discussing this incident with the witness, I have the following to add: This sighting occurred around 6:30 p.m. He was driving with a friend who also saw the creature. He describes the creature as squatting down in a grassy area immediately adjacent to the road with its knees close to its armpits. The head was down, and both arms were extended forward searching through the grass with hands as if looking for something. It was not digging. The hair was black, with no highlights. His first impression was that it was a young person in a costume on the side of the road, but he ruled this out quickly since the skin and hair fit tightly to the body. The creature did not turn to look at them, but rather kept searching through the grass. The face was not seen. The witness estimated it was the size of an average human male and maybe up to 225 pounds. After seeing the creature he asked his friend if he had seen it, and his friend acknowledged he had. They turned the car around to look again, but the creature had left the area. They did not get out of the car to investigate the area. This witness is very credible and I think that he and his friend did see a sasquatch on the side of the road that evening. The Tennessee River is very close to this location.</t>
  </si>
  <si>
    <t>https://www.bfro.net/GDB/show_report.asp?id=28326</t>
  </si>
  <si>
    <t>Lee</t>
  </si>
  <si>
    <t>camp acitivty , intimidation</t>
  </si>
  <si>
    <t>On approx. January 5, 2000, three friends and I decided to camp on one of my friend's land. We had two fourwheelers and a dog with us. It was a rainy day and the ground of surrounding area was significantly wet. We decided to camp anyway. It stopped raining about dusk when my friend and I started to pitch the tent, while the other two went back to there house for some more supplies. Mind you we were only camping about a mile from the road and one and a half miles from the landowner's home. About ten minutes after their departure me and my friend started hearing strange grunts, foul smell, and heavy footsteps. It went on for about ten minutes, with sounds getting closer and at random, as though the "animal" was trying to scare us or get us to make a move. It stopped when my friends arrived back and we dismissed as deer, spooked by our presence. We told of the incident to our friends and the landowner's son explained that his dad had been experiencing "strange" occurences lately. We went on with our camping and rode four-wheelers for about two hours. When we arrived back at camp, we decided to stay for the rest of the night. About ten minutes after arriving back, the same strange grunts and heavy steps began again. This time they were more aggitated and frequent. The sounds came within at least twenty yards of our camp. The area is heavily wooded so I could not see the animal at this time. The animal was across the creek at the beginning of the sounds and eventually jumped down into the creek, about a seven foot drop, and stayed there making grunts and heavy steps there for about five to ten minutes. Being very frightened and defensive, I picked up about a ten pound rock and threw it in the vicinity of the animal below in the creek. I could not see the animal due to the foliage. It must have hit the animal because it gave a loud shriek and ran up the creek away from us, then jumping back up on the bank, a seven foot jump, and running back behind our campsite. It then proceeded to make very loud grunts and ran around the back of the campsite about twenty yards away in the woods out or our fire's sight. It then stopped and we could hear it breathing heavily. Talking amongst ourselves and shouting at the animal, it then made the most blood-curdling scream I have ever heard. I would describe it as high-pitched and seemed to echo everywhere around us. I have heard bobcats and screech owls and can tell you this was not one. We then proceeded to leave hasitly on our ATVs and went and got the father of my friend. He came back with us and stayed awhile with no occurences. He left and we somehow got ourselves to stay for the night. Nothing happened the rest of the night and we went to sleep. I awoke at 3am to the same grunts and heavy footsteps. This time they were very close. They lasted by my watch til 345am. Not awaking my friends in fear of the animal becoming aggressive, I laid there and listened to this animal. Afterwards, I laid there until sunrise and told my friends of the sounds and occurences of the night. They asked me due to my, as they described, pale face and rattled demeanor. We then went and looked for any evidence of the animal. We found locks of hair in the trees, approx. seven foot high, and numerous large footprints, similar to a humans, but with no arch and a very large great toe. We then proceeded to follow the footprints to where, amonst downed trees and foliage, we found where a large animal had been laying. We found hair there also. We continued to trail the animal's leavings when came across the same sounds of footsteps. They were too scared to go over the hill and see the animal making the noise so they told me to. Reluctantly I did, and saw a large upright creature, approx. seven to eight feet tall, walking with its back to me. It was covered in hair, black to dark brown, and had an awful smell. It turned and alarmed by my presence ran away from me. I then turned and ran away from it towards my friends who I shouted to to run. They got up and ran and we ran back to our campsite and stayed there where I told them what I saw. For a few months after that we heard the same grunts and shrieks down the creek where we camped that night. We frequently rode ATVs down there and an occurence was frequent. Occurences also happened at other places, two to three miles away from the area of occurence. A sighting was also reported at a park about a mile up the road from my house, three miles from the creek. We also found footprints in nearby rock quarry. My brother and I also saw a "brown" animal, who we thought to be a man at first, but, trailed him to find that could not have been a man, on hunting land a mile from our house. No occurences have happened in the past three years. But, I also don't ride or camp as much, either</t>
  </si>
  <si>
    <t>Phelps Creek near Aurburn</t>
  </si>
  <si>
    <t>Opelika , Auborn</t>
  </si>
  <si>
    <t>Highway 431</t>
  </si>
  <si>
    <t>new</t>
  </si>
  <si>
    <t>forests , creek</t>
  </si>
  <si>
    <t>stomping and grunts from afar near campers , jumped into creek , screamed</t>
  </si>
  <si>
    <t>grunt , scream</t>
  </si>
  <si>
    <t>I was able to speak directly with three of the witnesses involved in the incident reported. The witnesses described how they were camping on land belonging to one of the families. They had never experienced anything remotely close to what they experienced that night. While two of the witnesses left the area, two of the four stayed behind and began working on erecting a tent. It was then that they first began hearing strange sounds and began smelling a rancid odor (which persisted through much of the night). Keep in mind that these young men all grew up in the vicinity and were well used to all the sounds of the forest. These sounds were uniquely peculiar in that they sounded almost human-like. The witnesses “heard something like a person” 20 – 30 yards away just after the sun had gone down. What they were hearing was similar to the sounds of "someone walking around." It was now “pitch dark.” A campfire was burning and flashlights and ATV lights were in use. The sounds began to evoke images of someone “stomping around or jumping.” The two young men now found themselves getting “spooked.” Whatever it was, it remained just out of sight and across the creek. Then, the two began hearing “deep growls.” The young men's dog, a cocker spaniel, was decidedly uncomfortable with the disquieting visitor. The witnesses remarked that the dog was extremely nervous, whiney and afraid through out the evening. When the other two witnesses arrived back on the scene, the sounds seemingly stopped. A while later, the sounds (“stomping, jumping, and growling”) resumed, this time all four of the young men heard them. The sounds continued for approximately 15 minutes, then the unseen entity sounded as though it jumped into the creek and began approaching the young men. At that time, the witnesses, already scared, now became defensive and began shouting (still thinking – indeed hoping it to be human) at the intruder, ordering it to not come any closer. The primary witness indicated that at that time he picked up a large rock and threw it toward the unknown and unseen harasser. The stone must have hit its target or came very close, because the unidentified tormentor shrieked and hysterically ran around the campsite, the whole time the young men hearing its loud panting and breathing. Once it stopped, the witnesses decided to end the stand off and defiantly began to approach the creature. The animal then produced a scream that “sounded like a woman but much more high-pitched.” The primary witness stated that the scream was so loud that it actually made his “ears hurt.” The witnesses immediately left to retrieve one of their fathers. When the witnesses returned, all activity had ceased. The father witnessed nothing of the sort that the young men had witnessed and casually dismissed the incident. The young men were still not sure of what they had encountered. The father managed to calm the young men down, and they reluctantly decided to stay the rest of the night at the campsite. I asked the witnesses why they would choose to return and stay there after having endured such a harrowing experience. The said they all lived there and knew the woods well, and that the animal could have been anything, and they believed that the game of torment was over. Into the night, the primary witness awoke to more noises, but he chose to try to ignore the sounds. He remained awake until the sun came up. When the other young men awoke the next morning, they combed the area for indications of what had tormented them during the night. The witnesses found large humanlike footprints “15 – 16 inches in length with five toes,” and an area where something large had created a nest with a crude, rudimentary roof of tree branches. Also in the area around the nest, they found dark hairs. Apparently they began to hear noises again, and the primary witness “crept” up a small hill and peered over it, only to see a “large, hairy animal” with its back facing him. The animal was at a distance of 30 – 40 yards. It turned once and looked at the witness and then ran off. The witness described the creature as being “dark brown,” and “around seven feet tall,” with a face that “looked like a gorilla.” At that time, the witness thought to himself, “So this is what a bigfoot looks like.” The father came to the campsite and inspected the area. He listened to the testimony of the primary witness and looked at the tracks. He then told the young men that he believed they had been harassed by a bigfoot</t>
  </si>
  <si>
    <t>https://www.bfro.net/GDB/show_report.asp?id=7427</t>
  </si>
  <si>
    <t>One evening my wife and I decided to go to my hunting club property to a place where we used to go sit and talk. We got there just before dark and had been there for several hours when it happened. The place where we were is on a large power transmission line right of way.There is a small stream that crosses the clearing, and a very steep hill on the side where we parked. In fact, so steep that it is difficult to drive a four wheel drive down to the stream. On the other side of the stream there is a low level spot that then becomes another steep hill. I would say that the hills are a good 50 feet higher than the stream. I had parked my truck on the hilltop, and we sat on the tailgate facing the stream. Around 11:00 pm we heard a very loud snorting noise coming from the bottom of the hill, and the sound of brush moving and breaking. I thought that it was a wild hog, because they are plentiful in this area, so I told my wife to get in the truck, because I was afraid it would attack us. She got in the truck while I tried to find my flashlight and my gun. When she slammed the door, I heard a loud, low growl/grunt and it sounded like something large started running up the hill towards us. I was standing in the bed of my truck by now trying to shine my light down the hill, but the batteries were weak and I couldn't see very far.There was a very bright moon out so I turned off my light, and could see a large shadow moving around about halfway up the hill towards us. I was listening to it move around and make the same growl/grunt noise. I could also hear what sounded like breathing noises. I then caught scent of a strange, musky, sour odor and heard more brush breaking and what sounded like stomping noises. I was certain by now that this was not a wild hog, but couldn't figure out what it might be. So I told my wife to start my truck and rev the engine a few times and when she did, I heard what sounded like something crashing through the brush heading down hill and moving fast. We were both a little spooked by now so we left. As I pulled out onto the dirt road off the power line trail, I turned toward the bridge that crosses the small stream (the road roughly parallels the power line) a large number of deer ran at high speed across the road,heading away from the stream. I tried to convince myself that it was just deer that I heard,but couldn't explain the shadow I saw</t>
  </si>
  <si>
    <t>hunting club property</t>
  </si>
  <si>
    <t>Lee County Road 156</t>
  </si>
  <si>
    <t>Halawakee Creek</t>
  </si>
  <si>
    <t>power line , forest , creek , swamp , hills</t>
  </si>
  <si>
    <t>rushed up the hill to the truck</t>
  </si>
  <si>
    <t>grunt , growl</t>
  </si>
  <si>
    <t>I visited the area with the couple on Sunday, April 01, 2007. During the scouting of the area, two other details were determined. During the interview, the witness remembered that he could see a shadow moving on the slope below him after his wife got in his truck. There was the sound of brush breaking and being pushed down. The witness returned to the sight 3 days later and found pine saplings had been pulled up including the roots and thrown up slope in the direction of where he had been parked. Due to rains, there were no prints noted. The witness remembered times when the dogs used to run deer would either refuse to get out of the truck or would cease to chase deer and return to the trucks and try to get back in their boxes. He also remembered hunting with two other members who had placed two deer carcasses in a creek to keep cool until later in the day. When they returned to retrieve the deer, one of the carcasses was gone. The water level was too low and slow to have floated the dead deer away. He feels someone or something took the dead deer.</t>
  </si>
  <si>
    <t>https://www.bfro.net/GDB/show_report.asp?id=18033</t>
  </si>
  <si>
    <t>First of all I would like to say that I am a city girl and educated in medical science and not familiar with such things as Big Foot. I will say that I moved to Alabama 6 years ago, met and married my husband and he familiarized me with "the ways of the wild"...ie sounds, smells, woods, etc. I learned as much about the outdoors as I could and visit them often to this day. The experience I am about to share occured in January 2007. My husband belonged to a hunting club and we spent most of our free time enjoying waterfalls and creeks....looking at stars...sitting and talking, absolutely everything slips away when you go into the wild. We decided not to go to the hunting club this night, but to an old abandoned grave yard. An elderly couple used to go there years ago and keep it clean from debris and weeds but since they died it is grown over. It seems to be such a peaceful place full of history and romance. We had been there often and this particular night my husband was, to say the least, enebriated, and we were just sitting in the car talking...the moon was very bright and the stars were all out. I kept hearing branches breaking, to my left, I was in the driver seat of the car and my husband was in the passenger seat. I thought it was probably a rabbit or another critter of the night...but I started to get a very creepy feeling...as if I was being watched...I felt this for a time before my husband asked me why I was looking to my left constantly. I simply said I feel like I am being watched and shrugged it off. The feeling did get stronger and I continued to look to my left into the surrounding woods to find out exactly what was giving me this eerie feeling. This went on for quite a while...I also noticed a foul odor but could not pin point it's source..I thought it was my husbands usual bout of, well to put it delicately, indigestion...I eventually saw a very tall figure and told my husband that someone was in the woods and he was standing between two tall pine trees...He thought I was crazy and laughed it off...I never stopped looking and saw this figure sway from side to side...from tree to tree..never approached...never made a sound. I looked for about 5 or 10 minutes before I was just too scared to stay there anymore, so we left. A similar experience happened to my husband 5 years ago right after I moved here. It is currently posted on this site. I have been encouraged by Mr. M. Collins to post my experience..throughout this experience my husband never witnessed what I saw. He says he could not see anything out in the dark because of the glare of the dashboard lights (we had the radio on low). I am not sure what exactly I did see...I just know that I have frequented these woods for years and have never felt like that before...I do not intimidate easily and I was extremely ready to leave that night. I have gone back to the graveyard, but not nearly as often as before the incident. I am always on guard there. I know I saw something and I don't believe it was a man.</t>
  </si>
  <si>
    <t>Lee County Road 157</t>
  </si>
  <si>
    <t>standing in the woods , swaying</t>
  </si>
  <si>
    <t>The witness is a health care professional. While not a long time outdoors person, she has spent the last few years going into her husbands leased hunting preserve with him. She is no longer comfortable going into the woods or into this area even with her husband and myself. Though her husband was in the car, he was in the passenger seat and the angle and the glare on the windshield from the radio dial light prevented him from seeing what she was seeing. The witness is quite sure of what she observed. After marking the trees she indentified with tape, and using her husband as a reference (he is 5'11"), the witness feels sure that the creature that she saw observing them was 7 feet tall or at least a foot taller than her husband. Photos of the area and the trees where she observed the creature have been taken. The distance from where the witness was in her car to the trees she observed the creature is about 15 meters. While the brush looks thick from the road, the underbrush is quite thin and would allow a fairly large animal to move unobstructed within the tree line. The shape was that of a man but much more bulky and taller. The head appeared to set directly on the shoulders. The witness also recalled a smell similar to rotten eggs during the encounter. The only other item she recalled was the presence of what she thought was reflected moonlight from what appeared to be eyes. She compared the color to that of a dog with cataracts in appearance. This area is within about 1000 meters by direct line from an area that her husband had an encounter and within 1000 meters of a power line cut. I will be trying to bring more BFRO people into this area.</t>
  </si>
  <si>
    <t>https://www.bfro.net/GDB/show_report.asp?id=18376</t>
  </si>
  <si>
    <t>Limestone</t>
  </si>
  <si>
    <t>The main sighting, as I wish to refer to it here, took place in Limestone county along Elk Creek. It occurred in the spring of 1978 or 79. I cannot seem to recall eactly since it has been many years ago. I'm in my early 30's now but, at the time of the sighting I was 13 or 14. I was on an annual family visit to my Grandparents place in Athens. We had gone out to "the River" for a few days. I can't recall what day it was but I do remember that is was in the early afternoon. I was a typical kid then so naturally I was doing kid stuff. I had a Frog gig and I was downat the boathouse pier throwing it into the shallow water trying to randomly hit something in the water. ( I did nail a Crappie but, I did not hurt it bad so I let it go). At the end of the slew was a swampy area. This area started approx. 175 to 250 yards from my Grandparents cabin. It was shallow water and several hardwood trees such as Oak or Dogwood, for example, growing within the swamp. The swamp went back perhaps a few miles. (No one in my family nor myself, except maybe my Grandfather, had ventured too far into that swamp). Along the sloping bank from the cabin to the swamp were 3 other cabins with piers. Across from the cabins is a gentle sloping pasture, next to it are a couple of cabins and boathouses. It seems that every time I was at the boathouse and I looked across the water there were always cows in the pasture. However, that day I just let the Crappy go and I happened to look out toward the swamp. As i did I noticed something emerge from the swamp, next to and below the pasture fence about 50 feet, and wade into the water of the slew. It was dark in color, black I think,( this I know because it was a sunny day), it stood upright. It had waded into the water "knee" deep. I did not really pay attention at first thinking it was a Bear. However, I looked again a few seconds later and soon realized it was not a bear. It was tall, approx. 8 or 9 feet, well built, and very hairy. I could not make out any facial features due to the distance, I did not notice a neck and the head was round shaped. The animal proceeded to look both ways, it then bent over at the waist and took its left arm and swung it into the water. I noticed the splash. The animal did this twice. It then stood up and looked straight in my direction. It stood there a few seconds then turned around and walked back into the swamp just like a person would. I stood there and just of shrugged my shoulders and went back to messing around. About 3 or 4 minutes later I looked back toward the swamp again and the creature came back out from the same spot that it had before. It waded "knee" deep into the water once again and did the exact same thing over that it had done before, including looking my direction once again. It then turned around and wandered back into the swamp in the same area it had come out of. It did not come back out again, for I stayed at the pier for about another hour and I keep looking that-a-way several times. To this day I am convinced that it was trying to catch fish. I never felt I was in any danger even though it was an odd experience. However, being at that age I did not want to go outside alone after dark for any reason including to use the bathroom. ( The cabin bathroom was in the basement and one had to get to it by going outside). It took me a few years too be comfortable there at night. In regards to that sighting there was something I noticed, there were no cattle to be seen in the pasture at the time of the sighting! The funny side to all this is that I had carried a pair of binoculars down to the pier with me and left them sitting next to me on the upper rail. Not once did it occur to me to pick them up and use them! A side note Two weeks earlier two boys had found large human like footprints in that region somewhere as reported in a local newspaper. About ten years ago my Grandmother sold the place. However, I was in Athens a couple of years ago so I drove out to "the River" too see the old place. No one was there so I took the liberty of walking downto the pier and boathouse. Except for a new paint job on the cabin and a refurbished boathouse nothing had changed over the years. The slew and swamp were still the same. I remained for an hour picking up fossils since the water was down, it being late summer. During that brief time I looked toward the swamp periodically remembering, wondering, and well, kind of hoping</t>
  </si>
  <si>
    <t>Elk Creek 12 miles northwest of Athens</t>
  </si>
  <si>
    <t>Athens</t>
  </si>
  <si>
    <t>Elk Creek</t>
  </si>
  <si>
    <t>swamp , forest , lake</t>
  </si>
  <si>
    <t>hardwood trees , oak trees , dogwood trees</t>
  </si>
  <si>
    <t>round head , no neck</t>
  </si>
  <si>
    <t>knee deep in water then bent at waist and used left arm to swing in the water , left into the woods , came back and did the same thing</t>
  </si>
  <si>
    <t>https://www.bfro.net/GDB/show_report.asp?id=799</t>
  </si>
  <si>
    <t>i was 17 years old, iam 24 now. it was late summer, and my girlfriend's parents had gone out for the night and had asked me to stick around and look after her and her younger brother. i live 5 miles west of elkmont,al and 1.5 miles south of the elk river. i was in the living room and had just got off the couch where me and her little brother were sitting to lock the front door. i went to the bathroom. i came back out and something jiggled the door knob i had just locked 1.5 minutes before i went to the bathroom. my girlfriend was in the kitchen making kool- ade.we shut the lights off and looked out the windows but did not see anything. i got us out of the house and ran to my parents house to call the police. after the call was made, i stepped out of the house with a flashlight and my shot gun to investigate the situation. the moon was full and i noticed an object standing in the field behind my house. at the time the weeds in the pasture had grown up because our tractor was broke down. i am 6 feet tall at the time and the weeds were over my head. i shined my light toward what i had saw in the light of the moon and saw a creature that took the shape of a human but was much taller and much larger in size than a human. it was an off-white color and had very large and well defined muscles. i dropped my light to draw aim on the creature, and raised my light to find the creature gone. i told the police what i had seen and they told me that my mind was playing tricks on me. i was very angry and went down to where i had seen the beast after the cops had left. the weeds were al mashed down. i was surprised to find that this was not the last time i would see the creature. i have saw it at hannah-ward bridge, and have saw it on sulphur creek. each time it did not seem to try to harm me, but just stopped what it was doing to watch me as though it was just as curious of me as i was of it. sightings: elk river near vaughn hoolow, hannah ward bridge near veto, and sulphur creek near elk river. terrain: mostly hilly around river bottoms and always around water. dates: 1993-1996 description: approximately 7.5 feet tall weighs 475 pounds, large well defined muscles, very athletic, color off white</t>
  </si>
  <si>
    <t>5 miles west of Elkmont on Morris Road</t>
  </si>
  <si>
    <t>Elkmont</t>
  </si>
  <si>
    <t>Easter Ferry Road</t>
  </si>
  <si>
    <t>Easter Ferry Bridge</t>
  </si>
  <si>
    <t>forest , hills , river bottom</t>
  </si>
  <si>
    <t>well-toned muscles , large jaw</t>
  </si>
  <si>
    <t>standing in a field</t>
  </si>
  <si>
    <t>off white color</t>
  </si>
  <si>
    <t>Jiggling of the door handle is inconclusive. Not determined what jiggled the handle. Discription of creature by witness, D.P., in both incidents are as follows: Off-white in color, well defined muscles, large jaws, it had something that looked like ears or dark hair on the side of it's head, and 5 long fingers.</t>
  </si>
  <si>
    <t>https://www.bfro.net/GDB/show_report.asp?id=451</t>
  </si>
  <si>
    <t>The subject that my brother saw was between 8-9 ft tall. It had brown hair covering its body, appeared to have no neck, very long arms, took long strides. It was started to cross a road when he came up on it. It never moved any faster, just glanced sideways at the car, and kept walking till it crossed the road into the woods. he determined the height of it by comparing it to a road sign on the side of the road</t>
  </si>
  <si>
    <t>Swan Creek Management Area</t>
  </si>
  <si>
    <t>Swan Creek Road</t>
  </si>
  <si>
    <t>shaggy , leaned slightly forward</t>
  </si>
  <si>
    <t>long strides , crossed road in 4 steps</t>
  </si>
  <si>
    <t>I was able to contact the primary witness directly. He gave the following details: The creature appeared ahead in headlights. When he first saw movement he thought get ready to avoid a deer, then noticed it was upright. There was a road sign behind it and the creature was about even with the sign, about 8ft. It was not shaped like a bear. Very similar to Bigfoot seen on TV (Bigfoot in Patterson film). It was one color, not shaggy, but hair covered. It took less than 4 steps to cross paved road. It had very long arms, but not much neck, and was very muscular looking, probably over 500 pounds. It crossed the road right to left perpendicular to highway then through the ditch to the left then out of the lights. Hands were closer to knees than hips. Upper body leaned slightly forward. Just walking briskly, but not running.</t>
  </si>
  <si>
    <t>https://www.bfro.net/GDB/show_report.asp?id=3296</t>
  </si>
  <si>
    <t>I had purchased a fence for my cats and my husband and I had spent most of the day putting it up .We stopped working on it that evening so we could have time to feed the animals-horses,dogs chickens and cats- before dark . By the time we were finished feeding everything it was dark but I had decided to run a cord with a light on it out to the fence and work on it a while longer adding more clips to it . The local high school is about 1 or 1 1/2 miles from our house and they were having a tractor pull that night and I could hear the noise from the tractors .Other than that, it was quiet out . The fence is out close to the barn which has a security light on it . With that light and the light on the cord that I had hanging from one of the tall fence post, the area where I was working was well lit . I had been working for about 2 hours when I heard a noise coming from the woods to my left about 100 or 150 yards away . There is a deer trail that runs through the woods there and the noise I heard sounded like something had caught a deer . I continued putting clips on the fence, not thinking anything else about the noise I had heard and about 25 or 30 minutes later at about 100 yards up from the place I had heard the first noise, I heard something make a loud hollering howling sound . Not wanting to believe what I heard, I told myself that it had to have been the neighbors dog . They have a huge dog that has a hoarse bark . Anyway, I decided it was time for me to go inside . I gathered up my tools and just as I was about to get on the four wheeler, I heard it holler,howl again . This time the sound came from the area where I had heard the first noise, that sounded like the deer had been caught . I didn't take time to turn the four wheeler around . I backed it all the way back to the house, right up to the back door .I jumped off, ran in and locked the door .I was shaking so bad I could barely stand . It was like I was having a nightmare, I couldn't believe what I had heard . I told my husband and we went back out with the gun but we didn't hear anything . I knew what I had heard sounded like the sound the bigfoot made on the programs I had watched on TV and at first I even thought I was crazy for even thinking that that's what it could have been and Iv'e tried my best to convince myself there's no way it could have been a bigfoot but it hasn't worked . My husband keeps saying that he believes I had heard something and that there's a good explanation for it because there's no such thing as a bigfoot . He hasn't been able to give me a good one yet . I have called the local game warden and tried to mimic the sound I had heard asking him if he knew of any animal in this area that would make this sound and he said no . He did say that the only thing he could think of might be some sort of canine - a coyote or if it was more of a high pitched sound it might be a fox . Please believe me this was no coyote, no fox, no small animal could make a sound like the one I heard . It was 100 or 150 yards away and it sounded like it was standing right behind me . I could tell that it was coming from something very large because of the power behind the sound and the sound it's self was like a loud Ahoooooooo .There's no way anyone could have been in the woods faking this . It was real . This experience has affected me big time . My doors are closed and locked now day and night - I don't think a locked door would stop it, but I lock them anyway . If I'm at home alone during the day and I need to go outside for anything, I carry a gun with me . Under no circumstances do I go outside at night now . I'm afraid to sleep at night . I'm scared to death here now . I don't know for a fact that what I heard was a big foot but I believe with everything inside me that it was . When I found this sight on the internet and listened to the sounds that had been recorded, I swear to you, I started shaking all over again . It sounded exactly like what I had heard- Exactly- except what I heard was very close to me. This is the bad part of it all - When I called the game warden to tell him what I had heard and ask if there was any animal here that could make this sound, he said some sort of canine maybe . I said "No Sure, it wasn't any kind of dog or coyote or fox or crane - ( which is what my husband said it could have been-but no it was no crane . I've heard cranes before and they do make a scary sound, but it wasn't a crane.) or any kind of cat , I've never heard anything make a sound like I had heard in real life before. ) He then ask " what did it sound like?" I hesitated for a second or two before I said " A Bigfoot " He said back to me "well, like said it could be some sort of canine or something like that." When he said that, I started crying - I couldn't help myself, I cried and told him that this was no joke that I was serious and that I was scared to death now . I believe he was thinking he had real nut case on the phone crying, telling him how scared she was cause she heard a BIGFOOT in the woods behind her house. I think he got a good laugh out of it anyway . Please believe me every word I've put down on this page is true . There is something in the woods behind my house that hollers, howls and I'm very scared of what it could be . I didn't see what it was and I pray to God that I never do, I did hear it and I also pray to God that I won't hear it again . But with God as my witness this is true . One more thing I would like to say that I have wondered about. I mentioned the tractor pull and I've wondered if maybe the sounds the tractors were making when they would start to pull -the winding up sound of the motors could have been the reason this thing was hollering-maybe it thought there was another one around calling to it but in fact it was the tractors, I don't know. I've thought about what everyone around where I live would be saying about me if they found out that I said I had heard bigfoot in the woods behind my house. If no evidence could be found to show that what I was saying was true, I would have big looney toon wrote across my back as long as I live here, I would be laughed at by everybody. Iv'e decided that I and only I know what I heard and I know how it's affected me -I feel like I've had a close encounter with evil - something I had heard might exist but I didn't really ever want find out if they did, especially from personal experience . I know that I and only I will have to deal with this feeling and that I don't really care what people here say as long as I know I'm telling the truth . If somehow someone did this as a hoax, (no way) they did a great job. I'd have to say that they're professionals. No way is this a hoax on my part. I've never been more serious about anything before as I am about this. Because I am so afraid here now, especially at night, I called the game warden back today and asked if could investigate this just to see if there might be evidence that this thing might have been or might still be in the woods here. He said that they hadn't had anyone else report anything like this but he would check it out. I don't know if he will or not. The answer to my prayers would be for him to investigate it, find it, catch it, and take as far away from my house as he could go. Now that I've wrote all this down and hopefully been able to convince you that this is not o hoax- I only hope that your sight is no hoax!</t>
  </si>
  <si>
    <t>private residence on Huntsville Brownsferry Road</t>
  </si>
  <si>
    <t>Tanner</t>
  </si>
  <si>
    <t>Huntsville Brownsferry Road</t>
  </si>
  <si>
    <t>farm</t>
  </si>
  <si>
    <t>howling</t>
  </si>
  <si>
    <t>sounded as if a deer had been caught</t>
  </si>
  <si>
    <t>https://www.bfro.net/GDB/show_report.asp?id=15597</t>
  </si>
  <si>
    <t>Lowndes</t>
  </si>
  <si>
    <t>I had just gotten up from sleeping and was putting on clothes for the A.M. fishing with my friend. I was standing and looking out the upper bedroom window and saw a large greyish / brown hairy figure trotting through the edge of the woods towards the log cabin and turn to trot across the earth dam. I immediately went down stairs and ask my friend if he was attempting to play a joke but he was already down at the boat in another direction. The figure had been jogging or trotting at a moderate pace with a hunched over stance and I witnessed it for 6 to 10 seconds before it disappeared across the lake. I am a Marine Corp veteran from Vietnam and I have better than 20/20 vision I have been on many fishing trips in the area for about 10 years. when the figure was moving through the tree area it looked as though it was brushing some of the limbs with its body</t>
  </si>
  <si>
    <t>fishing club near Hayneville</t>
  </si>
  <si>
    <t>Hayneville</t>
  </si>
  <si>
    <t>County Road 26</t>
  </si>
  <si>
    <t>fishing club</t>
  </si>
  <si>
    <t>forests , 5 ponds , earth dam</t>
  </si>
  <si>
    <t>pine trees , hanging vines</t>
  </si>
  <si>
    <t>face had hair , pronounced cheekbones</t>
  </si>
  <si>
    <t>trotting into the treeline</t>
  </si>
  <si>
    <t>hunched while trotting</t>
  </si>
  <si>
    <t>The witness is a 62 year-old retired military man. He compared the creature's gait to the subject in the Patterson video. During the interview, it was also stated that he was somewhat able to see the face. The face was hair covered, with pronounced cheek bones. No other facial details were noted. No sounds or smells were evident. It was just light enough to see clearly and was very chilly and damp. The area contains many large ponds and is very bushy, thickly wooded with pines and many hanging vines. The witness reported a feeling of uneasiness throughout the day. He had the feeling of being watched on subsequent visits to the area. No other incidents have occurred since then.</t>
  </si>
  <si>
    <t>https://www.bfro.net/GDB/show_report.asp?id=24646</t>
  </si>
  <si>
    <t>Macon</t>
  </si>
  <si>
    <t>We was walking through the woods in Tuskegee, Alabama in the Tuskegee National Forest going duck hunting, while we were walking we stopped for a quick minute to rest and i looked up and seen something flash before my eyes, as we got to our destination at the swamp. We looked to our left and saw something walking accross the beaver dam. We do not believe it acknowledged our prescence. We would describe it as a tall, wide, black from head to toe creature walking upright on two legs trying to quickly get in to the woods. Also looked like as if he were carring a large object in one hand. It was time to go after that. The hunt was over.</t>
  </si>
  <si>
    <t>In Tuskegee National Forest take the dirtroad before onramp to Hwy 80 , take the second left to the top of the hill and follow trail to the swamp</t>
  </si>
  <si>
    <t>Tuskegee</t>
  </si>
  <si>
    <t>Hwy 29 S</t>
  </si>
  <si>
    <t>Tuskegee National Forest</t>
  </si>
  <si>
    <t>swamp , forest</t>
  </si>
  <si>
    <t>walking quickly across beaver dam , potentially holding something large</t>
  </si>
  <si>
    <t>Witnesses observed it from about 120 - 130 yards away, for about 20 seconds. They estimated it to be about 7 feet tall with a muscular build. One of the witnesses claims to have seen it on two other occasions.</t>
  </si>
  <si>
    <t>https://www.bfro.net/GDB/show_report.asp?id=17455</t>
  </si>
  <si>
    <t>Madison</t>
  </si>
  <si>
    <t>When I was about 8 or 10 yrs old, I saw a Bigfoot. It was on Green mountain near Huntsville, Ala. It was unpopulated then. Now there are million dollar homes there. I was on my way home from my uncle's house on a gravel road. I was on one side of a hill. The road went down this hollow and back up the other side. In the ditch line was Bigfoot, about 8 ft. tall with arms that looked like they reached down past his knees. It was slightly leaned foward looking straight at me. It scared the daylights out of me. So I went back to my uncle's house and told him. He got his shot gun and we went back. It was still there looking at us. Uncle threw up the gun to shoot and I told him we needed to get closer. So we went down the hill and as we did we lost sight. When we got back up the other side it was gone</t>
  </si>
  <si>
    <t>Green Mountain in Huntsville</t>
  </si>
  <si>
    <t>Huntsville</t>
  </si>
  <si>
    <t>US-431</t>
  </si>
  <si>
    <t>Green Mountain</t>
  </si>
  <si>
    <t>forest , mountain , caves</t>
  </si>
  <si>
    <t>past knees</t>
  </si>
  <si>
    <t>3 to 4 inches long hair , slightly leaned forward</t>
  </si>
  <si>
    <t>animal was walking near the crest of a hill and it stopped to stare at the boy</t>
  </si>
  <si>
    <t>I met the witness at his family reunion on Green Mountain, which happened to be about three miles from my home. The witness and I traveled with his brother to the site of his 1949 experience. The witness immediately recognized the spot where he saw the creature, though the road was now paved and houses had been built in what was deep forest then. He and his brother showed me the site of their uncle's house. He described leaving the uncle's house and walking to the gravel road. After a short walk, he saw the animal up ahead near the crest of the next hill, a distance of about 70 yards. The animal was standing in the ditch by the side of the road. He stated the animal was between 7 and 8 feet tall. It had "long hair, 3 or 4 inches in length," and was "red-looking." At first the animal faced the road. Then it turned to the right to look at him. At this point he ran back to get his uncle. When he returned with his uncle, the animal was still there watching. As they proceeded down the road with the gun, they lost sight of it. When they got to the spot where the animal had stood, they saw no trace of it. The witness had other information to add to the description of vocalizations that the aunt heard. In addition to screams, the witness said his aunt also heard odd sounds, or "mumblings," as something scratched along the windows at night. The brother substantiated these comments. The witness is certain of what he saw, and stands by his statement.</t>
  </si>
  <si>
    <t>https://www.bfro.net/GDB/show_report.asp?id=7235</t>
  </si>
  <si>
    <t>Dave Sidoti</t>
  </si>
  <si>
    <t>I was walking home from fishing, taking a different trail. As I got about 2/3rds. up the hill I had the hair on my neck stand up and a feeling like I was being watched. This was around 5:00pm. I just casually kept walking till I got home always checking my back. It happened again within a week. Maybe a few days. Did not smell anything cause I had been fishing or no smell anyway. Wasn't long afterwards I was checking on the clouds of a thunderstorm when lightning struck close to the trailer. By this I mean I had my head out the door. I heard a yell about 70yds. behind the trailer. It didn't sound like a cow but I checked anyway. No cows had been in the area for at least 6 months. The scream was high pitched without coming down a lot at the end. With my wife being there, I just closed the door and didn't say nothing. I would say the following Sunday afternoon, my wife went to church at 6:00pm. and I stayed home to watch TV. About 45 min. later, I was laying on the couch watching TV, when something had blacked out my window at the far end of my trailer. The window was 1ft. wide and 3ft. tall. I had raised up to look out my picture window above the couch and it turned the corner and walked around the steps at the back door. It was looking off into the woods and as it kept walking, it looked at the ground. Understand this though, I had clear plastic on my window to keep heat in from winter.(Hadn't taken it down yet.) When it got to the window, I had already laid back down on the couch, looking up and lay still. It looked down at me and kept walking, hopefully. I laid there for about as long as I could stand maybe a minute. Then I got off the couch by sliding on the floor, went and got my gun walked back in the living room and waited a minute, then went outside making all noise I could. I checked the back of the trailer, nothing there. Details of Bigfoot is as follows, he was about 7ft. tall maybe 7ft.3". Solid black, no white or brown that I could see. Remember the plastic. His head was more rounded and not cone shaped. I could not see the color of his eyes or anything like that. He was broad shouldered and thinner around the waist than what you usually see in the pictures and he walked more upright, not humped over like a gorilla. His hands hung around his thighs. The next morning around 10:00am., I got up from bed as I worked 2rd. shift then. My wife told me a friend of mine had come down to see me. I asked what did he want. She said she only saw him as the top of his head went across the kitchen window. We had to set the trailer on 4 blocks high and 3 on the other end, which meant you could not see anyone walking in front of the trailer, not out the kitchen window anyway. I told her my friend was 6'4" and with a hat on you could not see him the way she had told me. We lived on rocky ground but I had one dusty dirt spot at the end of the trailer. Hoping he had walked in it. I checked and in the middle was a footprint. It was about 12 and a half inches long and 3 and half to 4 inches wide at the heel. Being dust it was only 1/4" deep. There were only 3 toes which I did not understand at the time. I told some friends at work and one came to see it. The following Friday or Saturday night, he and a friend of his came over, no drinking sorry. And I told them the whole story. My friend was not hard to convince but his friend started talking big. So I told them let's go outside. Joking around to see how brave he was when we heard two dogs about medium to small size started barking and chasing something on the other ridge behind my trailer. Which was not far at all, maybe 200yds. They chased it into the small valley about 50yds. south of us. When one dog quit barking, the other gave one more then it was quiet. Stunned, we looked at each other and Bigfoot started running back towards us. It stopped about 80yds. from us and started to hit a tree with something that sounded like a branch about 4 to 5 inches thick. Then it ran closer to about 40yds. and done the same thing again. By this time all bravery was gone. I went back in the trailer and got my gun. Come back out and asked if anything had happened. The brave guy thought he might had seen something in the shadows south of us, light was on of course. They took the gun away from me and I didn't mind, thinking I had a way of escape. But we heard nothing else. My nearest neighbor is about 250 yds. away.( Mother-in-law) No one else for at least a mile. No reason to mess with us that I could even think of. That was the last I have seen or heard of him</t>
  </si>
  <si>
    <t>Buddy Williamson Road</t>
  </si>
  <si>
    <t>New Market</t>
  </si>
  <si>
    <t>forests</t>
  </si>
  <si>
    <t>broad shoulders , thin waist , hand hung to thights</t>
  </si>
  <si>
    <t>circling trailer , chased dogs</t>
  </si>
  <si>
    <t>walked upright and not hunched</t>
  </si>
  <si>
    <t>https://www.bfro.net/GDB/show_report.asp?id=416</t>
  </si>
  <si>
    <t>I was staying at the Marriott hotel 6th floor in Huntsville Alabama at the Space and Rocket Center-At 5:40am on Feb 24th 2009 I went on the balcony to drink my coffee as the room was too stuffy and hot. I was out there just thinking and staring off at the woods when something caught my eye--after refocusing on it I realized there were legs, then arms, then I could clearly make out his face. The creature stood 6-7ft tall and was staring directly back at me-it seemed to have fine hairs all over -grey color hair that got more black as the hair got closer to the skin--the tips of the hair were much lighter--the face (lips, eye lids, etc) were more of a very dark brown-it stood very erect, was very muscular, and did not seem to have the apelike protruding mouth and nose but more flat faced human like--after 30 seconds he started rocking back and forth--I then realized this was moving and could in no way be mistaken for a dear or bear or anything else--this was a fully erect apelike animal that seemed to want me see him --he was rocking back and forth from side to side. After the initial 30 seconds he rocked for about 10-12 seconds then stood and stared at me --I was on the 6th floor about 120 yards away in decent lighting due to hotel lights and street light behind loading area of hotel-he then would stare back then he would remain face forward with feet only about 2 feet apart would lean over to his left with his right arm would start pulling bark off a very large pine tree--it looked as if someone were in a sawing position--then he would stand up stare at me then rock and then pull bark--this was done in that order 3 times over a 5-6 minute period--after five minutes of re-verifying what I was looking at I felt this creature was docile and smooth moving--I decided I would try and get a closer look--as I opened the sliding glass door he stared and I stared back--I ran out of the hotel room and there was security in our hall laying the morning news at the hotel room doors--I asked him to come with me and asked for back up since he had no gun--we ran around the corner outside - as we were running I Finally got the nerves to tell them what I saw--we get to the reference points I had chosen and there were a lot of fresh bark removed from the large pine tree--I tried to pull bark from it to no avail -- it was too hard--I am 6'4" 300 lbs. I went back after 7am (light) -- I did notice what looked like scat --it took the form of explosive diarrhea and looked like a hundred birds had pooped in a small area--like in a shotgun pattern-heavy in the middle and lighter to the outside perimeter-I put a large handful in a Marriott laundry plastic bag--It looks like feces and digested berries and seeds. (It was dry although it had rained the night before) One of the Marriott employee's saw two large footprints --more like deep indention's in the pine straw--I took off my shoe and placed my foot in it and there was about a one inch area all the way around my foot in order to fill the indention--Something very heavy had to make these indention's--I tried and I am 300lbs and could not. I am 100% positive of the above discription--I watched this clearly for 5-6 minutes!</t>
  </si>
  <si>
    <t>6th floor of Marriott Hotel facing the Rocket Center , creature 30-35 yards from parking spaces where loading docks and umpster area near walking trail</t>
  </si>
  <si>
    <t>Hwy 565</t>
  </si>
  <si>
    <t>Huntsville Marriott at the Space &amp; Rocket Center</t>
  </si>
  <si>
    <t>forest , hiking trails</t>
  </si>
  <si>
    <t>flat</t>
  </si>
  <si>
    <t>hair more black near the skin , thin hair , flat face like human , muscular</t>
  </si>
  <si>
    <t>swaying back and forth , pulling bark off tree , staring at witness</t>
  </si>
  <si>
    <t>swaying</t>
  </si>
  <si>
    <t>This witness has requested to remain anonymous. He has never followed the Bigfoot phenomenon and has always felt people were more than likely misidentifying other animals in his words. His report was consistent with what he described to me over the phone. He was very excited about the whole ordeal and couldn't get over the fact that he witnessed something that is not supposed to exist. I do not feel the scat specimen was related it was very "bird like" in appearance. Unfortunately the sample was not in its original state over 2 weeks later. I was impressed that he took the time to get the sample to see if it was related. There is still an active investigation with this sighting and I will make updates accordingly. Update I spoke with *** who is the second shift manager at the hotel. He said that the guest who had the sighting came down to the lobby in the early morning of Feb. 24th and asked the security guard to accompany him outside. He also asked if he had backup and a weapon, just as he said in the report above. He also verified the bark missing on the tree and the impressions. He stated that surrounding the hotel grounds are nature trails and a large deer population. He also said that it was only 100ft from the back of the hotel to the area of the sighting. He has heard of no other sightings in the area.</t>
  </si>
  <si>
    <t>https://www.bfro.net/GDB/show_report.asp?id=25559</t>
  </si>
  <si>
    <t>Marshall</t>
  </si>
  <si>
    <t>a long story here. it is now march 3, 2007. i live in guntersville alabama. i have spoke to some of the employees just as conversation. the story is this. about 15yrs ago, my wife, and two children were leaving our home in honeycomb, just north of guntersville off of hwy. 431 at the bottom of grant alabama. we were in route to wal-mart. about 8-9pm probably mid summer. a well lit seems full moon night. we lived 4mi. around past the lake in honeycomb. i was driving my old hot-rod a 1964 ford. there are some persons by the last name of (name removed by investigator) who always have dogs in the street at their house by the lake. the road white elephant rd. run by the waters edge in front of their home. the road is about 4ft off of the shore line. the (name removed by investigator) s had two st. bernard dogs along with their other dogs. that particular night driving past i saw in the water walking away from the road and shore a large 8'sasquache. i looked back in my rearview mirror, and still turned around to look thru my back glass. my wife saw my dismay, and quickly ask what’s wrong, she at that time looked back, i always drive slow by their house as the dogs are always in the road, so she had time to look, all she saw was the ripples in the water, as we passed a few trees. it was a full moon night, and no wind-calm waters. now what i saw was the 8' sasquatch carrying one of the st. bernard heads. i in the time that drove by slowly saw the bigfoot from the knees up, carrying the head of the dog, some flesh was hanging from the neck area. the head was in the bigfoot's left hand. he was carrying it from the dog hair at the top of the dog head. i said to my wife at that time that if one of those dogs came up missing that the sasquatch was the reason why. however both dogs came up missing and we never saw them again after that time. now story up to date. telling the story to many persons in the years passing, as people tell stories, i finally told the guys at the tva where i work as a contractor for the government. my relationship with mr. (name removed by investigator) is just knowing each other from the window of our vehicle as we would wave to one another, as our children road the school buss with each other. i finally one day about 4yrs ago asked him what happened to his dogs, and told him the story of what i saw. he said one of the dogs died in huntsville alabama at his mothers home, and the other died at his home in honeycomb and he buried it behind his house. now. i didn't push the issue of letting me dig up the dog's corps as it would be kind of tacky. but if you guys want to contact me and send some investigators to check and see if mr. (name removed by investigator) would allow you to dig up the corps to see if its head is missing, you may get some clues or even some hair form the sasquatch. however if the head is still attached, then i was hallucinating the whole thing, and my wife would just imagined the water ripples too. i don’t do drugs, or smoke dope, and didn't at that time either. the only thing running thru my veins is good wholesome native american blood. i would love to participate in pursuing this investigation if there will be one.</t>
  </si>
  <si>
    <t>a mile up White Elephant Road</t>
  </si>
  <si>
    <t>Grant</t>
  </si>
  <si>
    <t>White Elephant Road</t>
  </si>
  <si>
    <t>long hair</t>
  </si>
  <si>
    <t>carrying dog head in left hand by the hair , road crossing</t>
  </si>
  <si>
    <t>powerline cut nearby</t>
  </si>
  <si>
    <t>I spoke with the witness who recounted his experience as described in the report. The witness saw the animal from about 150 feet as it was walking into the lake. His view was from the animal’s left side. The witness described it as having long hair and described the hair color as being “dark” as he couldn’t discern the animal’s hair color. The witness estimated the creature’s height as being about 7 to 8 feet tall. The witness could clearly see the St. Bernard’s head being carried in the creature’s left hand. The St. Bernard’s head was being carried by the hair on top of its head, snout forward, and flesh could be seen hanging from the dog’s neck. The witness later spoke with the owner of the St. Bernard to inquire about why the dog hadn’t been seen in awhile. The owner of the dog said that the dog had died a couple of days previous and had been buried back in the woods behind his property. It is hypothesized that the buried St. Bernard was located by the creature, dug up, and head removed. The witness has suggested digging up the remains of the St. Bernard in order to confirm what he thinks he saw that night. Current forensic studies suggest that after 15 years, there would be very little left of the St. Bernard due to the natural process of decay as well as the scavenging of animals. The witness, who is very credible, has presented a case that offers the possibility of what appears to be very interesting sasquatch behavior. Editor's note (MM): This location is near a power line route. Sightings and related incidents often occur within a short distance of power line routes. This is true in both eastern and western states. Deer and elk often move and feed under power line routes. The trees and tall brush are cut away in these swaths, allowing berry bushes and grasses to flourish there. There is almost always a gravelled access road under power lines, but very little vehicle traffic throughout the year.</t>
  </si>
  <si>
    <t>https://www.bfro.net/GDB/show_report.asp?id=18043</t>
  </si>
  <si>
    <t>Mobile</t>
  </si>
  <si>
    <t>My mother and I were en route to Mobile,AL from Boothville, LA. It was approximately 2 A.m. We left Interstate 10 travelling north towards the Dawes community where my mother grew up and most of our family still reside. We crossed the smaller of two bridges in close proximity to one another when we saw what we first thought must be a VERY large dog sitting in the opposite lane of the road. As we approached we saw the creature was sitting on haunches as a dog would but was face to face with us in the car ( an 80's model pontiac parisienne). It showed no fear and did not so much as budge as we passed it, it did turn it's head and watch us as we drove by. Unlike a dog the creature had a human like face that was the only part of its body not covered in long reddish brown hair. Even seated on its haunches the creature was about the height of an average man. It was more slender in build than the average "Bigfoot" we have seen portrayed in reports of sightings in the northern part of the US. We don't want to say this was a bigfoot but after watching a special on the history channel my mother and I agree that the similarities are enough to contact you and see what you think. We would like to add that local legends about the "Grand Bay Wolfman" are numerous and we heard stories about the " hairy man monster " that likes to sit on bridges at night our entire lives, but up until we saw this thing for ourselves we never took them seriously.</t>
  </si>
  <si>
    <t>traveling north from Grand Bay Exit of I-10 towards Dawes Road just over the bridge</t>
  </si>
  <si>
    <t>Grand Bay</t>
  </si>
  <si>
    <t>Grand Bay - Wilmer Road</t>
  </si>
  <si>
    <t>small bridge</t>
  </si>
  <si>
    <t>forest , small creeks , swamp</t>
  </si>
  <si>
    <t>sitting on side of the road</t>
  </si>
  <si>
    <t>sitting on haunches</t>
  </si>
  <si>
    <t>Interviewed witness on 2/4/2007. They got a rather close-up view of it's face as they passed within a few feet of it. Only a small portion of the face was not covered with hair. It's eyes and skin were dark. Ears were not visible. No discernable lips. The face looked vaguely human-like, but with a more flattened nose. They said it seemed to be unconcerned with them driving by.</t>
  </si>
  <si>
    <t>https://www.bfro.net/GDB/show_report.asp?id=17168</t>
  </si>
  <si>
    <t>Monroe</t>
  </si>
  <si>
    <t>My wife and myself were visiting her mother in south Alabama shortly before moving to Florida. At approx. 0100-0200 I was was voluntold to get our bags out of the car since we hadn't brought them in. The car was about 30 ft from the bottom of the ramp on the back porch and 20 ft from the north end of the car port (which is mostly open, except for a single partially closed in section on the north end). The night was dead silent with no wind. Upon reaching the bottom of the ramp I began to turn to my right towards the car when I heard what can only be described as similar to a bull snorting mixed with a grunt. I immediately turned towards the location of the sound, the back of the carport, and drew my sidearm. Due to a light on in the carport being pointed directly at me, I could not see what it was, but a shape. I had a small flashlight on me and pointed it at the thing. It didn't help much due to the light being in my eyes, but I was able to make out a creature bigger than me and at least 3 ft across at the shoulder. It made the sound again, but didn't move. I called out to it, thinking it was a person, but no response. After what felt like a few minutes, it made the sound again and seemed to get shorter. I began to move to my right towards the car to retrieve a rifle I kept in there and the thing moved to my left, so that we effectively circled each other until it reached the end of the carport on the south end. I reached the car and without turning, retrieved my rifle. As i pulled it out, the creature turned towards the woodline at the back of the property and seemed to either slowly run or quickly walk into the brush. i took this time to go back into the house and get a better flashlight. I came back out maybe 5 minutes later after finding one, to find nothing. The guard dog had reappeared and you could hear various insects around. The next morning I went to the area at the back of the property where the sighting had happened. From looking at disturbed spots on the ground I could tell that whatever it was, it had padded feet with a step of about 3-4ft., was between 7-9ft. tall, and moved in an upright fashion on two legs. Since then it hasn't been seen again, but there are times when the guard dog mysteriously disappears and there is no sound outside. the whole incident lasted 10 mts. or so. To add, the dog is called a "guard dog" because if anything happens, he will be the first to leave. i.e, if he's there, nothing else is. Don't see the dog, you have a problem. I've never believed in sasquatch, bigfoot, or whatever name is given to them. But I've researched this incident for a year now and I can't come up with any other reasonable explanation.</t>
  </si>
  <si>
    <t>private residence off Hwy 59 in Uriah</t>
  </si>
  <si>
    <t>Uriah</t>
  </si>
  <si>
    <t>Hwy 59</t>
  </si>
  <si>
    <t>field, wooded , wildlife preserve</t>
  </si>
  <si>
    <t>wild growth</t>
  </si>
  <si>
    <t>standing outside of garage port</t>
  </si>
  <si>
    <t>grunting , huffing</t>
  </si>
  <si>
    <t>This gentleman was very forth coming. A former National Guardsman, visiting in-laws in southern Alabama. He was on his way out to the car to retrieve the luggage before going to bed. It was a quiet, still evening with no clouds. With a flashlight he went toward the car, that is when he heard a snorting grunt from the back of the carport. He then saw a shape back lit by the pole light. The figure was about 8ft 6 inches tall (compared to a broken branch found the next day) 3- 4 feet wide and about 500- 600 lbs. The man then drew his side arm and called out. The animal made the same sound again. He thought it might even be a person. Again the sound was repeated, alarmed the man without losing eye contact made his way to the car trunk, where he removed his rifle. It was stated that he never felt threatened. Upon the man gaining his rifle the creature backed off and retreated into the woods. The man then went into the house to retrieve a better light, upon returning with the wife and mother-in-law in tow there was nothing. The next day there were scuff marks on the ground and a broken branch where the creature was seen. The man was told of others that had seen the same thing over the years. In fact. his in-laws have had meat removed from freezers on the carport while other valuables are left undisturbed. The area is wooded with a river and streams, a wildlife preserve, plenty of deer and hog around, along with wild berries and peanut fields.</t>
  </si>
  <si>
    <t>https://www.bfro.net/GDB/show_report.asp?id=40542</t>
  </si>
  <si>
    <t>Morgan</t>
  </si>
  <si>
    <t>My husband has described a hairy biped that has been seen by him on at least 2 occassions, and by his father on one occasion on Brindley Mountain in Morgan County Alabama. This biped is well known to residents of this side of the mountain. I have always been sceptible, thinking perhaps they are seeing bears or such. My husband is a seasoned outdoorsman however, and he rarely mistakes wildlife. In summer of 99, my husband was clearing land for a family member close to the bluff where sightings were reported off and on. I was sitting on a car watching him in a tree, (hes a tree surgeon). I happened to look off toward the tree line for no reason that I recall, and I saw perhaps several hundred feet off, a tall reddish manlike creature with no apparent neck, standing off in the shadows of the treeline. I looked up at my husband and gestured toward the area. Upon looking back, the creature was gone. My husbands nephew was also sitting next to me, and he saw the same thing I saw. I still to this day wonder what in the world I saw. I know bear, having seen many, and having travelled out west, and this was no bear. Since that incident, my husband was hunting, and he and his father saw from their tree posts the same creature. He would have to tell you the details. He has had I believe one other sighting, but there are many accounts within his family and surrounding neighbors on the bluff. I have heard screams late at night around 2 or 3 am, that no one can match them to any certain animal. They are very similar to sound files we have heard online. Very much like a bobcat/hounddog combo. It is like a howl,scream very loud and drawn out. We continue to watch for further evidence, but have not had or heard of any activity for a couple of seasons to date.</t>
  </si>
  <si>
    <t>private property on Darden Drive on edge of bluff</t>
  </si>
  <si>
    <t>Darden Road</t>
  </si>
  <si>
    <t>Brindley Mountain</t>
  </si>
  <si>
    <t>forest , bluff , mountain , caves , waterfall</t>
  </si>
  <si>
    <t>man-like</t>
  </si>
  <si>
    <t>standing in shadow at treeline observing</t>
  </si>
  <si>
    <t>potential vocalizations around the property around 2AM</t>
  </si>
  <si>
    <t>This family has experienced five other sightings by three generations over the last forty years in this same area. There have been many other sightings in this area over the years. This area is full of caves and sink holes, and some other sightings have occurred near these features. The family has been very helpful and provided much more information about other sightings which are under continuing investigation with their help</t>
  </si>
  <si>
    <t>https://www.bfro.net/GDB/show_report.asp?id=3028</t>
  </si>
  <si>
    <t>oct 10 2000 valhermosa springs morgan county alabama. I and my husband were driving down cabbage patch, a narrow gravel road near pine thicket, looking for deer when husband said what is that. I looked and said what the heck is that. I saw a large brown object slightly bent over as if to pick up something. it raised straight upon two legs had long arms broad shoulders and stood about 7 to 8 foot tall, very hairy. about that time it ran in to the pine thicket with the speed of lighting. We were about 20 to 30 yards from it. we went back to the sight the next morning and we found a small foot print about 8 inches long and a big foot print about 13 inches long in sight of where we seen it. we found some hair on a fence and metal poles that have been step on and bent over the fence was pulled up off the post and bottom fence all the way to the ground. we found a percimon in the area that it was seen and there was no percimon tree no where around. the sightening was about 1:30 pm CST it was about a 1/2 a mile from my house</t>
  </si>
  <si>
    <t>south of the Tennessee River on Cabbage Patch Road near the creek</t>
  </si>
  <si>
    <t>Valhermosa Springs</t>
  </si>
  <si>
    <t>Cabbage Patch Road</t>
  </si>
  <si>
    <t>Smoot Branch Creek</t>
  </si>
  <si>
    <t>forest , creek , powerline cut</t>
  </si>
  <si>
    <t>broad shoulders , very hairy</t>
  </si>
  <si>
    <t>picking something up then ran into the treeline when it was seen</t>
  </si>
  <si>
    <t>very quick</t>
  </si>
  <si>
    <t>also found an 8 inch track with the 13 inch , found a persimmon even though there weren't any trees around , found hair on barb wire fence</t>
  </si>
  <si>
    <t>https://www.bfro.net/GDB/show_report.asp?id=435</t>
  </si>
  <si>
    <t>My son has convinced me to contact you. I will tell your organization of our encounters. On November 28 2008 I was visiting a friends house in Lacey's Spring Alabama. His house is in a small middle class neighborhood with mountains and woods that stretch for miles behind his home. I woke up to use the bathroom at about 4:00AM and had just laid back down when I began to hear loud vocalizations. The sounds where very similar to the Ohio and Mississippi recordings. I was inside the house and his heating unit was running so they must have been very loud outside. I got up and went out on his back deck but by the time I got there they had stopped. I listened for about 10 minutes and heard nothing. The heating unit was next to the deck and was quite loud so I decided to go back inside. About the time I started to fall asleep it started again the howls lasted about 3 minutes. Then stopped I thought that it might be my friend snoring in the back bedroom but I don't believe this was so because the neighborhood dogs where barking throughout the area in response to the howls. At this point I knew something outside was making the noise. I wanted to go into the woods for a better listen, but walking into the woods with no one in the know and not prepared for self defense or to photograph or record the creature did not seem like a wise proposition. The howling started and stopped 3 more times and finally finished at dawn. I talked with my son about what I had heard and he and I have also had a encounter with this animal in the past.</t>
  </si>
  <si>
    <t>Koragan Ave. off Hwy 231 south of the Tennessee River</t>
  </si>
  <si>
    <t>Lacey's Spring</t>
  </si>
  <si>
    <t>Koragan Ave</t>
  </si>
  <si>
    <t>cool</t>
  </si>
  <si>
    <t>neighborhood , forest , mountains</t>
  </si>
  <si>
    <t>Ohio Howl</t>
  </si>
  <si>
    <t>son also had sighting</t>
  </si>
  <si>
    <t>Spoke to witness about attempting to record the sounds. Witness said only difference between the Ohio Howl and what he heard is that the howls he heard did not go as long. The area where the howls were heard is very close to vast forest and the Tennessee River. It is not too far from Redstone Arsenal, which usually means no people in a large area. Witness did not go out and look around in daylight because he had to leave early to return home. Witness also had a story of a sighting in the 70's when he was about 10 years old. Sighting took place in Fayetville ,NY, in Madison County. He was walking up a gravel road when something was heard coming up through the woods. Witness assumed it was the neighbor's two dogs who frequently roamed the area and would run up to him when he was around. He called the dogs names and the sounds stopped. He could see something black through the trees and bushes less then 100 ft from him. He could define arms that were very long when it turned. The movement was coming from very high up, about 7-8 feet off the ground. He was very alarmed, frozen in fear he managed to move forward a bit and the creature seemed to move around the tree as he moved like it did not want to be seen. He saw no facial features due to the brush. It suddenly moved away from him in the opposite direction and disappeared. Again the movement he saw was 7-8 feet off the ground always while in sight of the creature. He could hear the creature moving through the brush but the movement was not as loud as the witness thought it should be due to the creature's large size.</t>
  </si>
  <si>
    <t>https://www.bfro.net/GDB/show_report.asp?id=25111</t>
  </si>
  <si>
    <t>My son had a sighting at Pickwick Lake in the Fall of 2004 I did not look in time to see it. Here in his own words is what he saw. I awoke to go fishing and saw something at about 150 yards away. I yelled for my dad and when I did the creature stopped and looked in my direction. We looked at each other for several seconds. He then continued walking down the hill he was on. I turned around to yell for my dad and when I looked back around he was gone.</t>
  </si>
  <si>
    <t>Pickwick Lake</t>
  </si>
  <si>
    <t>stared at witness and walked away , fleeing</t>
  </si>
  <si>
    <t>https://www.bfro.net/GDB/show_report.asp?id=25112</t>
  </si>
  <si>
    <t>My sighting happened last summer. I was kayaking down a creek. It was about the middle of the day. I was comin down the creek. The creek I was coming down is deep in some parts and shallow in some. There are always deer and turkey moving through. When I came around the curve in the creek a splash happened right in front of me. I thought it may have been a fish. So I kept paddling. Then three more splashes hit by me. The last splash I saw it was a rock. So I slowed down in the creek to look. I started looking in the direction the rocks came from. It was sitting on its knees like a person would. Then it stood up. When it stood up. The hair on back of my neck did. Me and it made eye contact for around 30 seconds. It turned and started running through the woods. I've seen and heard people run through the woods. Its stride was wider than any humans. When it ran it didn't bother dogging sticks and stuff. It just ran through the brush. After that I turned around and started paddling back to my truck. I went back down there that night to see if I could spot light it. I done a howl and waited to see if it would respond. But than I heard two knocks back to back. I knocked on a tree. It knocked back at me. But it was off in the distance. So I couldn't see it.</t>
  </si>
  <si>
    <t>valley off of Greenbrier Cove Road close to Tennessee River</t>
  </si>
  <si>
    <t>Union Grove</t>
  </si>
  <si>
    <t>Union Grove Road</t>
  </si>
  <si>
    <t>light cloud cover</t>
  </si>
  <si>
    <t xml:space="preserve">black </t>
  </si>
  <si>
    <t>hair was 4-5 inches long , matted</t>
  </si>
  <si>
    <t>right hand wrapped around tree , rock throwing , retreated once seen , fleeing</t>
  </si>
  <si>
    <t>ran into woods after being seen , rock throwing</t>
  </si>
  <si>
    <t>possible wood knocks</t>
  </si>
  <si>
    <t>The young man was kayaking down a creek, around noon to 3 pm. The creek runs deep in some parts and shallow in others. Coming around a curve in the creek a splash came right in front of him. At first he believed the carp were jumping. Then three more splashes close by. The last appeared to be a rock. Slowing down he started looking in the direction the rocks came from. It was sitting on its knees much like a person. Upon standing up the creature and witness made eye contact for around 30 seconds. It appeared to be about 7ft tall and weighed around 400 + pounds. It had a shoulder width of about 3 1/2 ft. wide. The hair was a mix of black and gray along the lines of a raccoon. The hair length was approximately 4-5 inches in length; it was matted with mud up to the knees. It had an odor of fish and mildew. The head was conical, with an almost flat nose. The right hand that was wrapping around the tree as the creature was playing peek-a-boo was black. It appeared to be very stocky with little to no neck. After it was done watching the kayaker it turned and started running west through the woods. The witness stated that he is an avid coon hunter and has heard people walk through the woods. This did not bother to go around brush, it just went through it. After the encounter the young man had enough and paddled back to his truck. He returned that night to see if he could “spotlight” it. After a while he thought he would try a howl, no response, at first. Then two wood knocks were heard. He knocked back and received a knock back from the distance. But nothing was seen. This all takes place next to a wildlife refuge. While coon hunting on the refuge he has heard several different screams that he did not recognize.</t>
  </si>
  <si>
    <t>https://www.bfro.net/GDB/show_report.asp?id=39383</t>
  </si>
  <si>
    <t>Figure that was slightly slouched that was hairy and about 9-10 feet tall. I could hear leaves crunching and then I whistled to make it stop. It kept going so I whistled again louder then it stopped once it was behind a trailer. I whistled again to get a response in which I did not.</t>
  </si>
  <si>
    <t>private residence Union Hill Road and HIghway 231</t>
  </si>
  <si>
    <t>Union Hill Road and Hwy 231</t>
  </si>
  <si>
    <t>forest , pond</t>
  </si>
  <si>
    <t>hair 3-4 inches long , "beer belly"</t>
  </si>
  <si>
    <t>staring at witness then hid behind trailer for cover</t>
  </si>
  <si>
    <t>long strides</t>
  </si>
  <si>
    <t>whistles</t>
  </si>
  <si>
    <t>The witness (H.M) had a second sighting in a 3.5 year period at the same location, behind his home. The first sighting occurred in early fall around 6:30 pm. The witness was cooking hot dogs while camping. HM heard a growl coming from behind about 10 yards away. Following the sound he spotted a large figure about 7-8 feet tall watching him. HM thought it was someone playing games, he called out “Hey”, the creature then ran into the tree line. At the time no real visual description was seen just a tall bulky figure. The next day HM went to where he had seen the creature and he found possible footprints, comparing his boot size (13) and adding an additional 6", made the foot depressions 18” long. Due to heavy leaf litter no casts were made. The second sighting took place March of 2013 around 9 pm. HM had been outside and heard something heavy crunching leaves. He was surprised to see a large 8-9 foot figure standing under a security light watching him. HM described the creature as very large, around 500 pounds, arms past its knees, dark brown in color, a side view of a chest 1 ½ foot wide, with a slight "beer belly" The hair/fur was described as about 3-4 inches long and fluffy like. The head came to a point, sort of oval. The witness whistled at the creature which turned to look at HM, then moved off to the wood line with a long stride. No vocals were heard and no tracks or other evidence was found. The creature had been walking behind some trailers that sat close to the edge of the woods, near some trash dumpsters. It was apparently using the trailers for cover. His mother confirmed this event with me, although she didn't see anything. The area has a 3 mile strip that is populated then turns into acres of timber. There is an elk farm just a few miles down the road. Plenty of deer are present, along with many water resources.</t>
  </si>
  <si>
    <t>https://www.bfro.net/GDB/show_report.asp?id=40417</t>
  </si>
  <si>
    <t>Yes about 3 1/2 years ago when I was in the woods camping (cooking hotdogs) I heard this growling noise and then saw a figure that was about 7-8 foot tall looking at me then I said heyy!! and it ran away. I tracked it the next day and found foot prints in the same area next to the pond which has tall dirt mounds.</t>
  </si>
  <si>
    <t>private residence Union Hill Road and HIghway 232</t>
  </si>
  <si>
    <t>Union Hill Road and Hwy 232</t>
  </si>
  <si>
    <t>staring at witness</t>
  </si>
  <si>
    <t>growl</t>
  </si>
  <si>
    <t>https://www.bfro.net/GDB/show_report.asp?id=40418</t>
  </si>
  <si>
    <t>Pickens</t>
  </si>
  <si>
    <t>I was born and raised in Aliceville, Al. about a guarter mile from the City Park. In 1958 I was 14 years old. I played in the woods South of the Park and swam in the creek nearly every day.One afternoon just before dark I had been down near the creek at a small pond.This was before the City built sewer lagoon on that property. At that time there was a twenty or so acre sage brush patch there where they had not cultivated for years.That afternoon while walking from the lake back across the west end of that field I saw something walking a path along the eastern end.At first I thought it to be a huge man. That five foot tall sage brush was strikeing hin about the waste.It was in plaine sight for about fifty yards and turned and went back into the woods. It must have been 8 ft. tall and walked with it's head slightly bent forward, very dark in color. I could tell it was the same color from waste to the top of it's head.The longer I looked I knew it wasn't human.I ran home and told my parents but I don't think they believed me.I never went in those woods alone again until I was much older.When a friend sent me your site on the net and I saw Aliceville on it I had to tell my story</t>
  </si>
  <si>
    <t>Eastern pike of East Lagoon</t>
  </si>
  <si>
    <t>Aliceville</t>
  </si>
  <si>
    <t>City Park</t>
  </si>
  <si>
    <t>Lubbub Creek , forest</t>
  </si>
  <si>
    <t>pine trees , oak trees , cypress trees , hickory trees</t>
  </si>
  <si>
    <t>walking down a path in the woods</t>
  </si>
  <si>
    <t>stooped forward walk</t>
  </si>
  <si>
    <t>Witness observed the creature for about 10 minutes, at a distance of about 50 yards. He had a good view of it from the torso up. It appeared not to have noticed him as it continued walking down the path to the woods. Witness was watching it from a hillside</t>
  </si>
  <si>
    <t>https://www.bfro.net/GDB/show_report.asp?id=5954</t>
  </si>
  <si>
    <t>First, my friend Mike and I, along with two girls, were at the city park and heard it from bellow from the hill behind us. Three days later we went back again and this time I saw it. I thought it was a tall pole but it looked to be wavering in the breeze that was blowing. I called Mike over to look but it wasn't there. Then it caught my eye. We saw it walking up the hill where we had heard it earlier. My second sighting was at our family farm, three miles away from the first sighting. I and my friend Bill rode out to the farm that evening to check on things since nobody lived in the house there. As we turned into the driveway the headlights swung, and there it stood, stepping over a 5 strand barb wire fence. It had its hands on the top wire and was swinging its leg over. Its eyes glowed in the light like an animals. We left in a hurry</t>
  </si>
  <si>
    <t>near Lubbub Creek in the City Park</t>
  </si>
  <si>
    <t>forest , swamp , Lubbub Creek</t>
  </si>
  <si>
    <t>walking up hill</t>
  </si>
  <si>
    <t>moans</t>
  </si>
  <si>
    <t>https://www.bfro.net/GDB/show_report.asp?id=832</t>
  </si>
  <si>
    <t>Pike</t>
  </si>
  <si>
    <t>I had noted on my Limestone, Alabama Spring 1978 sighting report that I would eventually submit other sightings that involved myself, others I know or did know or had learned from talking with others. I did not know it would be this long to submit them, but I have since married, had a child, lived in three different locations, had five different jobs among other things since I last submitted that Limestone, Alabama sighting. This sighting/encounter below involved myself, and two freinds, it unexpectdly and without intent being my second. The event I relate here happened to me and two friends in April of 1994 while I was attending Troy State University, Troy. I was undertaking graduate studies at the time. I lived in a campus dorm and had become friends with several people in the dorm and about campus. One of these friends stayed in a room a few doors down. He dated a young woman that stayed in the International House across campus. I had been studying on that paticular night I write of and had become bored with it. My friend knocked on the door and came in. I for the most part had an "open door policy". The door may be open, but knock before you enter so I'll know you are there. As Kevin and I talked we agreed to go pick up his girlfriend, Donna and go to "Lookout Mountain". I had been out to the place once before during the day about a month earlier so I offered to drive. We left campus around 11 pm or so. We headed up Hyw. 231 north. About 8 miles from the Campus we turned west/northwest (left) onto Co. Rd. 17 As we got closer to the so-called Lookout Mountian we noticed fewer and fewer houses. After about 15 minutes of driving we had found it and proceeded to park just off the road. We got out of my vehicle and then walked up to the top of this large hill. The hill is about 100 feet high from what I remember. It is supposedly the highest point in Pike County. The place seemed to be a well known and well used spot with open areas about the path to the top, besides one could see for several miles to the west, south and east from atop this hill. I recall seeing the rotating beacon that night at the Troy Airport several miles to the south. I knew we were not the first people to walk to the top and hang out nor were we going to be the last. Everything seemed cool. After about 15 to 20 minutes we three decided to head downhill toward the car and find something else to get into. I think we had decided we were going to go to Subway for a late night snack. Now here is where it got weird. Just after we started downhill I began getting a funny feeling and the hairs started to rise on the back of my neck, like something was there and we were being watched. Seeing how we were out at night in the country plus having a lady with us, Kevin and I had decided not to be foolish. We had both brought along weapons. I had a Colt .38 stuffed in the back of my pants in its holster and a few extra rounds in my pocket plus a good sharp replica Samurai sword. (Yes, a sword). My friend had a Glock 9mm and an extra magazine of rounds. My friend was in the National Guard at the time. I pulled out the .38 before we got even midway downhill. I had looked over to where Kevin and Donna were to my right. He had already taken out his 9mm so I knew he also sensed something by then as well. It was also about this time that we started hearing rather heavy footsteps. As we moved along I notcied the steps were on both sides of us. By the time we had arrived midway downhill we were aware that there were five maybe six...somebodys or somethings out not far from us. I recall that there were two and I'm pretty sure a third distinct grouping of footfalls to my left and two off to my right. Kevin was closest to the ones on my right so I'm sure he had heard them much better. Also by this time our Donna had become almost hysterical. I'm sure her few screams did not help matters much. Kevin said that it might be some other people messing with us like Frat boys. We stopped breifly. He shouted a few warnings that whomever was there had better leave us alone or speak up, he was ready to open fire. No answers. Nothing. I remained quiet, listening. Now any person in their right mind (perhaps even in a drunken state of mind) would have said something in order to keep from being shot at, I would think, yet there were no answers, no response of any sort. Just slience. We then continued to move downhill toward my vehicle but whatever they were kept back a bit and out of our sight and also to our sides yet they kept moving down along with us, not trying to hide their footfalls. As we approached the bottom of the hill we ran for it, got into the my car as fast as we could, cranked it up quickly, backed up, and took off back the way we had came. I am not sure if whatever they were moved out into the dirt road behind us or not as we drove off. I looked back but, it was really too dark to tell. Aside from that the road was narrow and had trees along each side of it and I was being as careful as I possibly could so as not to run off this road. I don't recommend under such cirmstances trying to drive out of such a place and look back at the same time. It took several minutes after we got back onto Hwy. 231 for Donna to calm down. I was shaken up but not too bad. I suppose the driving had something to do with it. I'm not sure how Kevin felt. I assume that his military training had taken over for a time back on that hill. We never saw what they were. Except for the footsteps they were otherwise quiet. At first I was not sure what they may have been however after considering the strange activites I felt they could very well have been bigfoots. I still feel that is what they were though I can never be 100% sure. Even so, what they did while we were on Lookout Mountain would seem much like reported and researched bigfoot behavior. After a few months and leaving Grad school I eventually lost contact with those two friends. I've not been back to Lookout Mountain since even though I have traveled up and down that part of 231 near there many times. I'm sure with a little driving about those dirt roads off Co. Rd. 17 I can find that hill again. I'm just not too sure I'd want to find it once again at night.</t>
  </si>
  <si>
    <t>Troy</t>
  </si>
  <si>
    <t>Co. Road 17</t>
  </si>
  <si>
    <t>hill, forest</t>
  </si>
  <si>
    <t>potential stalking</t>
  </si>
  <si>
    <t>Witness stated that the footfalls were definitely those of heavy bipeds. Witness also stated that besides issuing a verbal warning, he had also thrown a stick into the brush and there was no response, and nothing ran away from them. If it was a herd of deer, they would have reacted to the shouting, etc., from the humans.</t>
  </si>
  <si>
    <t>https://www.bfro.net/GDB/show_report.asp?id=15473</t>
  </si>
  <si>
    <t>Russell</t>
  </si>
  <si>
    <t>My girlfriend, her father and I were parked on the bank of the Chattahoochee river. My girlfriend's father was sitting on the hood of the car with his fishing pole in front of him. He was night cat-fishing. While we sat there, with the car lights shining across the river, my girlfriend and I were sitting in the front seat just making small-talk (honest), when all of a sudden I heard the most horribly incredible scream coming from my right side. To set the scene: Our car was parked about two feet from the water, on the bank. Off to my right about 60 feet was where the foliage began. Very swampy, very thick, and very hard to walk through. About 40 feet further up the bank (which can't be seen from our car because of the foliage) is a huge oak tree. I'd have to guess that the tree had about a 15 foot circumference - massive! About 10 feet up the tree is a huge branch that went about 20 feet out over the river. My friends and I would climb the tree and jump/dive into the river at least once every couple of weeks or so. During one occasion, there were about 9 of us standing on this branch attempting to make it move - we barely made it do anything, let alone shake! Anyway, back to the car. As I heard the scream, my body instantly went into what I think was shock. As I turned to my right s.l.o.w.l.y.. with all my hair standing straight-up, we heard the next sound~~~&gt; a chuuu..chuuu..chuuu..chuuuuuuu... (my feeble attempt to describe the sound of that huge branch I mentioned earlier that was shaking due to something GIGANTIC jumping off it into the water. The splash that came next was equally as horrific. All we did was just sit there in shock...waiting (I don't know why), staring at this point - straight ahead at the water. My guess is that we were waiting for the thing to float into our headlights. We waited and waited and waited and all of a sudden an object - black - long - I would guess at least 9-10 feet, floated into our headlights and stopped. Please keep in mind that this action was deliberate, because it was floating downstream. We stared at it forever it seemed.until it opened it's eyes - two huge balls of red (reflecting off the headlights of our car I imagine) light and looked at us. My girlfriend's father at this point put the car into reverse, and we sped off.. extremely terrified.</t>
  </si>
  <si>
    <t>Bank of the Chattahoochee River</t>
  </si>
  <si>
    <t>Seale</t>
  </si>
  <si>
    <t>US 431</t>
  </si>
  <si>
    <t>forest , swamp , river</t>
  </si>
  <si>
    <t>pine tree</t>
  </si>
  <si>
    <t>supposedly jumped out of tree and floated down river</t>
  </si>
  <si>
    <t>https://www.bfro.net/GDB/show_report.asp?id=179</t>
  </si>
  <si>
    <t>My girfriend and I were driving back from our senior prom (Georgia- chattahoochee river border area). Our high school was 37 miles down-river"way-out" in the boon docks. Anyway, as we were driving back home, we cameto a flat 2-mile section of road that had a "slippery-when-wet" sign.Because we were tired, "sober", with road-hypnosis, the sign reflectioncaught our attention (she told me after). As we came closer to the sign,something moved or reflected as we came closer - getting our attention.About 100 feet away, with our car lights fully shining on the it, we sawthis massive, black creature leaning on the sign. The top of the sign Iguessed to be about 10 feet. Whatever this creature was, all we could seewas the top of the chest and down (about 10' of the creature!) we couldn'tsee the head. It just stood there - we could see the massive muscles - mostin rippling detail, shiny-black fur, standing with intelligence if you canunderstand that term, etc. We sped-up all the while screaming at each other- scared to death. A mile down the road, my left-rear tire blew out. Idrove 7 miles to the first house with a light and called my father to comeout and help us. While at this home, we talked with a few of the peoplethat were there (they were having a party). We were told a couple ofstories about a missing hunter, animals found gutted or with their headmissing. A lot of strange screams in the night, etc. First, I must saybeyond a shadow of any doubt that this was no hoax - the costume alone wouldhave cost thousands and thousands of dollars to create. Second, the peoplethat live in the area are extremely poor. As a matter of fact, the homethat we drove-up to after our tire blew, had light seeping through thecracks in the siding of the house, while it sat on cinder blocks -very poorpeople!</t>
  </si>
  <si>
    <t>Michael Tigner Drive near yield sign on right side of road when headed north</t>
  </si>
  <si>
    <t>Michael Tigner Drive</t>
  </si>
  <si>
    <t>leaning on road sign</t>
  </si>
  <si>
    <t>Shelby</t>
  </si>
  <si>
    <t>I was coming home from work, turning off a major 4 lane hiway. After aproximately 1/4 mile, near a new subdivision, I saw something moving very fast, as it ran across the hiway in front of my car. It appeared to be 8 to 10 feet tall, with reddish-brown looking hair. It didn't look at me, but I noticed long hair from its arms, legs and also shoulders. It moved across the road, it appeared, in 4 to 5 strides running.</t>
  </si>
  <si>
    <t>Co. Road 43 near 280</t>
  </si>
  <si>
    <t>Chelsea</t>
  </si>
  <si>
    <t>Co. Rd. 43</t>
  </si>
  <si>
    <t>Forest Parks Neighborhood</t>
  </si>
  <si>
    <t>long hair on arms, legs, and shoulders</t>
  </si>
  <si>
    <t>ran fast</t>
  </si>
  <si>
    <t>road is 24.5ft across as measured on Google Earth</t>
  </si>
  <si>
    <t>During my phone conversation with this credible witness, he added some details. The most striking quality of the animal was its speed. The witness stated that the animal's feet were moving so fast that he could hardly see them. He described the motion as almost "blurry." He stated that the animal's arms were swinging, and that hair was flowing from the arms as the animal ran. He estimated the hair length at 6 inches. He described the animal as "taller than a road sign," and being very muscular. The animal was running from a new subdivision that was under construction, across the county road toward a red house. Behind the red house are many acres of woodland along Double Oak Mountain. When he realized what he had just witnessed, he said that the hair stood up on his neck.</t>
  </si>
  <si>
    <t>https://www.bfro.net/GDB/show_report.asp?id=8171</t>
  </si>
  <si>
    <t>St. Clair</t>
  </si>
  <si>
    <t>When I was around 11 years old, I had a strange encounter in the field behind my house. At that time, I believed I saw a crazy old man, but I now realize that is all I could rationalize it to be. I was walking alone at dusk with my dog. This was not unusual as I loved to be outside- my parents often had to force me inside by calling me in for the night. Well, from what I can remember of that particular night, I was picking up rocks in a ditch and looking at them. I might have been looking for a certain kind of rock but I can't remember exactly what I was doing. It was definitely getting dark, but I could still see well enough to keep after the rocks for awhile longer. I remember holding a stick I was using to pry rocks out of the dirt. It was very quiet and still and there wasn't much wind. As I was looking at the ground, I heard a noise in front of me and I looked up to see what it was, and that is when I saw him. He stood right in front of me at a distance of 5 to 10 feet, he was tall, but hunched and quietly staring right at me. He wasn't much taller than a normal man, but I got the impression he was old because he was hunching. He looked like Rip Van Winkle to me, and that is what I thought of when I saw him. He had a long shaggy beard around his facial area, but he was completely naked but for the long shaggy hair that was in matts all over his body. I remember the hair was thin at his face, the base of his neck, and upper torso, but thicker around his beard, lower torso and legs. All the hair was grayish white and very long and shaggy. Mats of hair dangled from him in tatters. His feet were bare. His face was very humanlike, but not quite normal as it had very exaggerated wrinkles- again, a reason I thought he was a crazy old man. His head seemed normal, but there was so much hair it was hard to make out his features except where the hair was thinner. He appeared gaunt and thin, but in just a moment I would realize he was not like an old man at all. I screamed as loud as I could out of fear and I noticed my dog bolted towards the house while I was taking in the sight of this strange thing in front of me. The shaggy old man let out a scream of his own when I screamed. He was staring right at me screaming in a voice that sounded like a woman shrieking- he seemed very scared of me as well. I turned to run for my house. I looked over my shoulder to see if he was following me and I saw him run up the ditch in the other direction. He was extremely agile and fast- he was definitely not Rip Van Winkle. He ran in a full sprint, very quickly for someone so hunched. I think I caught the dog running back to the house, as I was so frightened. I remember running into the kitchen and telling my Mom there was a crazy old Rip Van Winkle in the field. I remember describing how he was old looking, hunched, naked, and his hair was very long and matted like he hadn't cut it in 20 years. I told her about how he had hair all over his body. Needless to say, I wasn't believed. I became obsessed with what I called "the Shaggy old man" or "the Crazy old man". I believed that he must have been an old deformed hermit. I kept a notebook in which I drew many sketches of him. I remember keeping the notebook secret from my family, hiding it out of fear of being ridiculed. I wish I had those sketches now but sadly I've misplaced that notebook. I remember I went back to the spot in the field looking for him on other occasions, but I never ran into him again. I wasn't aware enough to look for prints or anything like that, but I knew that he was out there somewhere and I wanted to prove he really existed to others. What changed my opinion of this sighting was a late night visit to a bigfoot website. I was just browsing their sightings index and I came across several sightings in the same county I lived in and all described white or grayish colored creatures. Honestly, I didn't realize bigfoot were sighted in this part of the country at that time, or even for most of my life, and just seeing all those other sightings was a revelation. I realized for the first time that what I witnessed may not have been a crazy old shaggy man, but rather a bigfoot. When I think back on the sighting, it all makes sense in that light. There would be no reason for a naked old man to wander that field, much less to be covered in grayish, white, shaggy tattered hair. The only reason I never thought of it as a bigfoot before was that I had never heard of an Alabama bigfoot, so the thought never entered my mind. Also, I had never heard of a whitish gray colored bigfoot, and this creature was thinner than a typical bigfoot description- maybe he was older or maybe even younger. He looked a bit hungry to me, as he was not some hulking powerful creature, but he was still strong looking and extremely agile.</t>
  </si>
  <si>
    <t>near Moody, AL</t>
  </si>
  <si>
    <t>Moody</t>
  </si>
  <si>
    <t>field , forest , mountain</t>
  </si>
  <si>
    <t>exagerated wrinkles on face , matted hair , resembles "Rip Van Winkle" , hair culminated into beard</t>
  </si>
  <si>
    <t>M</t>
  </si>
  <si>
    <t>staring at witness , retreated from witness after screaming , fleeing</t>
  </si>
  <si>
    <t>hunched posture</t>
  </si>
  <si>
    <t>high pitch scream after witness screamed at it</t>
  </si>
  <si>
    <t>During a phone conversation with this observant, articulate witness, a few more details surfaced. The witness stated that when he first noticed the animal, its arms were at its sides as it quietly stared at him. The animal was very still. He noticed a "dusty-grayish" tone to the skin at the chest area. He stated that the animal's very matted hair was about 5-6 inches long. The unkempt hair gave the animal a "scruffy" look. The face was "human-like, but scary and unusual." The matted hair on the head was continuous with the beard, and there was thin hair on the face. He noticed the hair hanging from the calves, but stated that the hair was thinner at the knees and near the upper thighs. The nose was "human-looking." The scream was very loud, piercing, and high-pitched.</t>
  </si>
  <si>
    <t>https://www.bfro.net/GDB/show_report.asp?id=8679</t>
  </si>
  <si>
    <t>My brother-in-law and myself were walking along a creekbank in rural St.Clair Co. Alabama and we stumbled upon a print that we weren't sure what it was. It looked like a human foot.The print was about a size 9 or 10 in shoe sizes but only about 3 1/2" wide and was approx. 2-3 deep in the dirt. I tried to replicate the depth with my foot but I had to stomp in the dirt with the heel of my boot to replicate the depth of the print. The print was not a bear or any other wildlife that we have seen in the woods as we are avid hunters. There were 2 prints,1 looked like it was walking out of the creek and stepped up on the bank with just the ball of its foot, then the track beside it was a full print as decribed before.</t>
  </si>
  <si>
    <t>creekbed in St. Clair County</t>
  </si>
  <si>
    <t>Pell City</t>
  </si>
  <si>
    <t>Hwy 78</t>
  </si>
  <si>
    <t>creeks</t>
  </si>
  <si>
    <t>potential full print</t>
  </si>
  <si>
    <t>I spoke with the witness by phone. An additional footprint was found within fifty feet of where the first footprint was found about a month later. The first footprint was about eight inches long and three and a half inches wide. The second footprint was sixteen inches long and five inches wide. The witness did provide pictures of the second track but it did not show enough detail to include with this report.</t>
  </si>
  <si>
    <t>https://www.bfro.net/GDB/show_report.asp?id=10501</t>
  </si>
  <si>
    <t>We were riding along cherokee road in Prescot, a comunity near Moody Al.when rounding a curve we saw what looked like an ape man but humanlike exept for the hair,which was all matted and black.it was about 7ft tall and had long arms my wife and I turned around but it was gone.</t>
  </si>
  <si>
    <t>half a mile from boy's road on Cherokee Road</t>
  </si>
  <si>
    <t>Cherokee Road</t>
  </si>
  <si>
    <t>Boy's Home</t>
  </si>
  <si>
    <t>mountain , forest , creeks</t>
  </si>
  <si>
    <t>matted hair , hair culminated into beard</t>
  </si>
  <si>
    <t>ran bipedally to embankment then on all fours up the embankment</t>
  </si>
  <si>
    <t>The witness and his wife were returning home from a friend's house. As they rounded a curve, the creature was caught in their headlights. They stated that it was 25 - 30 feet away, on their left and stood facing them. It then turned quickly and ran bipedally a few steps to an embankment that was approximately 6 feet behind it. When it reached the embankment it scrambled up it on all fours. As they passed it, they turned their heads to look back but it was gone. They were in a state of shock. His wife asked - "What was that?" Although the encounter was very brief, they were able to make these additional observations: - The eyes shone white in the headlights, like a deer - The hair on its head was shoulder length, while the body hair was only 1 - 2 inches long. - The face was covered in hair, culminating in a beard. - The body hair was matted and filthy looking. The witness went back the following day to search for footprints, but could only find skid marks where it scrambled up the embankment.</t>
  </si>
  <si>
    <t>https://www.bfro.net/GDB/show_report.asp?id=22539</t>
  </si>
  <si>
    <t>Talladega</t>
  </si>
  <si>
    <t>sir when i came around the curve bigfoot was standing there on the side of the road about eight feet from where i was in the car when i came around the curve my head lights were right on him,i am positive of what i saw.Also he was hunched over like he wanted to jump or attack us he acted like he was upset.the road i was on was only two small lanes.</t>
  </si>
  <si>
    <t>sharp turn on Hwy 21 in Talladega National Forest</t>
  </si>
  <si>
    <t>Hwy 21</t>
  </si>
  <si>
    <t>dark red</t>
  </si>
  <si>
    <t>orange</t>
  </si>
  <si>
    <t>angry</t>
  </si>
  <si>
    <t>look angry , matted hair</t>
  </si>
  <si>
    <t>standing on road and seemed angry</t>
  </si>
  <si>
    <t>I spoke with the witness for almost 20 minutes. The witness' oldest daughter was in the car but refuses to speak of the incident, though it occurred almost 10 years ago. Additional details that were added were that when her headlights hit the animal, the eyes shone with an orange tint. The animal looked unkept with dark, reddish colored hair and no neck. The face was like the animal in the Patterson film. The skin was dark on the hands and face. She was adamant that the animal had hands and a face. Due to having to slow for a sharp curve in Highway 21, the siting lasted for several seconds. As she rounded the curve, the animal swung its arms in a posture that she felt indicated it was mad and would jump into the road. This area of Alabama borders the Talladega National Forest which covers 392,567 acres in central and east central Alabama. This region is the beginning of the Appalachian mountain chain in the southeast. The area is home to whitetail deer, wild hog, black bear and wild turkey. Water and cover is abundant. There is a history of sightings of unusual animals in this national forest.</t>
  </si>
  <si>
    <t>https://www.bfro.net/GDB/show_report.asp?id=25238</t>
  </si>
  <si>
    <t>My husband, myself and my husbands friend were walking on a narrow trail to Salt Creek Falls near Talladega National Forest. I stopped on the trail when I smelled a foul smell. We did not see or hear anything at this time. We walked down to the falls the water was very low so we walked out onto the large rocks to sit, we sat talking for about 30 min. I heard a sound like trees moving then I heard nothing else so we were on our way out when we saw a very large footprint in the sandy creek bank. It was approx. 18 inches long and about 7 inches wide it had very pronounced toe prints.</t>
  </si>
  <si>
    <t>Salt Creek Falls near Cheaha State Park</t>
  </si>
  <si>
    <t>Munford</t>
  </si>
  <si>
    <t>forest , creek , waterfall</t>
  </si>
  <si>
    <t>https://www.bfro.net/GDB/show_report.asp?id=1419</t>
  </si>
  <si>
    <t>observing witness , camp activity</t>
  </si>
  <si>
    <t>Every year me and a group of my friends camp in cheaha state park. Year before last, we where sitting outside our tent around the camp fire and it was about 11:00 at night. We where the ONLY ones in that camp site, so it was very quiet. We started to hear stange low noises almost like an old chainsaw trying to crank. Following that was a very high pitch humming noise. The sound was getting closer and closer. We took out our spot light and scanned the woods. What we saw was very disturbing....it appeared to be an up right figure, that was hairy and had a grey tent to its fure. It was standing behind a tree and was slightly hunching over, like it was hiding from us. We could see its back bowing out of the right side of the tree and its head coming out of the left. Theirs no doubt in my mind that it was an ape-like creature. It stood still for about 30 to 60 seconds. Then we decided to take the light off of it, to maybe see if it would move....about 10 seconds later we turned the light back on and it was gone! The next night we heard two seperate creatures but neither showed up.</t>
  </si>
  <si>
    <t>Cheaha State Park</t>
  </si>
  <si>
    <t>Anniston</t>
  </si>
  <si>
    <t>forest , mountain , creek</t>
  </si>
  <si>
    <t>yellow</t>
  </si>
  <si>
    <t>Interviewed witness on 4-18-07. Sighting was made by a group of six campers that were led by a minister. They were all in agreement about what they saw. They all realized what they were looking at was not a bear or any other known animal. They said that it froze like a deer in the headlights. The group estimates that they were 20 - 30 yards away and their spotlight was very powerfull. It's eyes glowed yellow in the spotlight. It's height was estimated at 6' 8" - 7' 8". It had a dark gray face along with 3 - 4 inch gray hair of a fairly uniform length. It's head appeared to be slightly conical and wide. They only saw it's face from the nose up, as the tree was blocking the lower portion. It was also stated that it had a very muscular, human-like build. On earlier camping trips to this same location they have heard strange vocalizations and what sounded like something large walking through the brush on two legs.</t>
  </si>
  <si>
    <t>https://www.bfro.net/GDB/show_report.asp?id=17480</t>
  </si>
  <si>
    <t>I heard my dogs barking and howling outside. I got my flashlight and opened my door to look out. As I was scanning the woods, my light caught two sets of eye shine. One was approx. seven to eight feet off the ground standing beside a tree. The other was around six feet off the ground standing on the other side of the tree. They were around 15 to 20 feet inside the wood line. It scared the crap out of me, every hair on my body stood on end. This sorta stuff has been going on for the past three years. My dogs start barking every night around 9:30 to 10:00 pm.</t>
  </si>
  <si>
    <t>private residence near Berney Station Road</t>
  </si>
  <si>
    <t>Berney Station Road</t>
  </si>
  <si>
    <t>pine trees , hardwood trees , brush</t>
  </si>
  <si>
    <t>one set of eye shine 8 feet off ground , the other 6 feet , silver dollar size , 8 inches apart</t>
  </si>
  <si>
    <t>This witness has had a number of encounters since 1998. In the fall of that year the witness, accompanied by his 8 year-old son, was squirrel hunting on 11 acres on Cemetery Mt. in Alabama. As the witness and his son moved through the woods, the father saw movement off to the right. As the hunter’s eyes adjusted to the shadows of the tree line, he was surprised to see a gray creature about 8 foot tall, very muscular, playing peak a boo from behind an oak tree. The hunter grabbed his son by his hoodie and ran back down the mountain. The next sighting was several months ago. The wife was up about 4 am getting ready for work. Both adults smoke but not in the house. The wife was in the bathroom with the window open, blowing the smoke out. The yard light in the back casts a shadow on the tree line, which has been measured at 9ft. The wife spots a large figure cross over the 9 foot shadow cast by the light, moving just along the tree line. The dog “Red” that only barks at possums and people, was going nuts barking while the other dog howled. The figure faded back into the shadows. The most recent incident was in May of this year. One evening the dogs were both going crazy barking and howling. The husband stepped out on the front porch. The porch light is very dim and casts little light. The witness grabs a halogen flashlight and scans the tree line moving from left to right. As the light beam moves 90 degrees from the front door; he notices two sets of eye shine. One large set on one side of a large oak, and a smaller set on the other side. Both sets looked straight at the witness, then at each other. The eye shine backed into the woods until they couldn't be seen. The eyes were the size of silver dollars and about 8 inches apart. Property is located just outside Talladega National Forest.</t>
  </si>
  <si>
    <t>https://www.bfro.net/GDB/show_report.asp?id=45498</t>
  </si>
  <si>
    <t>Tallapoosa</t>
  </si>
  <si>
    <t>Not a good writer, but what happened to me and a friend - we were walking down an old pulpwood road with his german shepherd and got a strong smell like a goat and stopped my friend. I walked ahead about 20 ft and said it might be a big rattle snake, about that time I heard leaves rustling and it got louder and a tree about 6 inches around shook back and forth about 2 feet each way and I heard the leaves moving like something was running away. I pulled some branches back and there it was, about 20 feet running away on 2 legs at a very fast pace. It was about 8 feet tall and I could see its muscles in its legs moving and the whitish skin under the 3 inch black hair. Long arms no neck as plain as day. My friend never saw it and didn't believe me. But it changed my life. Would like for someone to call me. Two weeks later in the dentist was an outdoors magazine with the Patterson film in it.</t>
  </si>
  <si>
    <t>behind reservoir in Alexander City</t>
  </si>
  <si>
    <t>Alexander City</t>
  </si>
  <si>
    <t>Elkahatchee Road</t>
  </si>
  <si>
    <t>swamp , holler , brush</t>
  </si>
  <si>
    <t>not as bulky as Patty , large calf muscles , clean</t>
  </si>
  <si>
    <t>tree shaking , fleeing</t>
  </si>
  <si>
    <t>arms did not swing as it ran , quiet footfalls as it ran</t>
  </si>
  <si>
    <t>I found this witness to be truthful and straightforward about what he saw. After a lengthy interview with the witness, the following can be added to his report: The goat smell was very powerful The creature was running downhill. The arms stayed down with the hands just below the knees and did not swing as it ran about 100 yards in about 10 seconds The shoulders were about 4’ wide and the hips were about 3’ wide. The head looked small in proportion to the body compared to a human and was slightly pointed at the very top from the rear view. It was lean and had a very muscular, athletic build. It was not as bulky as the subject in the Patterson-Gimlin film. The calf muscles, with white skin, were huge and could be seen when the 3-4” long black hair would flop up as it ran. The hair appeared to be clean. The witness could hear it running, but it was not very loud. The sighting was in an area with pines and a few large hardwoods. The creature ran to an area with pines and underbrush, which is where the witness lost sight. The area beyond the pines was swampy. The witness never returned to those woods and lost interest in camping after the encounter. The sighting area is now developed, but there are still thick, unpopulated woods to the south. His friend’s dog was well trained and never left his owner’s side.</t>
  </si>
  <si>
    <t>https://www.bfro.net/GDB/show_report.asp?id=44487</t>
  </si>
  <si>
    <t>Tuskaloosa</t>
  </si>
  <si>
    <t>A friend and I were fishing on Holt lake in tuscaloosa county on day after work. It was a thursday about mid july of last year (1999). We had gotten on the water about 6:30 and started fishing. We put in at Rocky Branch and went up river towards the upper end lock. Towards night fall we started fishing back toward the launch. about 11:30 we were fishing a secluded part of the shoreline. The nearest house was probably 2-3 miles down river. We were fishing close to the bank when I heard something walking at the top of the hill. I figured it was a deer and didn't pay it any more attention. As we proceeded down the bank the sound started down the hill towards us. There were two distinct foot steps instead of four like a deer. I thought I was hearing things so I looked back at my buddy and he was looking up the hill towards the sound. We decided to go look for another fishing spot (because we were getting a little spooked)and started putting everthing up to make our run. As we were doing that, whatever it was broke into a run towards us. Before we could get the boat cranked the creature let out the most herendous snarl and growl I had ever heardand then hit the water after us. We both love to hunt and spend alot of time outdoors but neither of us had ever heard anything like that, nor could we duplicate it when we would tell people of our encounter. I hadn't thought anything else about it until we got on this web site and heard the recording of the growl sound. That was the closest thing I have heard to the sound we heard that night. I'v read that usually there is a strong musty smell preceeding most encounters, but we didnt smell anything unusual. Perhaps this was due to the fact that we were in a cross wind with the creature. We don't know exactly what it was because we havent gotten up the nerve to go back and look around. That was probably the last time I have been on the lake. Everyone we told about this said we were crazy and were hearing things, but none of them will go back with me at night to look for it. Due to the pale color of my face when I got home about 45min-1hrs later, my girlfriend will not even go the lake. Its about 30min off of HWY59 exit 100 in brookwood Al.</t>
  </si>
  <si>
    <t>Go 10-15 miles on Hwy 261 turn right at Rocky Branch</t>
  </si>
  <si>
    <t>Brookwood</t>
  </si>
  <si>
    <t>Hwy 261</t>
  </si>
  <si>
    <t>Holt Lake</t>
  </si>
  <si>
    <t>forest , hillside , river</t>
  </si>
  <si>
    <t>hardwood trees , pine trees</t>
  </si>
  <si>
    <t>growling</t>
  </si>
  <si>
    <t>bipedal footfalls</t>
  </si>
  <si>
    <t>Below is a description of the incident by the other witness, T.B. : It all happened on a late july night in 1999.We were fishing holt lake near tuscaloosa,about 10 or 11 o'clock we were fishing a long stretch of the shore where the nearest house is about 2-3 miles from where we were at.We were sitting about 25ft of the bank in J.F.'s boat when we heard something coming down the hill towards us.I stopped fishing and just started looking thinking that i might get to see a deer come down to the water to drink.As I stared up into the woods it kept getting closer to us and we could hear 2 distinct footsteps and they sounded pretty heavy.Both J. and myself are avid outdoorsmen we spend our spare time hunting or fishing or trying to improve our hunting and fishing sites,so we can pretty much distinguish between a deer or other four legged animal and a two legged one.As this thing got closer we decided to move to another spot while we were getting ready we moved away from the bank and it sped up and kept getting closer by the time we were ready to go it was already on top of us so to speek.when we sat down in our seats to go J. was trying to crank the motor and we heard it jump in the water and let out a strange growling roaring sound that I had never before and never since heard.I did hear a sound that came real darn close on your website I believe.</t>
  </si>
  <si>
    <t>https://www.bfro.net/GDB/show_report.asp?id=245</t>
  </si>
  <si>
    <t>It was late June and I was driving home around 2:00 in the morning on a dirt road I use for a short cut from a friends house. It was dark, and cloudy I guess because there was no moon or stars out. I had just crossed over the creek and around a few curves when I saw something huge close to the side of the road. As I proceeded to get closer I turned on my brights. I realized this thing was standing on two feet, and kinda hairy, but looked as if it were humanlike. It looked to be 9 or 10 feet tall, larger that anything I wanted to stop for. Its back was turned to me as if my lights were blinding it. This was like no human I had ever seen. I pushed the gas pedal as hard as I could, swung the car to the far left, and went around the thing as fast as I could. I never looked back, my heart was pounding because I was so frightened. It was enormous. I had never really seen anything like that before. I had wondered if my mind was playing tricks on me because I was tired. I never mentioned this incident to anyone I just stopped traveling the road. Up until just a few weeks ago I wouldn't ride down this road even in the daylight. The reason for me to go back was absolutely amazing. My father made a discovery of his own. Large footprints, feces, and a trail into the woods not far from where I had seen this "thing". I mentioned my story (about that night) to my parents when they told me about the discovery they had made. I went to the place with them to help cast the prints, take pictures, and collect some of the feces. If it hadn't been for their discovery, no one would have ever known what I had seen. I still don't travel that road at night, but have become braver to do it during the day.</t>
  </si>
  <si>
    <t>dirt road , wooded</t>
  </si>
  <si>
    <t>standing on side of road , back facing car</t>
  </si>
  <si>
    <t>I met and interviewed the witness; I found her to be completely credible. There have been other sasquatch reports from this area and the area is still wild enough that one very large wolf ( I have seen the mounted specimen) was taken from this general vicinity in the last few years.</t>
  </si>
  <si>
    <t>https://www.bfro.net/GDB/show_report.asp?id=7031</t>
  </si>
  <si>
    <t>My husband and some others were preparing a field for planting when he noticed a pile of pooh in the field. He walked over to it and stated that he wondered what might have made such a large pile. As he looked around for horse or cow tracks, another person walked over to look at it and said "Look at the size of these foot prints". They all began looking around and found tracks coming out of a grassy area onto a dirt road. The tracks went about 20 feet then turned left into the freshly plowed field (plowed the day before). They proceded about 30 feet into the field. There you could tell where it paused to squat repositioning it's feet to do so and did it's business. While in this position it dug up some turtle eggs in front of it and ate them leaving broken shell behind. The feces were the consistancy of horse droppings in that they were of high fiber content and contained undigested muscadines(a kind of wild grape). But the droppings weren't in the shape of horse manure,(round ballshaped piles) but were long and cylindrical like that of a dog or human. The feces(2) were about 18-24 inches long and about 2 1/2-3 inches across. Rather large I must say. The tracks then turned left again into an area of tall grass, small pines and other small trees that lined a field at the edge of the woods. I wasn't able to follow them very far due to dead branchs, briars and undergrowth that blocked my progress. Plus I was wearing only sandals, shorts, and a tank top. Not prepared to trek through the woods. I took pictures of the tracks and the feces with a yardstick for size comparison. I also took a specimen of the feces and turtle egg shells which are still in my freezer. I have a cast of a left and right foot. The right one broke trying to pick it up but is still n pretty good shape. The left one is completely intact. They measure approx 18 inches long, 8 inches wide at the toes and 4 1/2 inches at the heels. The stride measured 3 feet from the toe of one foot to the heel of the next step. Each foot has 5 toes. A humanlike large toe on the inside of the step and each toe following being smaller than the last. There is an arch to both, showing it is not flatfooted. I took these samples to the Univesity of Alabama and showed them to a professor who is an anthropology professor in forensics. I walked away disappointed to hear him insist that what I had were Bear tracks. But he had been on a bear trip since I had spoken to him a few days prior about my find. When I arrived at his office, before he even looked at the cast he was talking bears and showing me books and pictures of bears and bear tracks. I tried to say Bears don't have a Big toe, but he tried to make up reasons that these tracks of a "bear" had a big toe. I realized this person was not going to believe what he was looking at was not a bear. It either frightened him to think it was a possible Bigfoot out there or he was embarassed to say he didn't know what it was. Just a "Bear". Well there is our encounter of a Track sighting. When I was looking through the internet for sighting reports in the Alabama area I was excitedly surprised to find the one on your sight (report#245 Class A) which is in the same general area as ours</t>
  </si>
  <si>
    <t>forest , seamp , lake , hills , creek</t>
  </si>
  <si>
    <t>feces</t>
  </si>
  <si>
    <t>feces was 18 inches long , 2.5 inch width</t>
  </si>
  <si>
    <t>I met the witnesses and followed them to the place of the sighting. They showed me the place where the tracks were found, but it had since rained and the tracks were no longer present. They also showed me a shooting house (for deer hunting) which had been broken and overturned. They then showed me the photos and casts of the tracks, which were just as described in this report. I examined the casts carefully, looking for any sign that they could have been faked. I found no such indication. The size and shape of the tracks plus the step interval definitely DO NOT indicate bear. The witnesses first thought was that someone must be playing a practical joke on them, but the fecal evidence and the tracks just seemed too definitive to dismiss or explain away as a joke, especially considering the fifty-four inch step interval they measured. Photographs of the tracks and casts were also sent to experts within the BFRO for analysis. The witnesses did not insist that there was a real Sasquatch present at the property; they simply wanted help in determining whether the evidence was hoaxed or is genuine. I saw no indications that point in the direction of hoaxed evidence. Evidence collected by the witness was sent by the BFRO for scientific analysis, but the analysis proved inconclusive and does not contribute to our understanding of this event at this time.</t>
  </si>
  <si>
    <t>https://www.bfro.net/GDB/show_report.asp?id=6938</t>
  </si>
  <si>
    <t>Na</t>
  </si>
  <si>
    <t>I live in Tuscaloosa Alabama in the Yellow Creek Community ... My husband and I have heard screams in the woods from some kind of animal that is so loud and it has a long guttural yell that sounds like a man... We have never heard anything like this. This has been going on now for three weeks in March 2012, almost every night just about 8:30, or right before it getting dark. Then it stops for about a month, and now it has started back up again. I have lived in the country all my life and I am 52 and my husband is 66 years old. We are not a bunch of kids making these things up. I know what cougars, coyotes, bears and wolves all sound like. We have never heard anything like this in the woods before... Other then fourteen years ago, my son who is in the Army and still is to this day. He and I were sitting outside one night at 11:00 talking... We heard the same thing yell out then... It came from behind my house and it yells out in that long guttural yell three times and after the third time it sounded like there was 50 or more coyotes were surrounding us and they stated yapping like crazy. ... The recent sounds are coming between my Grandfather's old house place and my home... It is about a 1/2 mile away. We have a huge lake behind us and nothing but woods... My grandfather has some old abandoned gravel pits and lakes close by too.. There is a swamp in front of our home about 1/4 mile away. I was also told when I was a child that back in the 1930’s my grandfather went through the gravel pit one night ... He saw something setting on a hill that looked like a huge hairy thing that had a face like a man.... This was before all the media hype from the Patterson films.. I need help because this thing is getting closer to our home. My husband doesn't have good hearing and he said he could hear it upstairs one night and it sounded like it was in the yard. We have animals, Cattle and Donkeys here we don't know whether to shoot at the sounds from where it is coming from or what... On March 31, 2012, it sounded like it was right down at the bottom of the holler right past our fence ... It sounded like TWO of whatever this thing is, was mad and was yelling at us. I got so scared I took off running into the house.... I have never been so frightened in my life, and believe me when I say I go outside a lot at night by myself I really do, we have a huge wraparound porch I love to listen to the owls and whippoorwill at night but nothing like this has ever happen to me before.... Last week I went to put my puppy up for the night in our garage then I heard whatever this thing is, let out a scream, I called for my husband to come home it was back. When he got here we heard it growl. It came from the same area as before. Like I said before we heard it just about every night for 3 ½ weeks and then nothing… That night I told my husband HE BACK! Then the next night we heard it again but this time down in front our house down at the swamp. For the past 2 years people have stripped cut thousands of acreage of land all around here and a lot of animals have migrated around here. My father didn’t have his timber cut and he has a large amount of land and we live in the middle of it. We have no one who lives by us. I e-mail you at BFRO in March and I have been talking with one of your investigators.</t>
  </si>
  <si>
    <t>Yellow Creek Community</t>
  </si>
  <si>
    <t>Tuscaloosa</t>
  </si>
  <si>
    <t>Yellow Creek Road</t>
  </si>
  <si>
    <t>forest , lake , swamp</t>
  </si>
  <si>
    <t>consistent screams heard on the property</t>
  </si>
  <si>
    <t>The witness and her husband heard screams from some kind of animal. It was a loud, long guttural yell that sounds like a man...It began in March 2012, about 8:30 or so each evening. Then it stopped for about a month, and then started back up again. The witness has lived in the country all her life and says the very first time she heard the sound was fourteen years ago, while sitting on the porch with her son who is in the Army. The sounds are coming from about a 1/2 mile away. There is a huge lake behind the house and woods. There is a swamp in front of the home about 1/4 mile away On March 31, 2012 the sound seemed like it was right down at the bottom of the holler right past the fence. The witness thought that it sounded like two of whatever this thing was. She and her husband heard it just about every night for 3 ½ weeks and then nothing. For the past couple of years people have strip cut thousands of acreage of land all around the area and a lot of animals have migrated. On Aug 12, 2013 her nephew saw a creature in a field about one mile from her farm. She has heard branches breaking and footsteps in the woods. She owns 5000 acres of never cut timber. She has had cattle and other livestock for years, in all that time a one-ton bull has never caused fence damage like she is seeing. She has had several yards of fence torn up and three wooden fence posts pulled right out of the ground. She has installed cameras around the property hoping to catch something. She has agreed to stay in touch . Update: On December 26, 2013 the witness called to tell me she found a line of 18 inch tracks in a muddy area of her farm. Also, she has been hearing wood knocks and howls since hunting season began. She recently found 30 ft. pine trees twisted several times until they splinted.</t>
  </si>
  <si>
    <t>https://www.bfro.net/GDB/show_report.asp?id=35339</t>
  </si>
  <si>
    <t>Was driving home at night about 9:00 pm. Turned on Bone Camp road from highway 171 and saw a large figure standing in the brush. As I turned on my brights it had taken off in the brush. This is the second time I've seen this thing and a friend of mine who lives on Bone Camp has also seen it as well as finding strange tree formations and randomly snapped limbs.</t>
  </si>
  <si>
    <t>3 miles up Hwy 171 to Boone Camp</t>
  </si>
  <si>
    <t>Northport</t>
  </si>
  <si>
    <t>Hwy 171</t>
  </si>
  <si>
    <t>dropped low and ran into the woods</t>
  </si>
  <si>
    <t>multiple sighting witness</t>
  </si>
  <si>
    <t>I interviewed both the submitter of this report and his mother on two occasions. I found their accounts to be consistent and believable. There were two sightings and the following can be added to the report: The first sighting was in 2011 at noon with the mom and son both witnessing the creature from their car. This route is driven by both witnesses daily. The hair was dark brown, long, shaggy and matted. The legs and hips were extremely thick and full of muscles. The height was estimated at seven feet and weight at 350 pounds with no fat noted. It crossed the road and into the woods in about three seconds. It moved very fast, running left to right on two legs. It used its hands and arms to shield its face as it sprinted into the thick undergrowth and branches. They were driving at 30 MPH when she hit the brakes. The biped was about 15 feet from the bumper by the time she stopped. The second sighting was in April of 2014 at 9 pm and happened within a few feet of the first sighting. The son was alone and driving home during the second sighting. The creature was dark in color and about the same size as the one seen in 2011 with a thick back noted. The creature dropped down low and ran away into the woods on the left side of the road when the high beams hit it. The two witnesses went to the location of the two sightings the following day, found and photographed some possible formations made from small, twisted branches and broken branches on the ground. We have reviewed the photos, not enough detail is seen to determine whether or not they were made with hands or if the branches broke and the sticks fell that way naturally. In August of 2014 at 2 am, the son's friend drove up to his house and a biped could be seen walking inside a wood line behind the house. It stepped behind a tree when the high beams were turned on. Eye-shine was then seen peeking out to the left then right side of the tree, back and forth for about 20 minutes before the eye-shine disappeared. The eyes were determined to be about 8 feet off the ground after inspecting the area with his friend the next day. This happened about half a mile from the other two sightings.</t>
  </si>
  <si>
    <t>https://www.bfro.net/GDB/show_report.asp?id=44849</t>
  </si>
  <si>
    <t>Walker</t>
  </si>
  <si>
    <t>This happened in 1988 in Nauvoo AL. I was 14 years old. I was at home in my living room watching TV and my brother was outside working on a car. We were the only ones at home. The front door was located in the living room. We never used this door because we had no steps to it and the door was about 4 feet from the ground. So we used the back door of the house. I was sitting on the couch watching TV when the door began to move and the door knob was turning. The only thing holding the door shut was a nail someone had nailed at the top of the wall and bent it over to hold the door shut. I first thought it was my brother but he knew we didn't use the door. As the door was moving just a little I noticed at the bottom of the door where there was a gap, 3 fingers slide under the door. My heart began to beat faster, I tried to move but I couldn't at first. Then I wanted so bad to look out the window beside the door but I was too scared. These fingers were very long and the nails were long too and black. The hand like finger had hair on it dark brown. The hair was long. This only lasted for 3 min. When the fingers move out from the gap the door knob and the door stop moving. About 45 min. later my brother came inside and I asked him why he was trying to use the front door he said he hadn't. I didn't tell him what happened until sometime later. Because of fear he wouldn't believe me and the fear of him using this to scare me later on</t>
  </si>
  <si>
    <t>private residence 40 yards going north of Jasper on intersection of Trotter Road and Nichols Road</t>
  </si>
  <si>
    <t>Nauvoo</t>
  </si>
  <si>
    <t>Redmill Saragossa Road</t>
  </si>
  <si>
    <t>forest , unkempt yard , junk cars</t>
  </si>
  <si>
    <t>fingers 50% longer than man's , 1 inch diameter , nails were narrower than human's and .5 inch past the fingertip</t>
  </si>
  <si>
    <t>jiggling doorknob , three fingers under the door</t>
  </si>
  <si>
    <t>I contacted the witness by phone whom I found to be sincere and still upset by the encounter. The following details can be added from our conversation. The witness was about 8 feet from the fingers under the door The fingers moved like a human’s and it is the witness’ conclusion that the fingers could not have been faked. The fingers were bending upwards under the bottom of the door. Only the back of the fingers could be seen and no skin could be seen because of the 1.5 inch long hair. The fingers were approximately 50% longer than a normal man’s and about 1 inch in diameter. The nails were narrower in proportion to a human's and about .5 inch long past the finger tips. There was no smell noticed. Woods surrounded the property, including across the road, with only one house nearby. It was dark outside and the only source of outside light was in the back yard where the brother was working. The house has burned down since the encounter.</t>
  </si>
  <si>
    <t>https://www.bfro.net/GDB/show_report.asp?id=43217</t>
  </si>
  <si>
    <t>It was around the year of 1990 or so. I was about 10 years old and i was outside playing with my dog and the area behind her pen was very wooded at the time and as i looked up behind the pen, there was a very large creature standing right at the back of the fence of her pen. It stood there staring at me. It was solid white and had long hair covering it's body. It stood to be about 7 to 9 feet tall as i can remember, judging now by the trees and fence. As i seen this, i turned and started running down the hill in our yard and my brother was putting a radio in his car and he said that i was as pale as a ghost when he seen me. I was very scared, not knowing what this thing was. When he looked where it was, it was no longer there.</t>
  </si>
  <si>
    <t>private residence near Strip Pits and Hwy 118</t>
  </si>
  <si>
    <t>Kansas</t>
  </si>
  <si>
    <t>Hwy 118</t>
  </si>
  <si>
    <t>staring at witness , behind dog pen</t>
  </si>
  <si>
    <t>I interviewed both the witness and her brother, who remembered her running home terrified. The area has a rich history of sightings of both white and dark colored creatures. This brother's wife had a recent sighting of a similar creature, see Report #27459. This sighting took place at about the same location. The only additional information she could give was that it was very broad across. She froze and stared at it for what she thought was about a minute. Although she estimates she was only 15-20 feet away, she could not discern its features as they appeared to be hair covered and she was in a state of shock. This is a huge wilderness area that contains rich food and water sources and many, old abandoned mines.</t>
  </si>
  <si>
    <t>https://www.bfro.net/GDB/show_report.asp?id=27480</t>
  </si>
  <si>
    <t>Back in 1990 i was having predation problems on some property i was leasing. something was killing and eating my chickens i was raising. so me and my friend bj decided to doa little varmit hunting. we set up in some tall sage grass in the field behind my home about 300 meters away. it was late evening and we got into position to do some calling with a fawn distress call i had brought along. we called on and off for several minutes with no results. so we decided to wait until just before dark to try again. we got to sitting there just listening and noticed something was walking just inside the woodline directly in front of us about 150 meters away. it had the rhythm of something bipdial not fourlegged. we were upwind so i waited to see what or who it was. it got so dark that couln't see mpre than 25-30 meters so we decided to call it quits for the day. when we got upbj shined his 6 cell light at the woodline and we caught a glimpse of something stepping back and stopped looking back where it had came, about then we hears the same series of sounds and the deer rather than go back ran within 20 feet of us in the opposite direction. over the next few months there were no more sounds so we put it in the back of our minds and forgot about it. deer season came and we decided not to hunt the area alone but to go ahead a the same stench as the night months before and the closer we got to the place where the deer had been it got worse. upon arriving the deer was gone you could see where it had lain but it was nowhere to be found. there were no drag marks in the leaves so whatever had moved it had lifted it from the ground and carried it. there are no known predators here larger than coyotes or bobcats. the deer weighed around 100-125lbs so whatever it was was large. this all occured 1 1/2miles southeast of nauvoo alabama on property owned by greg b.</t>
  </si>
  <si>
    <t>1.5 southeast of Nauvoo, AL</t>
  </si>
  <si>
    <t>Naucoo</t>
  </si>
  <si>
    <t>potentially killing chickens and deer , moving in treeline observing witness</t>
  </si>
  <si>
    <t>https://www.bfro.net/GDB/show_report.asp?id=1022</t>
  </si>
  <si>
    <t>On friday march 12 at around 6pm I was going home from the store and when I started to turn off the highway I noticed something white quating down on the side of the highway near the creek about 30-40 yards ahead of me so at that time instead of turning I went on toward it to see what and if I was really seeing what I thought I was seeing and as I got within about 10 yards of it, it stood straight up and turned around slowly and walked into the woods real calm and at that time I couldn't believe what I had just saw. The thing was very large, dirty white, taller than the street sign that was near, and fury and I could tell it was not human or anything I had ever seen before, it scared me so bad I had tears in my eyes and started shaking and at that time I went straight home and told my husband about it.</t>
  </si>
  <si>
    <t>creeks , pond , hunting club , forest , clear cuts</t>
  </si>
  <si>
    <t>taller than street sign , squatting on side of road , dirty white , hair longer on head than body</t>
  </si>
  <si>
    <t>squatting on side of road , hair longer on head than body , dirty white hair</t>
  </si>
  <si>
    <t>when car approached , got up and calmly walked into the woods</t>
  </si>
  <si>
    <t>Upon interviewing both the witness and her husband, these additional details came forth… There was frenzied night-time barking by neighborhood dogs for 3 consecutive nights prior to the sighting. The barking continued the following night and then stopped. Unusual vocals described as a very deep, powerful, echoing scream or holler were heard. The area used to be heavily mined years ago and still has some exposed mine entrances. It contains thousands of acres of heavy forests and swamps consisting of pine and hardwoods with ample food sources of vegetation and wildlife, including many deer. There are also several nearby creeks and ponds. This area also has a rich history of sightings, including the sightings of the same or other dirty-white individuals along with dark colored creatures. As mentioned in the report, her husband's sister also had an encounter with a white creature when she was 10 years old. See Report #27480. The witness was so startled by the initial encounter that she jerked her leg while in the driver's seat and broke one of her flip-flops. Her husband reported that when she got home she was terrified and shaking, with tears in her eyes. She described its hair as being fairly unifom in length, except on the head, where it was much longer. Although she got within 10 yards of the creature, she did not get a good look at its face because at this time she was looking at it through the rear-side window which is darkly tinted.</t>
  </si>
  <si>
    <t>https://www.bfro.net/GDB/show_report.asp?id=27459</t>
  </si>
  <si>
    <t>Washington</t>
  </si>
  <si>
    <t>I stopped my car to go to the bathroom because I had to go bad and in the woods next to the road there was a horrible hairy man-like creature. It walked toward me and snorted. I was so scared. It had what looked like a small limb or something in its hand. It came up to three feet of me, grunted and walked off. I ran back to the car and got away. I saw it standing in my rear view mirror as I drove away. It was at the edge of the road. I think this monster is dangerous.</t>
  </si>
  <si>
    <t>Hwy 56 between Chatom and Wagarville at the top of a hill 2 miles west of Wagarville</t>
  </si>
  <si>
    <t>Wagarville</t>
  </si>
  <si>
    <t>holding limb</t>
  </si>
  <si>
    <t>walked away</t>
  </si>
  <si>
    <t>https://www.bfro.net/GDB/show_report.asp?id=961</t>
  </si>
  <si>
    <t>I was driving south on Hwy. 45 just south of the Mississippi state line not very far into Alabama. I was driving my 18 wheeler and it was about 8 p.m. I had my brights on and a car was approaching so i dimmed the lights. After the car had passed by I turned the brights back on... I couldn't believe at first what I saw. I had never heard of a blonde bigfoot but there it was. It was 7 feet tall or so and crossed a clearing in the woods that was at least 15 feet wide in two steps with a normal stride,not running, just out for a stroll. It never looked my way. This took place in Fruitdale Alabama on a Friday night in February of 2008. I have learned that this creature has been seen for years close to this area.</t>
  </si>
  <si>
    <t>South on Hwy 45 just over the AL border</t>
  </si>
  <si>
    <t>Fruitdale</t>
  </si>
  <si>
    <t>Hwy 45</t>
  </si>
  <si>
    <t>AL/MS state line</t>
  </si>
  <si>
    <t>forest , tall grass</t>
  </si>
  <si>
    <t>calmly walked across the road</t>
  </si>
  <si>
    <t>The witness had just entered the state of Alabama from the Mississippi side of the state line. Driving in a rural area with his bright lights on and seeing an approaching car the witness dimmed his lights. When he flicked the high beams back on, in the headlights a blonde 7ft tall creature was beginning to cross a clearing at the edge of the woods. The driver was sitting up high in a semi, the high beams spread wider than the low beams. At that point it just keeps moving without looking up which brings it right to the road and across. The bigfoot was thin with long blonde hair about 5 inches long covering its body. The animal moved across the road about 200 ft. from his truck, headed east with a bent knee stride, it covered the width of the road in two strides. It appear to be crossing from one wooded area to another. The witness spoke to a long lost friend a while later and when telling the tale, the friend’s first response was “Was it blonde”. It seems that people have been seeing something similar in the area for at least 26 years.</t>
  </si>
  <si>
    <t>https://www.bfro.net/GDB/show_report.asp?id=37038</t>
  </si>
  <si>
    <t>I was driving home from work in the afternoon and completely preoccupied with thoughts of my struggles. When my eyes caught something. However my mind was still not focused other than I was waiting for movement of sorts. It’s second nature to keep a eye out for deer in this area. When I finally noticed that I was looking at something unusual. I saw a tall hairy animal walking off into the woods (on two feet) from the road. It had long blonde to light brown hair all over. I never saw the face. I kept my eyes focused on the woods where it walked into. When I reached that spot I was completely shocked at the size that creature was. It had to be at least 9 - 10 feet tall. The only thing I could think of was Bigfoot. Note: I have never been a believer of Bigfoot before but what I saw that day is something I can’t stop thinking about.</t>
  </si>
  <si>
    <t>north of the "Y" in the intersection of Hwy 45 and Hwy 17</t>
  </si>
  <si>
    <t>Deer Park</t>
  </si>
  <si>
    <t>Hwy 17 N</t>
  </si>
  <si>
    <t>old building on the left just north of the sighting</t>
  </si>
  <si>
    <t>walked across the road and into the woods</t>
  </si>
  <si>
    <t>https://www.bfro.net/GDB/show_report.asp?id=65679</t>
  </si>
  <si>
    <t>Wilcox</t>
  </si>
  <si>
    <t>I was on the side of a hill with three bench flats. I was on the middle flat in my tree climber. I was hunting by myself and heard two knocks on a tree to the west about almost to the hill top. After about 45 seconds I heard another knock on a tree low, behind me. I did not see anything or hear anything else. I reported this before but called the tree knocks Bonks. Also while hunting near Kimbrough, AL I heard one tree knock again. This was about 15:30 or 16:00 while I was in my tree climber.</t>
  </si>
  <si>
    <t>tree climber near Hwy 10 in Camden, AL</t>
  </si>
  <si>
    <t>Camden</t>
  </si>
  <si>
    <t>Hwy 10</t>
  </si>
  <si>
    <t>two wood knocks then 45 seconds went by and another wood knock</t>
  </si>
  <si>
    <t>2 knocks with 45 second break then 1 knock</t>
  </si>
  <si>
    <t>Witness stated that this was definitely the sound of a tree being purposely struck with a solid piece of wood rather than that of a falling branch or tree. He was not aware of any people being in the area that the knocks originated from.</t>
  </si>
  <si>
    <t>https://www.bfro.net/GDB/show_report.asp?id=17035</t>
  </si>
  <si>
    <t>Winston</t>
  </si>
  <si>
    <t>Matt Craig</t>
  </si>
  <si>
    <t>I was canoeing on the Sipsey river in Alabama. It was dusk as I was pulling out of the river and I was trying to hurry to get all my gear in the car before it got dark as it was about a 60 yard walk up this steep hill to where my car was. Just as I was flipping the canoe up to put on my shoulders I heard this very loud "WHOOOOP, WHOOOP, WHOOOP, WHOOOP", then a pause then three more whoops. I 've been in the woods enough to know it was not an owl or like any sound I've EVER heard in the woods or on a river. Too loud, too powerful. It felt like it came frome about a quarter to a half mile away. It scared the piss out of me. You've never seen a guy hustle a 75 lbs canoe on their shoulders and practically run up the hill. I didn't even tie it on properly until I got up to the highway. The weird part was I had been watching the Monster Quest series and the month before had come down the same river and thought "This area looks just like that crap they show in the Pacific Northwest where those bogfoots are. Wonder if there were ever any bigfoots in Alabama?" So I did an internet search and it surprised the crap out of me and found a whole freakin website about Alabama Bigfoots. Those sounds I heard sounded just like the whoops you have on this web site. Of course after watching those shows it could have been somebody doing that call blasting thing but I had emailed the Alabama Research people and they said they did not have anyone working that area at that time(AUG 2010). Over the last year I have had a few "unusual" moments in this area. No sightings but well, I'm short on time. The WHOOOPS were the important thing, scared the hell out of me.</t>
  </si>
  <si>
    <t>Sipsey River</t>
  </si>
  <si>
    <t>Double Springs</t>
  </si>
  <si>
    <t>Hwy 33</t>
  </si>
  <si>
    <t>river , forest , hills</t>
  </si>
  <si>
    <t>whooping and rock throwing</t>
  </si>
  <si>
    <t>whoops</t>
  </si>
  <si>
    <t>I spoke with Mr. Johnson over the phone about his report. He spends a great deal of time canoeing, fishing, and camping in the area. The initial report covered the majority of the details, but he did add that approximately 20 minutes before he landed his canoe, he let out a series of "whoops" just for fun. He is interested in the bigfoot phenomenon and uses his time in the outdoors to also look for evidence. We talked about the other unusual things that happened to him while in the area. One night, while he was camping in a primitive location, he woke at 4 AM to footsteps outside his tent. He was camping alone, and was in an area not easily accessible. On another occasion in the area, he was fishing at dusk and noticed the area had become eerily quiet. He did a few "whoop" calls and began to hear something in the brush behind him. Unable to see it, he threw a tangerine at the sound. He went back to fishing only to notice something hit the water near him. He thought it may have been something falling off a tree, until a second rock was thrown. He noticed that it was angled and had a trajectory. He left the area as quickly as possible. Mr. Johnson had also experienced extremely foul smells while in the area, but is unsure of the source. He said it could've been the wind picking up a dead animal smell.</t>
  </si>
  <si>
    <t>https://www.bfro.net/GDB/show_report.asp?id=30680</t>
  </si>
  <si>
    <t>The witnesses first became aware of the creature at 1am on a full moon night in October 2013. Mrs. X heard their two small dogs barking, so she went onto the back deck and watched the two dogs run toward a pack of barking dogs running up the road toward her house. She then started hearing the thump, thump, thump coming from a dark, upright, huge figure slowly running on 2 legs up the middle of the road with the pack of barking dogs keeping pace 10 yards back. When the creature got to a patch of dense woods, about 50 yards away from the witness, it stopped, squatted down until its hands touched the ground, sprung back up while spinning around to face the dogs, and let out a very loud, growling screeching scream with its arms out. Mrs. X gasped and said, “oh my gosh” aloud. The creature turned to face her, then turned to the opposite direction and walked straight into the dense undergrowth and woods. The pack of dogs followed, but her two dogs returned when they saw her on the deck. The witness also has a Great Dane and it leaned against the gate with its hair bristled the entire time not allowing Mrs. X to go after the two small dogs when she first stepped outside.</t>
  </si>
  <si>
    <t>Rabbittown community near Bankhead National Forest</t>
  </si>
  <si>
    <t>Haleyville</t>
  </si>
  <si>
    <t>County Road 23</t>
  </si>
  <si>
    <t>Bankhead National Forest</t>
  </si>
  <si>
    <t>large</t>
  </si>
  <si>
    <t>screamed at dogs</t>
  </si>
  <si>
    <t>spread arms out and dropped to all fours when screamed at dogs</t>
  </si>
  <si>
    <t>I met with the couple on 12/8 for over four hours at their home and found them to be coherent, sincere and consistent with their accounts. Between my visit and phone calls, I’m convinced they are truthful. The witnesses first became aware of the creature at 1am on a full moon night in October 2013. Mrs. X heard their two small dogs barking, so she went onto the back deck and watched the two dogs run toward a pack of barking dogs running up the road toward her house. She then started hearing the thump, thump, thump coming from a dark, upright, huge figure slowly running on 2 legs up the middle of the road with the pack of barking dogs keeping pace 10 yards back. When the creature got to a patch of dense woods, about 50 yards away from the witness, it stopped, squatted down until its hands touched the ground, sprung back up while spinning around to face the dogs, and let out a very loud, growling screeching scream with its arms out. Mrs. X gasped and said, “oh my gosh” aloud. The creature turned to face her, then turned to the opposite direction and walked straight into the dense undergrowth and woods. The pack of dogs followed, but her two dogs returned when they saw her on the deck. The witness also has a Great Dane and it leaned against the gate with its hair bristled the entire time not allowing Mrs. X to go after the two small dogs when she first stepped outside. The next notable occurrence was in their chicken coup. Two 2x4 cross members holding the chicken wires at the top, about 8 feet off the ground, were ripped down, and their two chickens were on the ground with their necks broken. Also, many of their caged quail located in the same barn have disappeared over time at night from an enclosure which requires hands to open. The cage is always shut the next morning. The second sighting occurred on November 2, 2013 around 4:45 PM, about one hour before sunset. Mrs. X was closing the back doors of their barn when she thought she saw movement in the woods downhill in her peripheral vision. As she was shutting the second half of the doors, she caught sight of movement again. She looked up straight at a creature, estimated between 7.5 and 8 feet tall, which froze staring back at her from 110 feet away. It was facing her. She estimated the weight at 450 lbs. The shoulder width was estimated at 3 feet. It had dark brown hair, with an orange tint, covering its entire head and body from 2-4 inches long. The face was completely covered with short hair of the same color. The legs were slightly apart. The feet were out of sight because of the curvature of the downhill slope. The arms were hanging straight down with human like hands. The creature quickly turned to its left and bounded diagonally away down the steep hill with long, straight-legged hops similar to what a deer might do. The arms were swinging right foot and right hand forward, left foot and left hand forward. The stride was 6-7 feet from the measurements Mr. X took in the leaf litter. The sounds went out of sight, over a 4-foot fence, and on down the very steep hillside out of hearing range. This sketch below depicts approximately what the witness saw before the creature fled. With both sightings, the wife said the creature behaved as if it was more afraid of her than she was of it and that she believes it was the same creature. On 12/4/13, Mrs. X was checking the greens in the garden next to the house, which rests between the two previous sighting locations. She found three fresh bare foot prints 9 inches long and 5 inches wide. There were 2 lefts and 1 right. Here is the best photo: Dermal ridges were present on one of the casts. A set of small deer tracks were also present. The track casting took place at night, just as rain moved in. A rock was thrown and landed less than ten feet from the couple and the print being cast at the time. There was also banging on the back side of the barn while casting (where the second sighting took place). Afterwards, it was noted that the newly installed, tight chicken coup wire had been stretched in a spherical shape about 18” off the ground. It was still stretched tight and flat before the casting started. One of their new chickens was rousting in the rafters instead of their normal rousting place which had never happened before. The impression in the wire was made by something at least as big as a basketball. I got down on all fours and pushed my head into the spherical impression. I found I was looking through an 18” opening in the barn wall straight at where the tracks were being cast. Screams and howls have been heard for several months. The witnesses have had responses to provocation sounds as well. The witnesses live in a rural area about two miles south of the Bankhead National Forrest. Travel to the National Forrest from their home can be made completely through the woods with only two road crossings. There is about three square miles of woods and rough terrain both behind and across the road in front of their home. These six square miles of woods are a mix of hardwood and evergreen private land with mostly no hunting. All signs of activity ended when deer season ended. Nearby Bankhead National Forest is heavily hunted. It is my belief Mrs. X saw a Sasquatch twice and they most likely had a juvenile leave tracks. I also believe they were observed and harassed by a Sasquatch while casting.</t>
  </si>
  <si>
    <t>https://www.bfro.net/GDB/show_report.asp?id=43120</t>
  </si>
  <si>
    <t>The second sighting occurred on November 2, 2013 around 4:45 PM, about one hour before sunset. Mrs. X was closing the back doors of their barn when she thought she saw movement in the woods downhill in her peripheral vision. As she was shutting the second half of the doors, she caught sight of movement again. She looked up straight at a creature, estimated between 7.5 and 8 feet tall, which froze staring back at her from 110 feet away. It was facing her. She estimated the weight at 450 lbs. The shoulder width was estimated at 3 feet. It had dark brown hair, with an orange tint, covering its entire head and body from 2-4 inches long. The face was completely covered with short hair of the same color. The legs were slightly apart. The feet were out of sight because of the curvature of the downhill slope. The arms were hanging straight down with human like hands. The creature quickly turned to its left and bounded diagonally away down the steep hill with long, straight-legged hops similar to what a deer might do. The arms were swinging right foot and right hand forward, left foot and left hand forward. The stride was 6-7 feet from the measurements Mr. X took in the leaf litter. The sounds went out of sight, over a 4-foot fence, and on down the very steep hillside out of hearing range. This sketch below depicts approximately what the witness saw before the creature fled. With both sightings, the wife said the creature behaved as if it was more afraid of her than she was of it and that she believes it was the same creature.</t>
  </si>
  <si>
    <t>face covered in short hair , hair had red tinge</t>
  </si>
  <si>
    <t>staring at witness , fleeing</t>
  </si>
  <si>
    <t>ran right arm and right leg forward then left leg and left arm</t>
  </si>
  <si>
    <t>On 12/4/13, Mrs. X was checking the greens in the garden next to the house, which rests between the two previous sighting locations. She found three fresh bare foot prints 9 inches long and 5 inches wide. There were 2 lefts and 1 right. Here is the best photo: Dermal ridges were present on one of the casts. A set of small deer tracks were also present. The track casting took place at night, just as rain moved in. A rock was thrown and landed less than ten feet from the couple and the print being cast at the time. There was also banging on the back side of the barn while casting (where the second sighting took place). Afterwards, it was noted that the newly installed, tight chicken coup wire had been stretched in a spherical shape about 18” off the ground. It was still stretched tight and flat before the casting started. One of their new chickens was rousting in the rafters instead of their normal rousting place which had never happened before. The impression in the wire was made by something at least as big as a basketball. I got down on all fours and pushed my head into the spherical impression. I found I was looking through an 18” opening in the barn wall straight at where the tracks were being cast. Screams and howls have been heard for several months.</t>
  </si>
  <si>
    <t>2 left prints and one right , dermals present on casts</t>
  </si>
  <si>
    <t>Arkansas</t>
  </si>
  <si>
    <t>Baxter</t>
  </si>
  <si>
    <t>I was standing about 10 feet down in the forest around a deep ravine not really too far from the house but it was right next to a patch of woods going back further south into the national forest. (The narrow patch of woods then stretched on northward.) Leaves were on the ground. That was the first thing that impinged on my consciousness -- the sound of something walking through leaves. It was a measured long tread, I could tell. I started really looking around trying to see what was making those sounds. (I was much braver back then.) Then over on the other side of the ravine close to the bottom but definitely walking uphill, I saw it. For all of about three seconds, seemed like longer at the time, and about 50-100 yards away. It was very large and I could see that it was hairy. I could see the ground between it's moving legs, and some vague image of arms, but not the head. Some forest branch obscured my view of the very top part of the body. I could tell it was walking upright uphill. It wasn't a bear; it was striding with a purpose up the hill on the other side. It was quickly out of sight. Now I know I wasn't thinking clearly, because I decided I had to try to get a better look at it. So I ran as quickly as I could around the rim of the ravine, since it's origins began in our front yard (not the best playground I can tell you). Anyway, it didn't take me long to reach the other side and move down into the woods slightly to look around and see if I could find it again. I did not see it again. I was there for only a minute or so when it suddenly occurred to me that I didn't hear anything anymore at all, no sound, no birds, no nothing, and fear like I'd never known before hit me and I went running practically screaming back to the house for mother. I told her what I'd seen and she, of course, did not believe me, though she told me to never tell anyone else the story. For a long time I didn't tell anyone, except family members, but they didn't believe. It didn't help that only one or two people since then truly believe that I saw a BigFoot. Since then I have lots of trouble going out alone in the woods. While no one actually calls you a liar, they look skeptical and you can tell they either think you'd been drinking/drugging or saw a bear.</t>
  </si>
  <si>
    <t>10 miles south of Mountain Home, AR off Hwy 5 close to northern fringe of Ozark National Forest</t>
  </si>
  <si>
    <t>Mountain Home</t>
  </si>
  <si>
    <t>Hwy 5</t>
  </si>
  <si>
    <t>Ozark National Forest</t>
  </si>
  <si>
    <t>forest , ravine , pasture</t>
  </si>
  <si>
    <t>deciduous trees</t>
  </si>
  <si>
    <t>large , hairy</t>
  </si>
  <si>
    <t>walking up hill with ease</t>
  </si>
  <si>
    <t>https://www.bfro.net/GDB/show_report.asp?id=1636</t>
  </si>
  <si>
    <t>When I was about 13 years old I went trout fishing with my mother and aunt on the White river in Arkansas. We were staying at a motel in BullShoals. One morning we drove to a remote area of the river to fish via an unkown dirt road. We stopped to fish a bend of the river. On the opposite side of the river(west), was a tall stone bluff with a slight over crop from erosion. On the east side was flatter land with 12 to 20 foot thin scrub trees about 20 to 30 feet from the water, as the river was low. While my mother and aunt where fishing off the bank, I decided to try my luck further up river, about 300 yards away and just out of sight with my mother. While I was fishing along the bank I began to hear rustling sounds in the trees and shrubs behind me. I looked in the direction of the noise and could see the tops of the these thin trees moving as if something were walking through them and pushing them to the side, but due to the thickness of the vegetation I could not see what was actually moving the trees. I stood and observed this activity for 2 or 3 minutes. I began hearing grunting type sounds that were very deep and substantial sounding. These sounds were similar but different than grunt sounds a bull would make. The movement of the trees began to appear as if something were shaking the trees at this point instead of moving through them. It appeared that whatever was making the noises was only about 10 feet inside the brush yet I could not see what it was. Feeling nervous, I decided I should return to my mothers side and began walking back towards my mother. As I did, whatever was in the brush moved with me step for step. As I walked the movement in the trees seemed more forceful with the sounds of large branches breaking as it moved. When I got within sight of my mother (about 50 yards), all activity stopped. I informed my mother there was something in the brush following me, but she shrugged it off. Within a few minutes we decided to leave as we werent catching any fish.</t>
  </si>
  <si>
    <t>Bull Shoals , Norfolk</t>
  </si>
  <si>
    <t>White River</t>
  </si>
  <si>
    <t>forest , creek , brush</t>
  </si>
  <si>
    <t>grunting , tree shaking</t>
  </si>
  <si>
    <t>tree shaking</t>
  </si>
  <si>
    <t>Spoke to the witness on 1-28-2005. He had gone fishing on the White River with his mother and aunt in the morning (he estimates 10 AM as it was just starting to get really warm outside) in a remote area near Norfork . They weren’t having any luck and he wandered up the river around a bend and out of sight of his mother and aunt to see if he’d have better luck fishing. Soon afterwards he described hearing very deep grunts, snorts and heavy breathing sounds coming from some thick vegetation approximately 20 feet behind him. He said at the time he was 13 years old and the thought of a Bigfoot never crossed his mind. He thought it was probably a deer or a cow and didn’t feel overly concerned. He could see branches moving and shaking in the vegetation, but was never able to see what was there. He described the grunting sounds as “whoooooomp” and said they sounded very deep mixed with snort-type sounds and a heavy breathing as from a large animal. He listened and watched for a few minutes trying to see if he could make anything out in the vegetation and finally decided he should head back to where his mother and aunt were. As he was walking back whatever had been in the vegetation began following him at which point he started feeling nervous. He felt like he was being watched. He describes the area he was walking next to as very dense with very thick scrub brush with dense cane-like trees that were about 15 feet tall, 2 – 3 inches in diameter and very sparse with few branches. He said it sounded like it was very close and he should have been able to see it, but wasn’t able to. He could see the trees moving as whatever was paralleling him seemed to be pushing through the trees and said it looked like it was grabbing the trees and holding them aside as it pushed through. He continued to hear occasional “whooooomps” and grunts and stated it didn’t sound the way a hoofed animal would walk on four legs, but more like it had two legs and was loudly breaking and snapping branches as it walked. He stopped on two occasions trying to see what it was at which point whatever it was stopped as well. As he approached the area where his mother and aunt were and gained sight of them, the sounds stopped completely in an area where the thick scrub brush and trees came to an end near a clearing. He told his mother he was being followed by something and she seemed to shrug it off and they prepared to leave. He said he watched the area intently where the sounds had stopped at as they prepared to leave but never saw anything. He has been fishing in this area several times now that he’s an adult, but been unable to find the location where this occurred to him as a child. He continues to look, however.</t>
  </si>
  <si>
    <t>https://www.bfro.net/GDB/show_report.asp?id=7969</t>
  </si>
  <si>
    <t>While driving to check on my dogs that were being kept at my aunts house in a fenced in area with a ten by ten out building. An adolescent bigfoot ran out of the woods and into my aunts yard it ran between the house and the garage. It was approximately three and a half to four foot tall. I pulled in to the drive but was to afraid to get out of the car had the feeling that something was watching me from the woods. The dogs were yapping but ok so I left because I was afraid.</t>
  </si>
  <si>
    <t>Hwy 5 north to Connie Drive</t>
  </si>
  <si>
    <t>Connie Drive</t>
  </si>
  <si>
    <t>forest , open lots</t>
  </si>
  <si>
    <t xml:space="preserve">potentially a juvenile </t>
  </si>
  <si>
    <t>ran out of the woods and toward the resident's house and garage</t>
  </si>
  <si>
    <t>running</t>
  </si>
  <si>
    <t>https://www.bfro.net/GDB/show_report.asp?id=1637</t>
  </si>
  <si>
    <t>i did not see anything. i did hear a lot. while in a boat fishing with two friends we were along the shore line joking around and trying to catch something when we heard a very large animal rustling in the woods. the animal/object was not all that far from us but we could not see due to the dense vegitation and the low light condition. the creature did sound to be very large and the thrashing of the vegitation became louder. the three of us in the boat did begin to speculate what we were hearing and none of us were worried until we heard the shrill from this animal. it can only be described as very loud, bone chilling and in did strike fear in all of us. we began to pull our lines and start the boat asap to leave the area and the animal began to run away from our location. i think the direction was s/e. we still could hear the animal moving through the dense vegitation at a fast face with no apparent problem. the animal continued to shrill on occasion stopp ing approx. every 200yds. the distance the final shrill was heard at was approx. 1/4 to 1/2 a mile away through dense woods, up hill. the time frame which this took place in was so fast we were unable to think of an animal which could sound so large, have such a deep shrill, and move so fast. the shrill was not as any other animal i have ever heard nor was it to the two other people i was with. the shrill was later heard by be approx. 2yrs later while on my way home from work in wi. i was listening to art bell and big foot was the topic and somebody had an audio of a big foot. when the audio was played i again became afraid, speachless, the hair on my neck stood up and my eyes teared.</t>
  </si>
  <si>
    <t>government track land around Lake Norfolk east of the 101 Bridge and north of the 62 bridge</t>
  </si>
  <si>
    <t>101 Bridge</t>
  </si>
  <si>
    <t>Lake Norfolk</t>
  </si>
  <si>
    <t>screaming , running through woods</t>
  </si>
  <si>
    <t>https://www.bfro.net/GDB/show_report.asp?id=76</t>
  </si>
  <si>
    <t>It was Jan of 03 in Baxter County AR. location Hwy 62 and 101 intersection. Time 2 to 3 a.m. Cold clear winter night. Coming home from fishing as we rounded the 30 mph curve right before the stop sign we were headed south on 101 an animal walking upright came into clear view as "he" was in my high beams and was on the west side shoulder. My buddy Joe who was with me and I said not a word to one another. We were now at maybe 20 mph as we watched this big critter who was standing upright take one step and went from the far side of the shoulder to the center line. Where "he" paused for a moment, looked us up and down altho we felt no fear from it Joe and I each felt like "he" looked at each one of us, me first then Joe. before turning his head straight . Then he leaned forward and put his knuckles on the pavement and swung his hips through his arms and was now on the far side of the east shoulder. And was gone.</t>
  </si>
  <si>
    <t>State Hwy 101 near junction with US Highway 62 1.5 NW Norfolk Lake</t>
  </si>
  <si>
    <t>State Road 101</t>
  </si>
  <si>
    <t>shaggy hair</t>
  </si>
  <si>
    <t>figure walking down road made one long jumping step to the road's center line where it paused and looked at the car , then dropped with knuckles on the ground and swung its body through its arms and leaped several feet into a pine thicket</t>
  </si>
  <si>
    <t>The two men, both avid fishermen and hunters, had been fishing at night for crappie off Bidwell Point. They had caught their limit and were driving home. They drove across the Highway #101 bridge -due south across the lake and then west - to reach U.S. Highway #62. As they were nearing highway 62 and slowing for the stop sign at the intersection, they were startled to see in the beams of the vehicle's headlights a tall dark figure walking upright down the embankment on the west (passenger's side) of the road. It then made one long jumping step to the road's center line where it briefly paused, turned to look closely at the vehicle and passengers. Both men stated the animal then dropped with its knuckles on the ground, and "swung his body through its arms and leaped several feet high into a pine thicket alongside the road where it disappeared from view." In speaking with the witnesses by phone they both agreed the animal was over seven feet tall, with a very muscular body and covered in dark brown, shaggy hair. They assumed that it was a male but could not be certain that it was. Both men believe the animal was not a mature adult. When the animal disappeared, the driver turned to his friend and asked if he had seen what had happened. He replied that he had. Both men decided that they would not discuss the incident with others for a while. The submitting witness described the landscape as "wood government lake strip." To expand on his description, the investigator has added the following comment. The area is within the Ozark Mountains, and is about ten miles due south of the Missouri state line. The sighting occurred near Norfork Lake which is a U.S. Corps of Engineers lake which covers about 22,00 acres. The event occurred near one of the corps' fenced service areas. During our discussion of the event the men mentioned there was a "Catfish Restaurant" not far from the sighting location. The animal had come from that direction when seen, and disappeared from view down a hollow that entered the lake and formed Panther Bay. There have been numerous reports from this and other Arkansas lakes of enigmatic primates routinely checking containers near fish cleaning stations. During the Investigator's several discussions with the primary submitter of this report, he mentioned an unusual audible event which he heard along the lake near his home three years ago. He said that event was partially the reason for him submitting this primary encounter which occurred thirteen years earlier. He said that he was fishing off the bank of the lake near his home late at night. It was calm and cold. Directly across the lake was a ridge that formed a peninsula. He suddenly heard a large pack of coyotes high on the ridge excitedly vocalizing and moving down toward the lake. When the canines were about halfway down the ridge, they became silent. Immediately, from a location on the ridge closer to the lake, he heard two or three loud and quick noises like a hollow tree being struck by a heavy object followed by loud whooping sounds. At once the coyotes began frantically vocalizing and moving back up the ridge. Within a few seconds, the tree beating and whooping sounds were repeated, although he could tell they came from much further up the ridge. The witness said the same sequence of sounds, continued for about two miles up the ridge at an incredible speed, with the knocking and whooping sounds getting closer to the coyotes constantly. Near the top of the ridge all the sounds stopped. The witness stated he recorded the sounds on a cell phone, and when he listened to it later he was able to hear other whooping sounds that he had been unable to hear as the event occurred. (He said that unfortunately the recording was accidentally erased from that phone.) After speaking with both witnesses it was evident that both were credible observers.</t>
  </si>
  <si>
    <t>https://www.bfro.net/GDB/show_report.asp?id=55376</t>
  </si>
  <si>
    <t>I had been visiting a friend one night. It had gotten late and I had to work in the morning, so I got in my car to leave. On my way back to the main road, I stopped at a stop sign. Out of the corner of my eye I saw something moving in the trees. I looked over and an upright figure came out of the woods towards my car. I would estimate it was 7' to 7'5" tall with dark brown hair with grey patches on the chest and face. I drove away, quickly, because it was coming towards my door. As I drove, in the rear view mirror I saw it cross the road in about 2 steps, then I lost sight of it.</t>
  </si>
  <si>
    <t>State Hwy 62 East from Mountain Home for two miles then left on Mallard Point Road for a mile to the intersection with Ridgecrest</t>
  </si>
  <si>
    <t>Mallard Point</t>
  </si>
  <si>
    <t>intersection of Mallard Road and Ridgecrest Drive</t>
  </si>
  <si>
    <t>lake , forest , subdivision</t>
  </si>
  <si>
    <t>I spoke with the witness by phone on June 15, 2014 and again in person two days later. Our discussion included both the contents of this latest report and his original report #35297. He confirmed that the visual encounter occurred in February of 2009, and the audible incident mentioned in both reports occurred during April of 2005. The visual incident occurred about 2:00 AM while he was driving out of a subdivision on Mallard Point which extends into Lake Norfork. He was slowing for a stop sign at the intersection of Ridgecrest Drive. He then noticed a grey and white bipedal animal about 6 1/2 to 7 feet tall walking out of the woods at a fast pace directly toward the driver's side door. By the time he reacted and "blew past the stop sign", the figure was within a few feet of the vehicle. As he drove away he could see in his rear view mirror as the figure continued on across the road illuminated by a street light. He also stated that even though the windows were closed on the vehicle he could smell a strong skunk-like odor and urine. After speaking with the witness in person I believe he is a credible observer.</t>
  </si>
  <si>
    <t>https://www.bfro.net/GDB/show_report.asp?id=41827</t>
  </si>
  <si>
    <t>Benton</t>
  </si>
  <si>
    <t>In early to mid October of 1981 I was 17 years old. I was working weekends in Fayetteville, a town 28 miles from where I lived in Siloam Springs. I usualy left for work around 5:30am.I would drive the old highway #68 towards Fayetteville-Springdale. One morning I was on my way to work and as I was coming close to where Fairmount road was I could see something by the bridge at first I thought it was a coyote or large dog scratching around the bridge with its back legs as I got closer I realized it was not and that it was a sasquatch, it was a reddish-brown color, I could see its face area had almost no hair and the skin tone was lighter than the rest of it. It looked up at me as I passed on over the bridge, my car was a vw bug and the lights were not very bright, it seemed to be startled. I lokked into the rearview mirror to see it jump up and run across the road. It moved in long strides and very quickly. It was tall maybe close to 7 feet and was thinner than I would have expected it to be. The activity it seemed to be doing when I first saw it was digging at the ground next to the bridge the motion it was using was similar to what primates do, the manner in which it moved across the road was however more like a human would move.</t>
  </si>
  <si>
    <t>Fairmount Bridge</t>
  </si>
  <si>
    <t>Siloam Springs</t>
  </si>
  <si>
    <t>Hwy 68</t>
  </si>
  <si>
    <t>hills , creek</t>
  </si>
  <si>
    <t>lighter</t>
  </si>
  <si>
    <t>no hair on face</t>
  </si>
  <si>
    <t>digging next to bridge then crossed the road</t>
  </si>
  <si>
    <t>moved quickly in long steps across road</t>
  </si>
  <si>
    <t>https://www.bfro.net/GDB/show_report.asp?id=6178</t>
  </si>
  <si>
    <t>Well i live in bentonville Akansas right now, my dad own his own buisness. One Day we got on the subject i was telling him that i had bought a little book of ghost stories and bigfoot sightings and how i was very itrested in bigfoot. Then he told me that he seen bigfoot before and he told me the whole story. At fist i didnt belive him, but a couple of years later he told me the same story when we got on the topic again. The story is that he was riding ATVs with his friends around or in ether lost bridge lake of bever lake and he was at the front of the group of 4-wheelers and they were going down this hill that led to a dirt road. Since he was in front of the group he went down first and got on the dirt road and stopped to wait for the rest of the group to come down. before they came down he lokked over across the dirt road on the other side of the hill on the tree line where the evevning sun was shining through the trees and seen the big foot walking. He said it was taking really big steps and apered to be 7-8 feet tall. He couldnt se the color because the sun was shining through the trees and big foot so you know it apeared as a shadow. Then the rest of the group came down and he told them what he saw and they didnt belive him. Thats all he told me. He told me he coudnt remeber every detale. But he still knows more than me, i cant remeber everything. The reason i'm telling you and not him is that i probably coudn't get him to get on here to tell you this. I'm telling you this because im learnig about bigfoot in our biology class at bentonville high school. my teacher is a marine biologist and a cytozoologist. We watched the big foot movie and the legend of boggy creek in class. Plus the sightings in Decator which is write by our town. So all this bigfoot stuff is making me so excited to dicover the bigfoot and do my part in adding another unreported sighting, since i know theres got to be alot of them out there. If you need any more info i dont have a phone but you can write me at (Withheld) my name is (withheld) or you can call my dad who was the one who seen it at (withheld)</t>
  </si>
  <si>
    <t>Lost Bridge</t>
  </si>
  <si>
    <t>Posey Mountain</t>
  </si>
  <si>
    <t>reaching into a tree</t>
  </si>
  <si>
    <t>I spoke with Mr. G, the actual witness of the encounter in a telephone interview and the following details can be added to the report: Mr. G was a cold call because he had no idea a report had been submitted by his son J, and had never heard of the BFRO. He retold his encounter to me honestly and matter of factly. Mr. G stated he and some friends were riding 4-wheelers in the Posey Mountain area and being somewhat of a daredevil, he was the first to go down a hill in this region. He said while waiting for his friends to come down the hill he rode around at the bottom to kill time. While looking up the other side of the hill he noted an animal standing bipedally appearing to reach up into the branches of a tree. Mr. G is an avid hunter and stated, in his opinion, this was no bear. His distance from the animal was approximately 150 feet. He stated it surprised him and he rode back to where his friends were urging them to go look. He stated by the time he got back to the area the sighting took place the creature turned and strode upright back over the crest of the hill and out of sight. He stated it was covered in hair from head to toe. He said he did not get a good look at the facial features, however, he felt they were hairy as well. He said the creature was thinner than would be expected for an upright bear with longer legs. and a long gait as it walked out of sight. He stated it walked smoothly more in keeping with a human gait than that of an animal. He said the animal's height he thought was around 6 feet, but could have been as much as 8 feet. He was unsure of this detail. His friends saw nothing as they were behind him. He said that he does not believe in UFO's or ghosts, or even bigfoot until this encounter. He is a little reluctant to call what he saw a bigfoot but was confident it was no bear or anything else native to the area. As stated earlier, his matter of fact attitude and clear retelling of the encounter leads me to believe this gentleman indeed observed a sasquatch.</t>
  </si>
  <si>
    <t>https://www.bfro.net/GDB/show_report.asp?id=7045</t>
  </si>
  <si>
    <t>Roger Roberts</t>
  </si>
  <si>
    <t>In late November 2000, my son and I were walking my terrier dog and looking for arrowheads along Beaver Lake. My dog began to follow a large and well defined set of raccoon tracks along the lake shore. The shoreline was larger than usual due to the lack of rain. The morning was sunny with the temperature being about 50 degrees, sweat shirt weather. The raccoon tracks proceeded about 20 yards away from the water, to an area of great disturbance in the packed sandy soil. Disturbance as in some type of scuffle. The raccoon tracks intersected with two sets of human like footprints which had come from a nearby wood line. From the disturbance site, the human type tracks returned to the wood line, but the raccoon tracks ceased to exist. We did not have a camera or tape measure, but one set of tracks were 16-17 inches long and about 5 to 6 inches across at the ball of the foot. The smaller set, which ran parallel to the larger, were about 11 inches in length and maybe 4 to 5 inches at the ball. The larger set were impressed in the soil about 4 inches and the smaller pair only a couple of inches. These tracks were very flat in appearance as well. I weigh 130 lbs and my son 180 lbs, we left only faint impressions in the same soil. We attempted to follow these tracks back the way they had come, but we lost sight of them in the forest as the ground was much firmer and covered with leaves etc. One final note, my terrier dog was whining and acting very unusual, defecating and urinating on the disturbance site, then attempting to cover the location with sand and dirt.</t>
  </si>
  <si>
    <t>Hwy 264 north of Hickory Creek Marina and south of White River on Beaver Lake</t>
  </si>
  <si>
    <t>Lowell</t>
  </si>
  <si>
    <t>Hwy 264</t>
  </si>
  <si>
    <t>Beaver Lake</t>
  </si>
  <si>
    <t>forest , hills , fruit orchard , lake</t>
  </si>
  <si>
    <t>pine trees , hickory trees , maple trees , cottonwood trees , mulberry trees , cedar trees , undergrowth , fruit trees</t>
  </si>
  <si>
    <t>possibly hunted raccoon</t>
  </si>
  <si>
    <t>came out of the woods and captured raccoon by lake</t>
  </si>
  <si>
    <t>another footprint was 11 inches long</t>
  </si>
  <si>
    <t>https://www.bfro.net/GDB/show_report.asp?id=2635</t>
  </si>
  <si>
    <t>Carroll</t>
  </si>
  <si>
    <t>I've had two possible bigfoot encounters. The first occured in 1975 when I seven. The second happened in the summer of 1994. I had been playing and living at an opera festival seven miles or so west of Eureka Springs in the Ozark mountains. One night after a runout performance in Missouri several of us were driving back to the festival site. We were on hwy 62(?) between Beaver Lake and Eureka Springs. It was after midnight when our carlights illuminated someone or thing standing off of the right (south) side of the road. It raised its hands and covered its face I assume due to the carlights. We saw no clothes on it and it appeared to be covered in brownish hair. What we saw didn't really register at first. We all thought it was very strange that someone would be out there naked at that time of night. None of us thought it was a bear because we saw hands (also, I had seen bear in that part of Arkansas and this did not resemble a bear). We didn't stop or turn around because we were all a little freaked out. I later realised that this thing had been standing on a small slope. It must have been 7-8 feet tall. It wasn't thick or bulky but appeared thin in comparison to its height. Ever since the first incident I have read and seen everything I could get my hands on concerning bigfoot. That being said, when I saw what I did in 1994 my first reaction was "who's stupid enough to be out here at this time of night? They'll get run over." Then I realised that it was hair covered and TALL and probably not a man.</t>
  </si>
  <si>
    <t>Hwy 62 between Beaver Lake and Eureka Springs</t>
  </si>
  <si>
    <t>Eureka Springs</t>
  </si>
  <si>
    <t>Hwy 62</t>
  </si>
  <si>
    <t>lean , muscular</t>
  </si>
  <si>
    <t>moved hand to cover eyes from light palm-side out</t>
  </si>
  <si>
    <t>squatting on the side of the road</t>
  </si>
  <si>
    <t>squatting then came to a stand then covered eyes</t>
  </si>
  <si>
    <t>I discussed the sightings during a telephone interview and the following is added to these encounters: The first encounter can be found here The witness stated he and four other people were traveling back from Springfield MO to the Eureka Springs area of AR, and were driving carefully because the previous night they almost struck a "vulture" feeding on a road kill, in the road, so he estimated their speed at 50 mph. The witness was in the back seat on the passenger side looking out the window when he observed an animal rise from a squatting position to a standing position on two legs. This animal was described to be tall approximately 7-8 feet in height, and lean, not thin, but muscular. He could not give me any facial details because he stated The animal raised its "hand" palm outward to cover its eyes. He stated the hand was very large and that he remembers when the animal moved to cover its eyes, the hand was down below the knee area swinging upward to the face, covering it. He said he did not note whether there was a point on this animal's head because of the large hand obscuring the face. He could not say whether the hand had hair on the palm or whether it was dark skin, but was quite sure it was a hand and not a paw. This animal was brown in color with what appeared to be human like hair covering its body. When asked about the other occupants of the car he was sure they had all seen the animal because they originally thought it was a man on the side of the road miles from any town. They discussed how odd it was for someone to do that at that time of night all alone, however, in further discussion realized the "man" wasn't wearing any discernible clothes and was very large. He stated he would try to locate the other four witnesses and would foward that information if he was successful. They were aquaintances who were all in a play. It had been ten years since he had spoken with any of them, but that he would try to locate them to verify the sighting. More information will be forthcoming at a later date if the other witnesses can be located and interviewed.</t>
  </si>
  <si>
    <t>https://www.bfro.net/GDB/show_report.asp?id=9507</t>
  </si>
  <si>
    <t>Carter Buschardt</t>
  </si>
  <si>
    <t>I have no doubt about what we saw. It was springtime in 1997. Me, my dad and brother in law was fishing in a boat by Holiday Island, AR in a cove called the Leatherwood Creek. We were trolling along the bank and at about 9 am along an area that opened up from the trees to a rocky area that was a power line clearing when we seen a Bigfoot like creature walking upright over fairly big rocks towards the power line. He was hairy, walked kind of slumped, arms seemed to be long, everything you would think about Bigfoot. The only thing is didn’t seem to me to be like 6-7 ft tall, more like 5 ft but could of been the angle and distance, guessing 50 yds. Don’t remember face in a descriptive way other than struck me as a kind of demonic look. We floated by fairly quickly but had time to witness this. When we cleared view of it I asked my dad and brother in law if they seen what I did and they said yes. We were in shock and dumb founded. My dad died in 2005 and me and my brother in law has brought it up a couple times since then.</t>
  </si>
  <si>
    <t>Leatherwood Creek cove of by Holiday Island</t>
  </si>
  <si>
    <t>Holiday Island</t>
  </si>
  <si>
    <t>Hwy 23 S</t>
  </si>
  <si>
    <t>Leatherwood Creek Cove</t>
  </si>
  <si>
    <t>lake, forest</t>
  </si>
  <si>
    <t>demonic</t>
  </si>
  <si>
    <t>walking in powerline cut , walked over rocks</t>
  </si>
  <si>
    <t>walked over 2 foot circumfrence rocks</t>
  </si>
  <si>
    <t>small powerline cut of about 30 feet</t>
  </si>
  <si>
    <t>I contacted witness via phone and emails. He was eager to finally speak about the event he had been sitting on for years. I usually ask, when the incident happened years before, why the long wait to come forward. And the answer is usually fear of ridicule or mockery. They had gone trolling along the bank of a lake about 9AM. The current was moving them along at the perfect speed for trolling. The creature was first seen emerging from the woods near "a power line clearing". This clearing was for telephone poles and not the large clear cuts for the big power towers. The clearing was 30 feet or so versus 150 feet or more for the big clear cuts. The three of them sat in stunned silence as they floated the current. The creature was "black or dark brown and walking over fairly big rocks that were about 2 feet around". It had a "slightly slumped over posture with very long arms and a very long stride". It had " a demonic look". The distance was about 50 yards or less, and that distance was maintained during the sighting. The creature walked along the rocky bank across the power line clearing and disappeared into the woods on the other side of the clearing. Before the sighting they had no preconceived notions of Sasquatch. They had heard of it but there had been no overt interest.</t>
  </si>
  <si>
    <t>https://www.bfro.net/GDB/show_report.asp?id=62678</t>
  </si>
  <si>
    <t>Five of us were sitting in a boat in the middle of Beaver Lake about 11:00 PM. It was just before I moved away from the area, so we were getting together at our friend's lake cabin one last time before I left. We were all talking and some coyotes started to yip and howl. After about approximately ten seconds of this, we heard a low gutteral howl. This howl was much lower and longer than the coyotes. I said, "did you hear that?" and about that time this sound repeated two or three more times in succession. Two of the guys dismissed these as howls of a Husky breed of dog. One of these two owned a Husky in the past. However, this sound was much deeper than the sound I heard his dog or the coyotes make. It was almost exactly the same as the vocalizations I listened to on your website. It was not the screeching vocalizations. All the sounds appeared to be several hundred yards away. After that, no more sounds were heard. Neither the coyotes nor the other sound. I believe these were sounds from a Bigfoot. I did not tell of my suspitions, for I have only revealed my beliefs to the guy who owned the Husky. I felt as though the others may not believe me or make fun of the situation. It took me a while to get to sleep that night knowing that a Bigfoot may be in the area.</t>
  </si>
  <si>
    <t>Off Hwy 23 about 8 to 10 miles</t>
  </si>
  <si>
    <t>lake , forest , ridges</t>
  </si>
  <si>
    <t>Ohio howl 3 times with coyotes yipping</t>
  </si>
  <si>
    <t>other witness said it sounded like a Husky</t>
  </si>
  <si>
    <t>https://www.bfro.net/GDB/show_report.asp?id=3032</t>
  </si>
  <si>
    <t>Chicot</t>
  </si>
  <si>
    <t>July 29, 2012 my family and I were traveling home from our vacation in Mississippi. We were on a double lane highway in south eastern AR when I saw a tall, large, greyish haired creature standing on his legs, run across the highway about 300 feet in front of my van. It never looked at me, it just ran across the highway. I was so shaken up by what I saw. It was like a human but big and grey haired.</t>
  </si>
  <si>
    <t>3 miles inside Chicot on Hwy 82</t>
  </si>
  <si>
    <t>Lake Village</t>
  </si>
  <si>
    <t>Hwy 82</t>
  </si>
  <si>
    <t>Mississippi River Bridge</t>
  </si>
  <si>
    <t>river , lake , sparse forest</t>
  </si>
  <si>
    <t>solid</t>
  </si>
  <si>
    <t>running stooped</t>
  </si>
  <si>
    <t>The writer spoke to the witness by telephone on three occasions. From those conversations, the following details can be added to his initial report: The witness was driving a minivan west at night at a speed near 70 mph on Highway 82. The motorist said that he was about three miles inside Chicot County, AR, after having crossed the Mississippi River bridge from Greenville, MS. His wife was sitting in the front passenger's seat and was looking at her cell phone in her lap. Their children were asleep in the rear seat. The driver stated that he suddenly saw in the beam of the van's headlights "a tall, large, greyish-haired creature, standing on his legs, run across the highway" about three hundred feet in front of his van. The figure was running from a sparsely wooded area on the right (north) side of the highway and crossed the highway quickly in three long steps. It disappeared in a sparsely wooded area south of the highway. He stated the figure was uniformly covered in greyish hair of unknown length. It appeared that its body was "solid and heavy," and seemed to be between six and eight feet tall. He said the figure's height was a rough estimate because at all times the figure was "hunched over" with its head also leaning slightly down. The figure never turned it head to look toward the van. Based on statements from the witness and this writer's familiarity with this area, it is believed the motorist saw the figure cross Highway 72 at the Ditch Bayou bridge. Highway 82 closely follows along the south side of Lake Chicot for about ten miles. Ditch Bayou is connected to Lake Chicot, which is noted for its abundance of large catfish, crappie and bass. The figure seen was leaving the lake area. After speaking with the witness by phone, I found him to be both an articulate and a credible observer.</t>
  </si>
  <si>
    <t>https://www.bfro.net/GDB/show_report.asp?id=36178</t>
  </si>
  <si>
    <t>Clark</t>
  </si>
  <si>
    <t>Spril</t>
  </si>
  <si>
    <t>In the spring of 1984, I had been working with for the (undisclosed) in Arkadelphia, AR. That particular day we had to paint some boundry line around an area near Biern, AR, just southwest of Gurdon, AR. It was in the afternoon and I had already finished "brushing" out the line for the others to paint the dots on the tree. I knew of an old black man that lived in a little shack not far from there. He ALWAYS had an old loggers helmet on, carried an ole filled 22, and only wore blue overalls and a white shirt. After I had finished, I made my way back to the truck which was on a road that was near the railroad tracks. These tracks went through the middle of Biern. As you pull into Biern from hwy 67, you cross these tracks and then turn right for approx. 2 miles. The road then T's and can go to the right to cross the tracks again. In 1984, the road only went about another 1\4 mile before turning back to the right back to 67. Our truck was parked on that last turn that goes back to hwy 67. I had made my way onto the tracks to wait for the others. I wasn't quite a 1\4 mile from where the road crosses over the tracks. The signs that let you know of the tracks are maybe 8 ft. high. When I noticed something on the tracks at that cross-over, I noticed that it "appeared" to be another foot taller. That could have been an optical illusion at that distance. I noticed that I could not see the silver hard hat that the old man always wore, or the white shirt, or the gun. This thing, what ever it might have been stopped on the trakcs and turned. But when it turned, it had to turn the whole upper torso as though it had a stiff neck. It was mostly dark in color, it did have some lighter spots on it. It appeared to take a step towards me when another logging companies truck gun it's motor and startled the creature. It seemed to notice this, turn and take two steps to get into the woods. If you have ever been down the tracks of the railroad, you know that it would be impossible for a normal man to make that kind of distance in only two steps. You have to take into consideration that I was only 18 at the time and still had a pretty vivid imagination. Even with the evidence I had at that time, I questioned what I might have really seen. It wasn't until later that I found out that there have been many sightings of some creature in that part of the woods. A buddy of mine told me that his grandmother lived in that area and had trouble from a two legged creature getting into her garbage at night. He said that there was only one time that the creature came up on her back porch and look into her window. She said that it looked somewhat like a monkey. She never admitted that she was scared because it never threatened her in any way. This story sort of validated mine. This is not the only time that I have seen a creature out int woods. This occurence happened about 20 to 30 miles away from this. I will try to tell it later.</t>
  </si>
  <si>
    <t>Hwy 67 then right on Bierne then left off Hwy 67 cross the railroad tracks and turn right then go to the T in the road where the tracks cross the road</t>
  </si>
  <si>
    <t>Bierne</t>
  </si>
  <si>
    <t>Railroad tracks</t>
  </si>
  <si>
    <t>hardwood trees , pulpwood trees</t>
  </si>
  <si>
    <t>moved entire torso to move head like it had a stiff neck</t>
  </si>
  <si>
    <t>crossing railroad tracks</t>
  </si>
  <si>
    <t>moved entire torso to move head like it had a stiff neck , exagerated arm swing while it walked</t>
  </si>
  <si>
    <t>In a follow up e.mail interview the witness added the following: "The only color that I can recall is a dark brown with a few highlights at the tips" "The creature had an exaggerated swing of the arms as it walked. Now, take into consideration that it was walking up an incline when I noticed it." "The only thing that I can conclude as to what it was doing at the time I saw it was possibly trying to relocate due to the fact that there was logging going on in the location it was coming from, or possibly investigating what the loggers were doing." "At the distance I was at, I could not see the specific details of the face. I did notice that the head had a slight conical shape to it." In a final telephone interview the witness clarified a few items and added others as follows: The "shack tube" mentioned above should have been a "shake tube" which is a device used in turkey hunting to duplicate turkey calls. He stated in the time before the animal leaped from the tracks it was walking upright bipedally slightly stooped at the waist with arms swinging. He stated the arms extended almost to the knees of the animal. When asked what he thought the animal was the witness was not able to say exactly what he thought it was, but clarified it was not a bear or any other animal he was familiar with at all. The witness also stated the experience unnerved him so, that when his coworkers returned he had locked himself in the pick-up and was crouched in the floor of the vehicle. There were no other witnesses to this occurrence. When asked about the friend's grandmother for possible correlation he stated she had passed away in the years since his sighting. He stated he did know of some other people who had seen a creature like the one he described and he will attempt to contact them in an effort to convince them to come forward with their own accounts.</t>
  </si>
  <si>
    <t>https://www.bfro.net/GDB/show_report.asp?id=3519</t>
  </si>
  <si>
    <t>I saw a very tall creature in one of our pastures. It had a medium brown fur coat, but its face was not furry. It made a very loud noise which my neighbors also heard and called our house right after it happened. Thay didn't see the "beast" though. The creature stood about 7.5 ft. tall and was very stoutish.</t>
  </si>
  <si>
    <t>private residence outside Arkadelphia</t>
  </si>
  <si>
    <t>Arkadelphia</t>
  </si>
  <si>
    <t>cow pasture</t>
  </si>
  <si>
    <t>standing in cow pasture and screamed</t>
  </si>
  <si>
    <t>https://www.bfro.net/GDB/show_report.asp?id=1638</t>
  </si>
  <si>
    <t>Cleveland</t>
  </si>
  <si>
    <t>It was about 1:30 am on Sunday, July 29, 2001. I was up watching television. My dogs started to bark, so I went to my door to see what was going on. I turned on my porch light, and called my dogs. When my dogs got to the porch, I smelt a strange odor. The air was filled with an odor of raw sewage and rotting meat. I went on out in my yard about 10 feet and looked around. Just over a fence that was about 5 yards from me, I noticed what I thought might be a bear up on two legs. I yelled for it to "get out of here". Then I noticed that instead of walking on all 4 legs, it walked like a human, upright. It was about 8 feet high and long, ape like arms. It had long hair on "his" body.</t>
  </si>
  <si>
    <t>private residence in Herbine community</t>
  </si>
  <si>
    <t>Herbine</t>
  </si>
  <si>
    <t>Goggans Road</t>
  </si>
  <si>
    <t>pasture , pond</t>
  </si>
  <si>
    <t>standing behind barbed wire fence then walked away on two legs</t>
  </si>
  <si>
    <t>Witness relates further details: -The creature was behind a barbed wire fence. -When the creature ambulated away its gait was upright. "It walked like an upright ape." -Later, the witness and his grandfather walked along the fence row for three hours in an attempt to find tracks or sign, but nothing was found. -The grandmother said the sound she heard was distant. She thought it was a panther, but lower and deeper; not of the same pitch as a panther.</t>
  </si>
  <si>
    <t>https://www.bfro.net/GDB/show_report.asp?id=2931</t>
  </si>
  <si>
    <t>Cathy Betz</t>
  </si>
  <si>
    <t>I was driving down the road and needed to use the restroom. I stopped my vehicle and turned my lights and the motor off so I could hear if any other vehicles were coming. I smelled a very strong odor coming from the road in front of me. It smelled a lot like a wild hog. I turned the headlights on and standing approximately 30 yards in front of me was a large hairy creature 7 to 8 feet tall. It had large eyes and a large mouth and it's hair was very long and shaggy and very dirty. It had it's arms out to it's side like it was surprised that I turned the lights on. It's arms were very long, longer than that of a human. It stood there for a few minutes and then took two long strides into the woods. I did not look for tracks that night, but came back the next day and did not see any, but the gravel road is very hard and there was pine straw on both sides of the road in the woods.</t>
  </si>
  <si>
    <t>Kingsland</t>
  </si>
  <si>
    <t>forest , rural</t>
  </si>
  <si>
    <t>short , large nostrils</t>
  </si>
  <si>
    <t>calf</t>
  </si>
  <si>
    <t>rounded</t>
  </si>
  <si>
    <t>covered in mud</t>
  </si>
  <si>
    <t>road crossing , froze when the lights of the car came on</t>
  </si>
  <si>
    <t>crossed road in two long steps</t>
  </si>
  <si>
    <t>I spoke to Mr. B over the phone and have these details to add. -In the summer of 2003, between 10pm and midnight, Mr. B stated that he pulled his car over onto the side of a rural road and turned the car off to relieve himself. While attending to his business in almost complete darkness he smelled what he described as an overwhelming odor like that of a ‘hog pen’. Curious, Mr. B reached into his car and turned on the headlights to his vehicle. Right away Mr. B saw a 7’-8’ tall creature with 3”-4” inch muddy and matted hair looking back at him from 30 yards away, standing in the middle of the road directly in his headlights. -Mr. B stated that the muddy brown haired creature had red tints to its hair and that it was un-kept looking and was coated with mud on its legs and lower torso. He commented that it looked like the creature was wearing a Ghillie suit. It also had mud on its upper torso but not as much as on the lower parts of its body. Mr. B related that the right hand area he was parked near consisted of muddy tracts of land where loggers pulled trees onto the road. -Once Mr. B turned on his headlights the creature, walking from the right side of the road to the left, paused to stare at him. Mr. B gave me a description of what the creature looked like. It had wide and sloping, or ‘slouched’ shoulders, its arms hung down to its mid calf. Although the creature was holding its arms out when he first spotted it, the creature lowered its arms and Mr. B could not get a good look at its hands. Mr. B didn’t see any teeth but commented that its mouth, or jaw, did not protrude, but that the mouth was 'large'. Mr. B stated that its nose was short and that its nostrils were ‘big’ and flared. He described the head as being shaped like an ‘ape’s head’ but more rounded off. And that its eyes did not glow, but looked large and dark. -After looking at each other in silence for approximately one minute the creature resumed its walk towards the left side of the road and disappeared into the adjacent woods. Mr. B describes its gait as being similar to a man except that its stride was longer. Its posture remained upright during the entire episode. -Mr. B was adamant that he never felt threatened by the creature, even though it was only 30 yards away from him. He also made comment that the area is very rural and that it was only a mile or so from the Saline River. -As stated in the report, Mr. B did go to the sight the next day to look for tracks. But it had rained several times since his sighting and he could not find anything usable. -I found Mr. B to be articulate, truthful and matter of fact. -In doing a Google search from the area and questioning Mr. B, this area is very remote from any nearby houses. The area consists mainly of forests either freshly cut, re-planted or old growth that is used by the logging industry.</t>
  </si>
  <si>
    <t>https://www.bfro.net/GDB/show_report.asp?id=18972</t>
  </si>
  <si>
    <t>Conway</t>
  </si>
  <si>
    <t>My name is T.W. and I live in Arkansas. Before this happened I have never had any thing ever happen to me. This happened in September 2017 at about 11 pm. I am a night owl in the summer because its too hot during the day to do a lot. I had just came from inside my house and walked down steps, my truck was parked to my right and I was going to storage room. As I turned a little to go around the front of my truck something caught my side vision that made me turn my head. As I was turning my head this big human like figure was sprinting so fast It was like 2 seconds and it was gone. It had a dark undercoat and light colored on top hair. I have never in my life seen anything run so fast and what got me was it did not make a sound running past me. It was about 25 to 30 ft away in open area. If I had not caught the glimpse of it I would have never even known he went by me. I can see why they can be around and even around a person and not even know.</t>
  </si>
  <si>
    <t>private residence in Hattieville</t>
  </si>
  <si>
    <t>Hattieville</t>
  </si>
  <si>
    <t>213 Old Hickory Road</t>
  </si>
  <si>
    <t>erect</t>
  </si>
  <si>
    <t>outer coat of hair lighter in color , hair on head and side of face thinner</t>
  </si>
  <si>
    <t>running away from witness</t>
  </si>
  <si>
    <t>gliding movement , arms arcing as it ran</t>
  </si>
  <si>
    <t>hog mutilations</t>
  </si>
  <si>
    <t>I discussed the report with this witness on four occasions by telephone for several hours. As a result, it was apparent that his brief submission did not adequately address the situation or issues involved in this case. The following details and clarifications should be noted: - The animal that he first saw about 11 PM in September of 2017 was running, and passed within thirty feet of him. Both he and the animal were on a mowed section of the yard. The area was illuminated by flood lights on the parking garage and storage room section of the home. - The animal was seen clearly for only about two seconds as it was running at an "unbelievable" speed. - It ran nearly fully erect, taking very long strides, and its gait was smooth and appeared "effortless". - It was described as being seven to eight feet tall, with massive shoulders, large torso, and with a head that was somewhat coned shaped at the top. T.W. said that as it ran, it was swinging its long arms alternately in wide arcs. -The witness noted that the figure’s arms were noticeably longer in relation to its body than those of a humans. -T.W. also stated that in the beams of the flood lights he could see that the hair closest to the animal’s body was about two inches long and dark colored, but the outer coat of hair was lighter colored. He also noted the hair on its head and side of the face was thinner than that on the body. - The animal never turned its face toward him, so he did not see facial features or reflections from its eyes. - As soon as the figure entered the darkness behind the home, T.W. tried to run after it with his flashlight but neither saw nor heard the figure. - When asked, T.W. estimated the animal’s weight to be about 400 pounds. After doing so, he again reiterated his amazement about the fact that an animal that large could run by him at such close range and he could not hear the footfalls. He said the animal never made a vocal sound that he could hear, even after it disappeared from his sight. T.W. mentioned that he routinely walked across the road to his stepfather’s house at night to check on him. On one occasion as he walked past one back corner of the house he heard a noise near the opposite corner. Before he could bring his flashlight up, he saw a dark brown figure running quickly and noisily into the nearby woods. He said there was no outside lighting that was turned on, so he could not provide any other description of the figure. In one section of his report he very briefly mentioned the disappearance of dogs and the mutilation of a hog in the area. When asked about the hog incident he said that about ten years ago his sister, who lives in the area, obtained and reared a hog as a “pet”. The hog was kept in an outside pen from which it escaped at will, but never strayed from the immediate vicinity of the house or the outbuilding in which its primary food was kept. Table scraps were also routinely placed in the feed container inside the hog pen. Over time the hog attained a reported weight of about 400 pounds. One morning the hog could not be seen in the only areas it usually traveled. During a quick search of the property the hog was found dead and mutilated about 50 yards from its pen. The location of the hog was in a straight line from the pen toward a heavily forested mountain area containing deep ravines and waterfalls. The hog’s body showed “deep slashes all over it.” T.W. described the “slashes” as being at least one-half inch wide and at least one-half inch deep gouges. In addition, it was noted that the hog’s neck appeared to have been twisted to one side, and one front leg was broken, with the upper bone of that leg displaced at the shoulder joint. From the time of the hog’s death to the time of this witness' sightings of the dark bipedal animals in 2017, he stated that at least five large dogs mysteriously disappeared from the general area. His German Sheppard, his stepfather’s German Sheppard, a relative’s Rottweiler and two other large dogs belonging to area residents disappeared at various intervals during that period. All the dogs were reported to be very protective of their respective owners, their families and their home sites. As he wrote in his report, prior to his close encounter with the “big human like figure”, he was a total skeptic about such an animal’s existence. He stated his submission was primarily to alert others that such animals do in fact exist and stated that he now understands how the animals are able to evade humans. The person submitting the initial report, T.K., is an unusually well trained observer and a credible witness. This witness served ten years in the U.S. Marines and was directly involved in the Desert Shield and Desert Storm operations. He later served as a deputy sheriff in both AR &amp; MS, and received extensive training and certifications in many aspects of law enforcement, including criminal investigations. After being told the extent and details of the events he briefly mentioned in his submission, and after investigating numerous cases of the unusual disappearance, injuries or death of livestock and pets in the rural parts of the southwest for many years, this investigator is reasonably certain that: - The general area described in the report has had a population of enigmatic bipedal primates for a least several years -These animals forage for food near the homes in the area when natural food sources are scarce. - If dogs of any size challenge them during these foraging forays, and do not retreat when approached, the dogs may be injured or killed. - When dogs are killed by the enigmatic primates, the bodies may be carried away and thrown in inaccessible locations. -The hog which was found dead and mutilated as described was not killed by any large predator known to exist in the area of the U.S. described in this report.</t>
  </si>
  <si>
    <t>https://www.bfro.net/GDB/show_report.asp?id=58768</t>
  </si>
  <si>
    <t>Oregon</t>
  </si>
  <si>
    <t>Baker</t>
  </si>
  <si>
    <t>Kristi Sanders</t>
  </si>
  <si>
    <t>It was hunting season 1991 we left camp in the morning just before daylight. We drove to a spot that we had just found a few days before. We parked are truck up on top of a ridge and hiked down a draw that leads into a canyon. I started down to a sidehill above the draw while my dad and brother headed down the draw. After being seperate from each other for about 15 minutes I was up above the draw a ways, and I was standing there looking around the hillsides when I heard a kind of moaning howling sound which to me at that time sounded like a man yelling "help"very slowly and weakly like they were hurt. So I started to head back down into the draw to make sure it wasnt someone needing help. About 30 seconds went by and I heard it again so I stopped to listen I heard it a little louder this time since I was farther down the draw. This time I had a very weird feeling go through me I felt uneasy and almost a scared sensation but I still thought it was someone yelling "help". I eventually met up whith my dad and brother and asked if they had heard that yelling sound they said yes and that it was very close to them which they thought sounded more like an angry moaning sound and then heard a pop about as loud as a 22 rifle but it wasnt a rifle. So we made are way down to the bottom of the draw where the sound had come from, we came to a barbed wire fence around which the ground all around had been torn up quit a bit and the top strand of wire had been broken in half; which we looked at and could tell it was a fresh break-- we couldnt find any tracks that we could identify. We figured it was a buck or bull that got its horns stuck in the wire and had made the sound that we heard we had never known of them making this sound but what else could it have been we figured. So we finished the day hunting. The next morning we went to the same spot and about an hour into the hunt we came across a large foot print in a cow pie all the print was there except the toes which were off the cow pie it was then that we come to the conclusion that we must have heard the day before whatever left this foot print.The track was about 12 inches without the toes and around 6 inches wide.</t>
  </si>
  <si>
    <t>Baker City</t>
  </si>
  <si>
    <t>Skyline Road</t>
  </si>
  <si>
    <t>forest , canyon , brush</t>
  </si>
  <si>
    <t>pine trees , juniper trees , sage brush</t>
  </si>
  <si>
    <t>1 knock</t>
  </si>
  <si>
    <t>The witness was very credible, and knowledgeable, and easily recalled the events. He said the howl sounded like the 1994 Ohio - Moaning Howl, which is what prompted him to make the report. He also mentioned that a year or 2 before this incident, that he and a friend had been about 6-8 miles from this incident and they had seen more of the same tracks, and had followed them for over a 100ft, and stopped following when they entered a heavy brushy draw, which is a small natural depression that water drains into or a shallow gully.</t>
  </si>
  <si>
    <t>https://www.bfro.net/GDB/show_report.asp?id=26224</t>
  </si>
  <si>
    <t>This sighting was told to me by a man that I have known for over 20 years. We have hunted and fished many times together over the years and I have never know him to tell tall tales. He is very respected in the community where he lives. He said that he had been cutting a load of firewood and was coming down a dirt road that goes from the bottom of the canyon on the Snake River and goes up into the timber. He said that it was hunting season and from one place on this road he could look down the mountain and he thought he could see a bear by a salt box. These salt boxes are put out by ranchers to put blocks of salt out for cattle. He said his intention was to shoot this bear so he hurried down the road in his pickup. There are many switch backs coming down this road and so at times he couldn't see this thing. When he finally could see it again he was about 400 yards from it. He said that it stood up on its hind legs and quickly walked about 40 to 50 yards where it went down into a steep creek bottom. He said that if it was a person that the person would have been dressed in dark brown or black clothing from head to foot all in one color. He said that it was over 6 foot tall. He also said that there were no other vehicles in this area and no other roads into this area. He said that he didn't stop and go look for foot prints and that he just kept on driving past the spot but with a very funny feeling about what he had just seen.</t>
  </si>
  <si>
    <t>in Hell's Cnayon</t>
  </si>
  <si>
    <t>Hell's Canyon , Snake River</t>
  </si>
  <si>
    <t>lava rims , creeks , canyons , forest , river</t>
  </si>
  <si>
    <t>pine trees , fir trees</t>
  </si>
  <si>
    <t>down on all fours then stood up on two feet and walked away</t>
  </si>
  <si>
    <t>walked 40 to 50 yards</t>
  </si>
  <si>
    <t>https://www.bfro.net/GDB/show_report.asp?id=650</t>
  </si>
  <si>
    <t>I was in Oregon up in the mountains at the Cornucopia Ghost Town. My older brother and I were messing around in the creek below the ghost town and we looked up to see bigfoot running up the creek. We were a little scared at seeing what looked to be a very hairy human running up past us. It just not really looked like a human face - it was different. He kind of looked like a monkey with a human body. My brother and I ran up to where our family was having a BBQ and they ran down just to see him running into the trees. Since that day I have been very interested in this mysterious creature that has left an image in my head.</t>
  </si>
  <si>
    <t>Cornucopia Ghost Town and go to Halfway, OR then north</t>
  </si>
  <si>
    <t>Halfway</t>
  </si>
  <si>
    <t>Halfway-Cornucopia Hwy</t>
  </si>
  <si>
    <t>Cornucopia Ghost Town</t>
  </si>
  <si>
    <t>creek , forest , mountain</t>
  </si>
  <si>
    <t>no , monkey</t>
  </si>
  <si>
    <t>ran past brothers playing in a creek</t>
  </si>
  <si>
    <t>walking</t>
  </si>
  <si>
    <t>The two initial observers were children in their early teen years. They could describe the animal as having a dark-brown to black color with uneven distribution. It moved at a fast walk but never ran. The primary witness provided the precise location by way of Topozone. The region is a few miles south of the Eagle Cap Widerness Area.</t>
  </si>
  <si>
    <t>https://www.bfro.net/GDB/show_report.asp?id=9797</t>
  </si>
  <si>
    <t>Geoff Robinson</t>
  </si>
  <si>
    <t>Phone reception was poor, and I was asked by Steve to run him up to the top switchback to make a phone call. It was sunset, I ran him up the fairly short distance to the highest switchback and turned off the ATV, walking a hundred yards or so to give him privacy. It started getting dark (it gets dark and cold that high up real fast) and I began meandering back to hopefully hurry him up. As I approached a cluster of trees right up against the switchback on the uphill side, there was the deepest growl I've ever heard - in a warning manner. At first I thought it was a cat, but it was much deeper in resonance. Thinking this would be a short trip, I left my rifle and shotgun at camp, and only had my 1911 sidearm on me, and I wasted no time in shucking it. I was fearful for Steve, as this thing was between me and Steve who was unaware of any threat, so I slid-walked toward Steve, both arms extended at ready-fire. I peered as closely as I could, but could see nothing due to the tree cluster and twilight. As I finally slid-walked past the cluster and was now between the previously unaware Steve, I chanced a quick look over my right shoulder to see if Steve had noted anything yet. He had, and had also shucked his pistol, with the phone in the other hand, clearly getting off. As my head was turning back toward the low growling in the tree cluster, halfway, I was stunned to see an absolutely massive, huge, very tall creature hurrying toward the tree cluster. It actually had to slide past me to get to the cluster, so it wasn't threatening me. It reached the cluster and I heard no further noise, steadily backing up. Had there been a cat in those trees, there surely would have been quite a ruckus, but things went silent. I recall very clearly being not stunned by its size, but how fast it was and how quickly it covered ground. I remember thinking, 'this thing could run down a deer.' From Steve's angle, he couldn't see it, but the thing had to run across some thirty yards of knee high (to me) growth, so I got a good look at this thing. I reached the ATV and said, "we're leaving." In retrospect, after replaying this a hundred times again and again, I feel that there was either a female or juvenile in the trees, and was surprised when I approached, and growled to warn me off. This is entirely speculative, but I feel confident that the huge adult was hustling over to the tree cluster to tell the other one to 'knock it off.' The .45ACP is a very effective anti-personnel round up close. However, when I saw the sheer mass, if this thing wanted me dead, as big and as fast as he was, he'd have had me. Steve found another location to make phone calls after that which was much closer to the camp. Two weeks later, he came fogging it back to camp running - as he heard loud thumping steps and turned to see one running away - up the mountain. We stayed another few weeks, but I didn't get a lot of sleep.</t>
  </si>
  <si>
    <t>on a mountain near Sumpter</t>
  </si>
  <si>
    <t>Sumpter</t>
  </si>
  <si>
    <t>Cracker Creek Road</t>
  </si>
  <si>
    <t>mountain</t>
  </si>
  <si>
    <t>cream</t>
  </si>
  <si>
    <t>I spoke with the witness by telephone for approximately 45 minutes. He was speaking from his home in the Southeast. He is a mature, lucid, and articulate man. His demeanor was calm, yet obviously disturbed by his encounter. He explained that this was the first time he had ever seen anything like this and that he was still in disbelief. While the incident had occurred at least a year prior, the witness described the vivid imagery that still plagued his memory. Having served as a career Special Forces soldier in the Viet Nam conflict with extensive decorations, the witness related that he was an avid tracker, hunter, and all-around outdoorsman. He said his military occupation was “manhunter,” but he had never seen such a creature. While the vocalizations at first gave him the impression he was dealing with a large cat, he described that once he saw the subject, it was at least 2.5 meters tall, having shoulders “twice as wide as any man,” and dark, muddy brown, almost black, longer hair with a “cream-colored” face. His military technical jargon and vernacular were present during our conversation. In retelling the encounter, he detailed how the creature at first “growled” which appeared to be from a distance in the tree cluster, but the vibratory sensation and sonic impact felt as if the animal were standing next to him. In the ensuing moments, he saw the creature come between him and his friend and he said panic began to set in, mainly because he felt his sidearm would have been useless had the creature decided to attack himself or his friend. The witness repeatedly emphasized the girth of the animal’s legs, and the rapidity of movement, as apparently the creature was also in some sort of panic mode. The witness mentioned that the lodging he had taken during his stay in the area was staffed by a couple who were very familiar with the presence of large upright bipedal animals in the location of his encounter. I subsequently visited and interviewed the couple. They explained that the witness stayed in their inn along with Steve, as well as several other miners for the duration of their mineral exploration. The couple told me of two other encounters as recently as July 2012 by miners who stayed in their inn. Then they took me to the location of the witnesses encounter, high in the surrounding hills. While we accessed the location of the encounter via ATV late in the afternoon, one of the innkeepers spotted a "dark figure" on the ridge across from the switchback, in a clearing on a rocky outcrop. We attempted to spot the figure again via binoculars and 9x scope without success. This location is steep, not accessible unless by the most robust of vehicles, and known for mysterious vocalizations and sightings. All details from the innkeepers correlated with the witnesses description of the events. Since the town has an extensive mining history, there is also associated lore describing "monsters" in the hills.</t>
  </si>
  <si>
    <t>https://www.bfro.net/GDB/show_report.asp?id=36076</t>
  </si>
  <si>
    <t>object thrown</t>
  </si>
  <si>
    <t>Two high school seniors, who wished to ride dirt bikes without disturbing anyone, went up an isolated logging road into an area of second growth Doug Fir. After setting up camp in a clearing, with the intention of staying a couple of days,they spent the day tearing up and down local trails on their dirt bikes. Around dusk, they decided to return to camp. While proceeding down a trail towards their camp they found their path blocked by a large log which had been moved across the trail. As they had sped up and down this particular trail many times during the preceding hours, they were certin that this log had been placed there in the late afternoon.Because of the log's size, they did not attempt to move it out of the trail, but with great difficulty, managed to get their dirt bikes around it. Upon returning to camp,they debated packing up and leaving, as a definite feeling of unease and vulnerability had come over them.But fortified with Budweiser and the knowledge that one of them was packing dad's 357,they decided to stay the night. Unable to sleep, they built a large fire.Around midnight, a large rock came sailing into camp followed by the sound of something LARGE crashing through the surronding undergrowth.Then came the most ungodly screaming and growling followed by another rock, at which point they bolted for their pickup, and roared down the logging road towards Alsea.They left much of their camping gear behind but had loaded their bikes on the truck earlier.The next day at midday they returned to retreve their camping gear. They did not look for tracks or other evidence but got out of there quickly.</t>
  </si>
  <si>
    <t>logging road west of Alsea</t>
  </si>
  <si>
    <t>Alsea</t>
  </si>
  <si>
    <t>doug fir trees</t>
  </si>
  <si>
    <t>potential large log left in camp , rock throwing</t>
  </si>
  <si>
    <t>https://www.bfro.net/GDB/show_report.asp?id=651</t>
  </si>
  <si>
    <t>What I saw was a thing about 6 foot tall, all black and short hair, its body was skinny and its forearms were bigger than its biceps. It was leaning over, drinking out of a stream by the path I was walking on. It had to be very strong because wen I came walking by, it stood up on two legs very fast and grabbed on to the tree behind it to help it up the hill. This thing I saw almost looked like a monkey except way too tall to be a monkey and also way to skinny to be a bear and too fast.</t>
  </si>
  <si>
    <t>take the road to King's Valley outside of Philomath then take two rights to an old abandoned mill to the pond</t>
  </si>
  <si>
    <t>Philomath</t>
  </si>
  <si>
    <t>Wren Hill</t>
  </si>
  <si>
    <t>pond beside abandoned mill</t>
  </si>
  <si>
    <t>willow trees</t>
  </si>
  <si>
    <t>skinny</t>
  </si>
  <si>
    <t>forearms more muscular than biceps</t>
  </si>
  <si>
    <t>drinking out of creek , fleeing</t>
  </si>
  <si>
    <t>The witness added to this report that the animal virtually "bulleted " up the hill, as it grasped a tree to propel itself along. He described a second encounter that he had after the above one. He was building a tree fort in the forest about a quarter mile from his house in Wren, about 5 miles west of Philomath. He had been hammering at the structure for some time when he slipped and fell off the fort into shrubbery underneath it. As he righted himself, he found himself being watched by a sasquatch, about 12' away. He described the creature as being about his own height (5' 7"), but with very wide shoulders reminiscent of those of a football player with shoulder pads, long arms with hands that reached below the kneecaps, and forearms that were more heavily muscled than the upper arms. It was black and shiny overall, apparently wet (the area abounds in swamps) and its hair obscured its face. After a momentary glance, it turned and left. The description suggests that he was observing the same individual on these two occasions.</t>
  </si>
  <si>
    <t>https://www.bfro.net/GDB/show_report.asp?id=4846</t>
  </si>
  <si>
    <t>He was building a tree fort in the forest about a quarter mile from his house in Wren, about 5 miles west of Philomath. He had been hammering at the structure for some time when he slipped and fell off the fort into shrubbery underneath it. As he righted himself, he found himself being watched by a sasquatch, about 12' away. He described the creature as being about his own height (5' 7"), but with very wide shoulders reminiscent of those of a football player with shoulder pads, long arms with hands that reached below the kneecaps, and forearms that were more heavily muscled than the upper arms. It was black and shiny overall, apparently wet (the area abounds in swamps) and its hair obscured its face. After a momentary glance, it turned and left. The description suggests that he was observing the same individual on these two occasions.</t>
  </si>
  <si>
    <t>private residence in Wren</t>
  </si>
  <si>
    <t>forest , swamp</t>
  </si>
  <si>
    <t>staring at witness in woods</t>
  </si>
  <si>
    <t>walked away after being seen</t>
  </si>
  <si>
    <t>https://www.bfro.net/GDB/show_report.asp?id=4847</t>
  </si>
  <si>
    <t>While on a hike during this nice sunny day, I heard a low grumbling sound. My husband was leading me along the trail and he did not hear this sound. I stopped him and described the sound to him as a sort of "wild boar" type sound. It was VERY hard to describe. The sound was low, deep, like a vibrating growl or snort. We looked around and listened. When we didn't hear anything for quite a few minutes, we began walking again. Not more than 3 or 4 steps down the trail we hear a rustle noise and I quickly turned to see a rock or something rather large, dark and round fall to the ground with a large THUMP! The item had landed just where I was standing only a moment before. My husband heard this large item hit the ground and we stood stunned for a moment trying to figure out where it came from. I looked around the area and found a rock about the size of a baseball sitting where the item had hit the ground. My husband and I could NOT figure out where it had come from. Was a rock in the tree and it just now fell? Did something throw that rock at us? We were a bit jumpy but kept on down the trail. About 1/4 mile along the trail we hear a loud "whomp, whomp" like wood against wood sound ahead of us up on the hill. I asked my husband what that was and he decided it was probably just some people doing work on the trail. I didn't believe that's what it was. It sounded too heavy to be man made. Maybe machinery, but there was no motor sound and it was a Sunday evening. I doubt workers were on duty at this time and on this day. Just then we heard the sound move and we turned to hear the same wood on wood "whomp" noise behind us on the trail and still above us on the hill. My husband remarked, "If that was bigfoot I don't know how he moved that quickly!" I told him that we could rule out trail workers and that it was quite possible that it was TWO bigfoot communicating with each other. We joked about it, but we were both very shaken. We just could not come up with a more reasonable explanation for this sound. My husband describes this sound as a person hitting a tree quite hard with a large log. After yet another few minutes of looking around and hoping to see something, we walked along the trail without answers. After this we heard nothing more and came across several hikers on the last mile of the trail. Several hikers had dogs and we didn't hear any dogs going wild barking at anything unusual. My husband and I were going to stop some hikers to ask if they had heard anything, but we didn't want to look crazy or scare them away from the trail. Other than the rock being thrown at us we didn't feel as though we were in any kind of danger. When I got home I called my father who is quite familiar with forest animals and noises. He couldn't explain where the rock would have come from, but he believes that the wood on wood sound could possibly be deer or elk. I doubt that it was deer or elk just because the trail was so populated. They would have been spooked by the hikers and the dogs... besides, the "whomp" sound was SO heavy and SO loud that I can't imagine a deer making such a large sound. We didn't smell anything, we didn't see footprints...but I can't think of anything else that would explain these noises and the rock being thrown at us. I just really feel as though it could have been "Bigfoot".</t>
  </si>
  <si>
    <t>McDonald-Sunn State Forest , west on 99 north of Corvallis near Peavy Arboretum</t>
  </si>
  <si>
    <t>Corvallis</t>
  </si>
  <si>
    <t>Hwy 99</t>
  </si>
  <si>
    <t>McDonald-Dunn State Forest</t>
  </si>
  <si>
    <t>rock throwing</t>
  </si>
  <si>
    <t>2 knocks then 1 knock reply</t>
  </si>
  <si>
    <t>The deep growl preceding the events could not be attributed to any reasonable alternative animal in that forest. The rock, briefly seen in midair by the witness, descended at a steep angle and the wood-on-wood sound had a solidity to it that ruled out casual noises made possibly by other hikers in the forest. The forest is part of a research forest of the Forest Service Research Station, located on the campus of Oregon State University in Corvallis.</t>
  </si>
  <si>
    <t>https://www.bfro.net/GDB/show_report.asp?id=10928</t>
  </si>
  <si>
    <r>
      <rPr>
        <color rgb="FF000000"/>
        <sz val="10.0"/>
      </rPr>
      <t xml:space="preserve">My wife and I love to take our three young children on small treks (we usually hike 3-5 miles). We live very close to Silver Falls, but wanted to venture out a bit more. We read about Mary's Peak, just outside of Philomath and thought we'd give it a try. The following is what my wife wrote in her blog last night. Here is the link, where you can find some pictures of the area we hiked </t>
    </r>
    <r>
      <rPr>
        <color rgb="FF000000"/>
        <sz val="10.0"/>
        <u/>
      </rPr>
      <t>http://tleraadventures.blogspot.com/</t>
    </r>
    <r>
      <rPr>
        <color rgb="FF000000"/>
        <sz val="10.0"/>
      </rPr>
      <t xml:space="preserve"> Here's what she wrote: We were disappointed to find it incredibly foggy, since it is the highest point on the coastal range, and we had our hearts set on a spectacular view. As it turned out, the fog made the dense forest section of our hike even more interesting and gorgeous. All of the plants and trees were damp and dripping from the condensation, and the clouds were swirling around us at times- absolutely breathtaking! It was very secluded, and simply serene. About half way through our hike, we heard a UAS (Unidentified Animal Sound). The best way I can describe it is to say that it was a short, deep, guttural whooping sound. Whatever it was, was clearly rather too close for our liking. We weren't really frightened, but we were unnerved enough to take safety precautions. I stopped taking pictures, and Travis &amp; I insisted that the kids walk between us in a tight group for the remainder of the hike. The sound came and went, and at one point it became clear that there were at least two of whatever-they-were, because we realized that not all of the sounds were coming from the same direction. They were alternating, as if they were communicating. It all continued for about 40 minutes, sometimes louder and closer, other times quieter, and obviously farther away as we continued to climb the trail. Eventually, the sounds ceased altogether, and we relaxed when we finally made it out of the forest section and back into the open.</t>
    </r>
  </si>
  <si>
    <t>Mary's Peak</t>
  </si>
  <si>
    <t>Hwy 34</t>
  </si>
  <si>
    <t>vocalizing to atleast one other individual</t>
  </si>
  <si>
    <t>whoop</t>
  </si>
  <si>
    <t>I spoke with the witness and he related the events of their hike in straightforward manner. The URL posted in the report has a blog from June 14, 2009 with photos of the area during their hike. He mentioned that the kids were playing on the trail, "just being kids," while this occurred. He related what occurred with additional details of the hike and descriptions of the sounds. He was adamant that it was not a cougar, elk, deer, bear, wolf or coyote. He said he had grown up knowing these sounds, and said it was a guttural "whoo whoo whoo" sound to which another would reply. He said at one point it made all the hair on the back of his neck stand up, and that the sound was about 200 yards off the trail, or closer, and the return reply sounded to be about a mile off, and would get closer, and farther. He said the impressive thing that really stood out was that it was obivious they were communicating, and it fascinated him that they were having a conversation, if you will, while moving through the forest. Marys Peak is the highest part of the coastal mountain range and is very dense forest. Having lived near there as a child, I can attest that the area has thick forests all around.</t>
  </si>
  <si>
    <t>https://www.bfro.net/GDB/show_report.asp?id=26137</t>
  </si>
  <si>
    <t>Clackamas</t>
  </si>
  <si>
    <t>In 1971, I lived in Portland, Oregon. While out one evening, in the woods around Boring, Oregon, I was driving when a large upright animal ? ran up onto the road, from the right, ran away from me, down the road approximately 30-40 ft., then up the small embankment to the left and out of site. Me and my companion jumped from the car, but couldn't see anything else. It was about 40-50 ft. ahead of us when it ran up on the road. It stood approximately 6 ft. The body was covered with hair but it ran flat footed. It paused to look in our direction when it first entered the road, then turned and ran. It was dark, so what we observed was all caught by the head lights of our car. We really couldn't make out a face or much else, but there was no doubt it was not just a man. The arms were in proportion, not long and dangly.</t>
  </si>
  <si>
    <t>near Boring</t>
  </si>
  <si>
    <t>Boring</t>
  </si>
  <si>
    <t>proportional arm length to height</t>
  </si>
  <si>
    <t>road crossing , paused and looked at car when in the road then continued to run</t>
  </si>
  <si>
    <t>ran flat footed</t>
  </si>
  <si>
    <t>https://www.bfro.net/GDB/show_report.asp?id=604</t>
  </si>
  <si>
    <t>About a week or two after summer vacation started between my eighth and ninth grade years, my brother and I walked down into the woods not too far from our house, on the outskirts of Sandy, Oregon. There was a trail that was used by kids in the area to get down into the woods and a little way off the trail, my brother and I had hauled a little wood and built a little platform about six feet up in the crook of a tree. That day, around noon, we were in that platform, shooting our BB gun at a tall stump that was just a little ways down hill from where we were. My brother turned around as I was preparing to fire and just as I was ready to shoot the BB gun, something with a human-like head passed right in front of the tall stump. The trees and brush obscured everything but the head, but I got a good look at it. It had brown fur over almost all of the head, but not dark brown, just a little darker than cinnamon color, a kind of flat nose and the hair/fur was not too long. It walked by and disappeared into the brush almost without making a sound (there was a very heavy bed of needles from the Douglas Fir all over), it happened so suddenly and so fast that I didn't have a chance to get scared. I called my brother's name and he turned in time to see some of the branches still swaying. We stood there and talked about it for a few minutes and then carefully went down to where it passed in front of me and figured that it had to have been about 7 1/2 feet tall. After this, I went to my former eighth grade science teacher who happened to live in the neighborhood (this was a town of about 1,200 at the time) and told him about it. He was very skeptical and gave me numerous things that he thought I'd seen. He obviously didn't believe I had seen a Sasquatch/Bigfoot. Later that same day, around dusk, my brother and I were sitting on the trail, not too far from the "tree fort" that I had seen it from earlier in the day, talking about it. Suddenly, I'm not sure what made him do it, but he looked over at the platform that we had built (about 20 to 30 yards away) and his face turned white as a ghost. I looked over there and saw a sillouette of a"man" looking at us (head and shoulders) from behind our tree fort. Since it was dusk, we weren't able to make out any features, just the outline. Also, we both jumped up and ran the rest of the way home, scared half out of our wits. The second sighting we had that day, the creature didn't seem anything but curious about us, but it still scared us. Also, two years later, I was down in the woods at almost midnight (I'd left something down there the previous day) and heard footsteps coming towards me and a huffing noise, almost like a horse blowing. I dropped my flashlight and ran the 3/4 mile home in record time. We looked for footprints after the first sighting, but due, I believe, to the ground cover, we found none.</t>
  </si>
  <si>
    <t>in the woods behind Skyline Mobile Park by Tickle Creek</t>
  </si>
  <si>
    <t>Sandy</t>
  </si>
  <si>
    <t>Tickle Creek</t>
  </si>
  <si>
    <t>Douglas Fir trees</t>
  </si>
  <si>
    <t>cinnamon</t>
  </si>
  <si>
    <t>short hair on head</t>
  </si>
  <si>
    <t>walking in woods</t>
  </si>
  <si>
    <t>https://www.bfro.net/GDB/show_report.asp?id=652</t>
  </si>
  <si>
    <t>Just before this incident happened the dogs awoke and startedto bark for a few minutes. Then their bark became a whine and then a whimper.They just lay there shaking and became very quiet. I woke up and I quietlymoved my hand to my hand gun under my pillow. That's when you could heresomething walking in the water that smelled like a bucket of wet diapersor urine soaked fur. We kept our eyes shut and pretended to be asleep untilit was gone, the incident lasted about 4 minutes. Whatever it was brushedup against my hair as it slowly walked by... I thought I was going to die!!!!!!!!!!!!!!!!Especially after what we saw in the sand and all around the camp as soona day broke.....Very large foot type indentations made in dry, course riverbeach sand... unusual large prints left at wet sand but very mashed up... similar tracks all around area where we slept around campfire coalsand tent area.</t>
  </si>
  <si>
    <t>Collawash River near Northfolk Bridge</t>
  </si>
  <si>
    <t>Collawash River</t>
  </si>
  <si>
    <t>river , trees , bushes</t>
  </si>
  <si>
    <t>walking around camp</t>
  </si>
  <si>
    <t>https://www.bfro.net/GDB/show_report.asp?id=655</t>
  </si>
  <si>
    <t>My roommate and I were driving along Hwy 224 between Carver and Barton at approximately 10pm when I saw a pair of eyes reflecting in the darkness on the river side of the road. We frequently went to Estacada at night to visit a friend who was working at the Safari Club.(We lived across from Rock Creek Sand and Gravel at the time and I had lived in the immediate area all my life). As we got closer to the reflection I could see a creature standing near the road behind some maple limbs. At first when I saw the eyes I thought it was an owl. When we went by it I saw a creature from approximately chest to top of head with limbs obscuring the lower body. The color was very dark brown, it's arms at its sides, it just stood there loking as we drove by. I didn't say anything for a mile or so then asked my roommate if he had seen something along the hwy, he answered yes and I asked him what he saw. He told me the same as what I saw. We went back the next day in daylight to check and see if it was possible it could have been real. There were no clear tracks but there was definitely a trail crossing the hwy to the river from a swamp and bluff. on top of the bluff it would have been somewhere between Damascus and Boring. The limb that we saw the creature behind was about six and a half feet tall. Two or three years earlier a friend of ours who lived on Gronlund rd. was scared by a "creature" while he was walking home late at night. He saw it somewhere between Carver bridge and Bakers cabin. Anyway he said it scared the hell out of him and ran the rest of the way home. I never used to believe in hairy people before I saw it myself. I would like to see one again.</t>
  </si>
  <si>
    <t>Carver</t>
  </si>
  <si>
    <t>Hwy 224</t>
  </si>
  <si>
    <t>river , swamp , cliffs</t>
  </si>
  <si>
    <t>https://www.bfro.net/GDB/show_report.asp?id=4475</t>
  </si>
  <si>
    <t>late one fall evening in 1978, about 2 am in the morning, our horses suddenly became very agitated and noisy. figuring a bear may be prowling about, my son and i grabbed flaslights and our 30-30 and hustled off to investigate. by now the horses were very upset and in danger of hurting themselves in an effort to get away from the bear. i was fearful that the bear may have entered the corral. when we arrived at the corral whatever animal was present was crashing off into the brush, we could hear it. the horses were terrorized. to our amazement, a 7 inch diameter tree which had served as one of the posts of our corral had been snapped and bent over. it seemed odd that a bear would do this, but we had no reason to suspect otherwise. we shined the light off into the woods but were not! about to go tracking off into the dense woods at that time of night. we did not want to enter the corral with the horses worked up the way they were. we decided that they were slowly calming down in our presence and we may as well go back to the tree to take a better look at how it was broken. that is when i came to know a fear that i didn't think possible. at and around the base of the tree were foot prints which were obviously not bear. as we looked closer the slow realization came upon us that these footprints were very large and very human like. as the unthinkable became obvious, i felt a tingling wave sweep over my body and the feeling that i was not present in my own body, but merely an observer from a distance. i could not accept what i knew was true. the prints were deeply implanted into the soil at end of slip marks that were about 8 to 10 inches long. at the end of the slip marks were the deepest imprints....5, very human like toe prints. i believe this was cau! sed by the animal's foot as it dug in to brace itself to braek the tree. this is the first i have talked of this incident. soon after it happened i sold the property. i was never comfortable there after that night, always feeling i was being watched. to this day i still suffer nightmares were i hear panicked horses and awaken to the vivid sight of those footprints lit in the flash of a lighting bolt. i had always been an avid and capable woodsman and hunter. i know game and the ways of wildlife. this is something that i cannot explain. you can use this as you wish. i am now 67 years old and i think it needs to get out. only my son, who sits with me as i write this, and i know what really happened that night. we agreed to tell my wife and daughter it was a bear and wiped out the prints. we do wish to remain anonymous as we feel our credibility and prestige in the area would be damaged....we are one on the largest land owners in the county.</t>
  </si>
  <si>
    <t>private residence outside Estacada that borders Mt. Hood National Forest at foothills of Cascade Mountains</t>
  </si>
  <si>
    <t>Estacada</t>
  </si>
  <si>
    <t>Mt. Hood National Forest</t>
  </si>
  <si>
    <t>potentially broke the fence , distrubing horses / farm animals</t>
  </si>
  <si>
    <t>toe prints visible</t>
  </si>
  <si>
    <t>https://www.bfro.net/GDB/show_report.asp?id=656</t>
  </si>
  <si>
    <t>I was 15 years old in 1984 and lived past the town of Molalla in Dickey Prairie and our house sat right on the river. It was early evening right before dusk. My girlfriend and I were down almost under the bridge where we swam in the summer. It was still warm right before school started. I guess we were just goofing off down there. It was the best thing to do out in the country, we had so much freedom. We wandered the hills, forest and old logging roads all the time. I really don't remember what made us look across the river at exactly the same time. Maybe it was a sound or just a feeling. And it was only a flash. But between the trees I saw a huge manlike being running. It was dark in color, dark brown to almost black. And covered in hair. It had to be about 71/2 feet tall. I had lived out there and being a tomboy. I had prowled all through the woods. I had never been scared out there alone and even miles from home on my horse. What I saw was not a bear or a friend playing a trick. The way it ran was so human like. The way the arm was bent at the elbow and the knee. It stood up just slightly stooped. And it ran fast. It gave us a quick look while it was running and disappeared. We looked at each other and we ran home. As soon as we reached the house we talked. We had both seen the same thing. We ran inside the house to tell my parents. But of course no one belived.</t>
  </si>
  <si>
    <t>go three miles past the store on Dickey Prairie Rd to the bridge and look across the river</t>
  </si>
  <si>
    <t>Mollalla</t>
  </si>
  <si>
    <t>Dickey Prairie Road</t>
  </si>
  <si>
    <t>river , forest</t>
  </si>
  <si>
    <t>ferns</t>
  </si>
  <si>
    <t>bent knees and elbows</t>
  </si>
  <si>
    <t>running , fleeing</t>
  </si>
  <si>
    <t>The bridge is called the Glen Avon Bridge. The witness had encountered nothing but disbelief until she contacted the BFRO.</t>
  </si>
  <si>
    <t>https://www.bfro.net/GDB/show_report.asp?id=7662</t>
  </si>
  <si>
    <t>Screams or yells. A year later, these were confirmed by another person who had a related Bigfoot Experience. The evening was warm, and my wife and I were just going to sleep.This is a new construction development of homes, and ours was one of the lst completed. We had lived there approx. 2 weeks. Bedroom windows were open. I heard what I thought was a woman's scream. It would start very low and then would build louder and louder and then quiet down. Pheonetically it sounded like: aaaaaAAAAAAAHHHHHHUUUUUURRRrrrrrrrr. It was repeateed over and over at the same tones, sometimes punctuated with ah. ah.ah. My wife said it sound like moaning. The area that this sound was coming from was in a Culdesac below the house. The circle was just paved and a couple of houses were already under construction. The area had already been discovered by the high school crowd as a prime "make-out" location, and my first thoughts were that "Some sweet little gal is gotten herself into more than she can handle!" I jumped into pants and slip-ons, and told the Wife to call the Police. I ran down to the culdesac (approx. 200 yards, and The Sound was now clearer. There were no cars, and no teenagers. It seeemed to be coming from an area of greenbelt heavy in brush, blackberry bushes and Douglas Firs. The screams stopped after about 4 to 5 mintues. The Police arrived, and I told them about the screams, and they flashed some lights around, and said they'd "check it out". I went back to bed and forgot about the incident...That is, until the Bigfoot reports started coming in from the Wallowas/Blue Mountains over on the Eastern Washington-Oregon border.</t>
  </si>
  <si>
    <t>on Troon Drive south of Village Proper on hill overlooking approx. Marlyhurst College</t>
  </si>
  <si>
    <t>West Linn</t>
  </si>
  <si>
    <t>Toon Drive</t>
  </si>
  <si>
    <t>Marlyhurst College</t>
  </si>
  <si>
    <t>Douglas Fir trees , blackberry bushes</t>
  </si>
  <si>
    <t>scream , yell</t>
  </si>
  <si>
    <t>https://www.bfro.net/GDB/show_report.asp?id=653</t>
  </si>
  <si>
    <t>I have a friend whose father worked for the Forest Service. We found Skookum Lake from one of his maps. This was a primitive camp site just north of Bagby Hot Springs. As soon as we arrived, we set up camp and went for a long hike up Thunder Mt. After the hike the sun was beginning to set. All four of us were beat, so we got ready for bed. No drinking, no drugs, no funny stuff. Exhausted, I fell asleep as soon as I hit my mummy bag. Sometime during the night, I heard some noises, not your usual night-time forest noises. I heard large rocks being thrown down the ridge. Banging off the other rocks on the way down. And from the hike earlier in day I noticed a large pile of boulders near the top of the ridge. It sounded like something was hunting for something. I sat up in my tent 100% alert. I wasn't dreaming. I tried to wake up my friends, but was frozen stiff. I was surprised no one else woke up. Finally I was asleep, only to be awakened to footsteps outside our camp. It didn't sound like a bear, because the foot steps were spaced apart longer than a four legged animal. I could not talk, so I tried to throw my socks at my friends. Nothing at all. I forced myself to sleep and the next day I only asked if anyone else woke up last night to any loud noises. No one did, so I never mentioned the rocks, and footsteps. There were no footprints anywhere. We didn't like all the mosquitos, so we left Skookum Lake for another camp. It wan't until a few years later when I read about other incidents at Skookum. That's why I think it may have been the Sasquatch.</t>
  </si>
  <si>
    <t>1993 Forest Map grid C-6 Forest Service road 350  north of Bagby Hot Springs in Mt. Hood National Forest</t>
  </si>
  <si>
    <t>Bagvy Hot Springs</t>
  </si>
  <si>
    <t>Forest Service Road 350</t>
  </si>
  <si>
    <t>Mt. Hood National Forest , Skookum Lake</t>
  </si>
  <si>
    <t>forest , lake , marsh , mountain</t>
  </si>
  <si>
    <t>footsteps</t>
  </si>
  <si>
    <t>The lake area he talked about was, indeed, below Thunder Mountain. Large stones thrown from a ridge onto deer below has been observed and reported from time to time. Deer skeletons with crushed vertebrae have reportedly been found and reported, also. Mr. G. estimates that the stone throwing activity lasted for several minutes. The heavy, bipedal footsteps he heard came into camp and then left camp during a period of about two minutes.</t>
  </si>
  <si>
    <t>https://www.bfro.net/GDB/show_report.asp?id=624</t>
  </si>
  <si>
    <t>About 11 years ago, my fiance and I had a cabin on Mt. Hood in Oregon state. We were in the roofing business and I was sorting out some cedar shakes outside the cabin. I had my Rottweiler tied to a tree. She started growling and looking towards the forest. I looked up and saw something big and hairy step from tree to tree. They have huge cedars in there. It did not register at first what I was seeing, so I yelled for whatever was in there to leave or I would turn the dog loose. It stepped behind another tree and kept doing so repeatedly. I finally called my kids and told them to come out and keep an eye on this thing while I got my work done. (I usually have a Mossberger seni-auto matic shotgun - I did not this day). It was moving in closer and then my boyfriend pulled up and it was gone. It was then that I realized it wasn't a bear we were watching. ALSO NOTICED: In winter we found large barefoot tracks in the snow. Would smell a really rotten smell like something dead and come out later and the smell would be gone. The dogs would sit and just stare at the woods. Would hear weird animal noises like a growl and howl together.</t>
  </si>
  <si>
    <t>Lot 18 cabin on Still Creek Road</t>
  </si>
  <si>
    <t>Rhododendron</t>
  </si>
  <si>
    <t>Still Creek Road</t>
  </si>
  <si>
    <t>Hwy 26</t>
  </si>
  <si>
    <t>evergreen trees</t>
  </si>
  <si>
    <t>stepping from tree to tree</t>
  </si>
  <si>
    <t>walking or trotting</t>
  </si>
  <si>
    <t>The witness described the animal as hairy, bipedal and between 6 1/2' and 7' tall. It was 100 to 150 feet from the witness and appeared to try to get closer to the "action," while at the same time trying to stay out of sight behind trees. It left at an accelerated walk or trot. The family repeatedly heard "weird" sounds, a combination of "yodel and growl." The witness also commented on the abrupt appearance and disappearance of the rotten aroma. In addition, the witness mentioned that one evening they heard three police reports on their scanner which referred to an "alien" standing on the road near Rhododendron. One motorist claimed to have collided with the figure.</t>
  </si>
  <si>
    <t>https://www.bfro.net/GDB/show_report.asp?id=12216</t>
  </si>
  <si>
    <t>odor</t>
  </si>
  <si>
    <t>We, my girlfriend and I, smelled an indescribable smell high in the Cascade Mountains. This occured at 1:00am-2:00am There were two witnesses, my girlfriend and myself. My girlfriend fell asleep for 30 minutes upon smelling the smell. It could have been fright, it could have been something else.</t>
  </si>
  <si>
    <t>Near Forest Service Road 54 near Skookum Lake</t>
  </si>
  <si>
    <t>Forest Service Road 54</t>
  </si>
  <si>
    <t>Skookum Lake</t>
  </si>
  <si>
    <t>https://www.bfro.net/GDB/show_report.asp?id=657</t>
  </si>
  <si>
    <t>I saw what I believe was a sasquatch about five years ago. I was sixteen years of age. I was volunteering as a counselor at a day camp. A friend and I went for a walk on the trails within the camp, we were cleaning trails and we also brought our lunches which we planned to eat later. We were on the outskirts of camp, maybe half mile from main camp, very close to the molalla river. I was about 60 feet from a muddy creek, kind of a swampy area. I remember sitting down to eat lunch and my friend realized that he had left something back at camp that he needed. I can't remember what he went to get, maybe a tool or something to drink. So he left and I remained seated on a log waiting for him to come back. I expected the jog to take maybe ten minutes. He had been gone for at least seven minutes when I heard something in the woods to my left. I stood up to get a better look at what it was. What I observed was a massive hairy man-like animal standing next to a large tree (I think it was a cedar). It was about 50 feet away. I estimate that it was about 8 ft tall. I stood about 5 ft 9 in. at that time and it was far taller than me. It was also very wide and bulky looking. The fur was thick and fairly long, maybe 6 inches, and medium brown in color. It looked directly at me for a few seconds. We had solid eye contact. It had dark colored eyes. It seemed to be shocked or surprised and was deciding what to do. It stepped to it's right, my left, behind the large tree and immediately began to run away. I could not see it run away because the tree blocked my view, but I definately heard it. It sounded very heavy, the footsteps could be heard cleary. It was snapping down branches as it ran, creating a lot of noise. It sounded very powerful. I listened to it run away for maybe ten seconds and then I turned around and ran back on the trail towards camp. I met up with my friend on his way back to meet me.</t>
  </si>
  <si>
    <t>camp off Hwy 211 five miles from Molalla on the road to Dickey Prarie</t>
  </si>
  <si>
    <t>Molalla</t>
  </si>
  <si>
    <t>Hwy 211</t>
  </si>
  <si>
    <t>ferns , cedar trees , deciduous trees</t>
  </si>
  <si>
    <t>suprised</t>
  </si>
  <si>
    <t>suprised look on face</t>
  </si>
  <si>
    <t>starring at witness , fleeing</t>
  </si>
  <si>
    <t>ran away</t>
  </si>
  <si>
    <t>https://www.bfro.net/GDB/show_report.asp?id=707</t>
  </si>
  <si>
    <t>I was bow hunting and had parked myself between two deer trails, each running along side a clear cut. I was dead center with 25 yards between me and each trail. I faced west into the wind at about dusk. There was usually a lot of deer in the area but on that evening it seemed very quiet. Just as it became too dark to see my aiming sights, I heard crunching foot steps coming from directly behind me. At the time I thought it might be a buck in rut. The animal seemed to be following my sent directly to where I was hidden in some blackberry bushes. A cover scent had been applied to my clothes and boots using pine needles that were blended with water. My clothes were soaked in the solution and dried -- very effective ... for deer anyway. This animal walked right up to the clearing behind me. I had plenty of time to turn around to situate myself for a clear shot. I raised my bow and it came into view 25 yards away and stopped. It seemed know exactly where I was sitting. We were staring at each other from a distance of about 75 feet for about a full minute. The bigfoot slowly swayed back and forth a few inches from side to side. I estimated it to be about 7 1/2 ' tall and maybe 600lbs+ . I never pulled back on the bow and the bigfoot eventually just turned around and walked in the same direction it came from. Because of the thick leaves on the ground no tracks where found the next day when I returned to look around. This animal was black in color and its shoulders were approx. 4 feet wide. Since this incident happened I've brought up this subject with many people in this area and I am suprised at how many have had, or know someone who has had, experiences in this County. If you're ever in the area look me up and we can take a trip into the Cascades here behind my home.</t>
  </si>
  <si>
    <t>woods near Hunter Road outside of Colton</t>
  </si>
  <si>
    <t>Colton</t>
  </si>
  <si>
    <t>Hunter Road</t>
  </si>
  <si>
    <t>starring at witness</t>
  </si>
  <si>
    <t>https://www.bfro.net/GDB/show_report.asp?id=654</t>
  </si>
  <si>
    <t>In May of '95, myself and 2 friends where nvited to go camping on Mt Hood, just below Timberline lodge. We had some friends who worked and the ski resort and they camped out in the woods right there at the resort. We had gotten there Firday afternoon. Saturday evening, sitting around the campfire, a strange sound came from the woods directly below us. My friend B., knowing we were avid outdoorsman, asked if we knew what kind of Animal was making the noise. We listened for a few minutes. The sound we heard was unlike ANYTHING I have EVER heard before. It was kind of like a Human scream/roar/laughter. It was definatly NOT a human. The Volume was too loud. B. said that they had heard it a few times before, they assumed it was a coyote. We laughed, saying that it wasn't a coyote. It wasn't a deer, elk, bear, coyote, fox, raccoon, human, owl, NOTHING!! This was all new to us. We listened for about 25 minutes as it circled our camp and then the sounds stopped. All the time, we could hear something LARGE walking through the brush. Well, we did kinda discuss it being Bigfoot, but jokingly. 3 days after getting home from camping, we were all 3 watching a program on Discovery Channel about Bigfoot. A guy( a Bigfoot researcher maybe??) had audio of Bigfoot just after seeing it. When he pushed play, WOW,. we were blown AWAY!! It was the EXACT same sound we had heard on Mt Hood!!! Not many people beleive us, but oh well. No drugs or alcohal was involved that nite either. And thats my Story!!!</t>
  </si>
  <si>
    <t>camping near Timberline Lodge on Mt. Hood</t>
  </si>
  <si>
    <t>Government Camp</t>
  </si>
  <si>
    <t>Mt. Hood</t>
  </si>
  <si>
    <t>potentially circling camp</t>
  </si>
  <si>
    <t>scream , laughter</t>
  </si>
  <si>
    <t>no birds were chirping</t>
  </si>
  <si>
    <t>The witness was friendly and eager to go over his report. He told me that the weather around Timberline was rather hot during the day, he thinks it was in the upper forties at night. When I asked if he remembered anything else unusual, he was able to recall that he did not hear birds chirping in the early evening, which he felt was odd.</t>
  </si>
  <si>
    <t>https://www.bfro.net/GDB/show_report.asp?id=2026</t>
  </si>
  <si>
    <t>Right off the bat, I'll tell you I'm a 16 year old kid telling absolutely the truth, so god strike me dead. I hope you don't take my report as bogus because of that. Let me explain my situation to you: I live, and have lived, on the Molalla river for most of my life and never thought twice about walking around at night or anywhere period. About 2 months ago, I was alone in my Grandmas house using the computer, when I decided to go home (my house is only about 50 yards away). As I was stepping outside the most hideous feeling of being alone and fear thumped my heart. I kept walking in terror, when all of the sudden about 30 feet off to my right, I heard a loud thumping sound crash out. From there on, being distorted by my act of running faster than I've ever moved before, I could swear I heard the distinctive two-legged footsteps veering toward me from off the trail between houses. I raced in my house, slammed the door, locked it and sat in the living room to calm down from my strange experience.The oddest feelings flushed through me then, and now. Now, before you dismiss my story as a frightened child running from noises, I'll have to tell you of the strange past our 45 acres of land at the end of the Dickey Prairie road has had: Around three years ago, when we had cattle and cows fenced on our property, I noticed casually how they would always stay together and go near the barns at night. Then one day we discovered two of them killed up in the woods by the drinking creek. The killings weren't average killings either. The cows didn't have a scratch on them, both had broken necks and their eyeballs sucked cleanly out. Since those experiences, I'm now scared to go hiking and travel at night. Yes, average signs of fear, but I have the weird feeling of being an 'Intruder'. Thank you for your time sincerely, Shawn Murray p.s. I'm a believer.</t>
  </si>
  <si>
    <t>between two private residences in Molalla</t>
  </si>
  <si>
    <t>potentially following witness back to their house</t>
  </si>
  <si>
    <t>following</t>
  </si>
  <si>
    <t>The witness is confident that what he experienced was a sasquatch following, if not chasing, him back to his house. He told me that the thumping, which he at first thought was someone stealing firewood, sounded like bipedal steps. He likened it to "being chased by a thousand pound man" when he started running. At the time this happened, there was a musky smell in the area. He also told me of other incidents. One, about a year before this, when something frightened his younger brother while the two of them were hunting on their property. His brother maintains that what he saw was a young sasquatch, Shawn told me he didn't get a clear view. Another involved something getting into their garbage. The refuse was placed in a trailer and covered with a tarp, which was then weighted down with blocks of wood. In order to get into it, something had strewn the wood 15-25 ft. from the trailer and rolled back the tarp. Ripped open bags were found in a field on the property. A third thing he talked about were vocalizations he and his stepfather heard at night. He described them as booming, echoing whoops. The witness and his family have since moved from this location.</t>
  </si>
  <si>
    <t>https://www.bfro.net/GDB/show_report.asp?id=85</t>
  </si>
  <si>
    <t>NA`</t>
  </si>
  <si>
    <t>Before I go any further, I'd like to emphasize that I am not sure that I actually heard a bigfoot sound. I am mainly putting it on here because I have thought about it in depth (that's why the delay in reporting), and the only thing in my memory that has any resemblance at all to what I've heard is the past audio recordings of bigfoot (although what I heard had better audio!). I still wonder if this was a bigfoot, how or why it would have been near a town, but I have no other explanations. I was in Sandy, Oregon with my family during the weekend of July 21-23, 2000. We were staying at the Sandy Inn, which is just west of the main part of town. It was hard to sleep the night of the 21st; it was very humid and some thunderstorms did move through about midnight or so. I was up several times during the night; either to shut the window, open the window, turn on the air conditioning, etc. I got up once around 3 or so in the morning on the 22nd after the storms passed. I was sticking my head out of our 2nd story window, enjoying some cool air and kind of looking off into the woods toward the north. There was not a sound anywhere (that I could hear). No cars on the highway, nothing. Then I heard a very indescribable sound. I thought at first it was tires screeching but as the seconds passed I realized a car would have to be burning rubber for a long ways. Then as I kinda cleared my head, I thought it sounded like a man screaming, or better yet, wailing. But I've n ever heard a human do a sound like that either. It was not a moan or howling with an "o" sound, it was more like "eye-eeee--ah-eye-eee". Very high pitched. It won't do me much good to try to interpret the sound in letters. But the way the pitch of the sound went up and down so fast, I've never heard any animal or human do that, and I've heard quite a lot of animals. If a a human did what I heard, they'd bust their vocal chords. It went on for about 20 seconds-maybe a little longer, but not sure of that. It did seem to kind of trail off at one point then come back. I know it was long enough for me to get a good listen. It was not close by, either. The window faced toward the north, so it's possible that's where it came from but I can't be sure of that. It seemed like it was off in the distance somewhere. When it started, it was rather quiet, and ended trailing off in the same manner it started. Even though I was a bit groggy, it was wierd enough to wake me up and even scare me a bit. I didn't think too much of it at the time but the next morning I was thinking to myself, "What was that?" I didn't report it or consider that until now because I wasn't sure and after a while I honestly had forgotten about it until something in my mind triggered it again. All I can say is, if it wasn't a bigfoot, fine. But please tell me what it was</t>
  </si>
  <si>
    <t>Observed from a second story window at the Sandy Inn Hotel facing north toward the forest and Columbia River</t>
  </si>
  <si>
    <t>Sandy Inn Hotel</t>
  </si>
  <si>
    <t>forest , river , rural</t>
  </si>
  <si>
    <t>high pitch wail</t>
  </si>
  <si>
    <t>The witness is sure the sound he heard was not produced by either squealing tires, or another animal explanation, such as an owl, coyote, or cougar. He does not claim to know for sure what made the sound, but feels that the Puyallup scream recording from 1973 is quite close.</t>
  </si>
  <si>
    <t>https://www.bfro.net/GDB/show_report.asp?id=187</t>
  </si>
  <si>
    <t>Thom Powell</t>
  </si>
  <si>
    <t>Today, March 18, 2001, my brother and I were hiking near Table Rock Wilderness in Clackamas County, Oregon. Found footprints in the snow very much like a very large, bare, human foot. We wear size 12 and 13 boots and the prints were significantly bigger. Using a dollar bill as a size reference I took pictures with a digital camera. Using the dollar bill we measured a stride of 4 feet. Also the prints were deeper than ours or the other human prints in the area. I would like to submit the pictures for expert evaluation and will do so if an e-mail address is provided.</t>
  </si>
  <si>
    <t>Table Rock Wildnerness , To find the prints go to Table Rock parking lot. (Created when earthslide blocked the road.) I went up the road and little ways and took a trail off to the right that went a few hundred yards and then came back onto the road again. Continue up the road. The tracks are about two-thirds of the way between the point where the short trail joins the road again and the proper Table Rock trail begins. They are immediately to the right of the depression caused by the flow of people, a couple of feet away. There was kind of a clear area on the right side of the road with small trees growing.</t>
  </si>
  <si>
    <t>Glen Avon</t>
  </si>
  <si>
    <t>Table Rock Road</t>
  </si>
  <si>
    <t>Table Rock Trail</t>
  </si>
  <si>
    <t>forest , river , mountain</t>
  </si>
  <si>
    <t>fir trees</t>
  </si>
  <si>
    <t>These directions, submitted by the witness, enabled me to easily find the tracks: "To find the prints go to Table Rock parking lot. (Created when earthslide blocked the road.) I went up the road and little ways and took a trail off to the right that went a few hundred yards and then came back onto the road again. Continue up the road. The tracks are about two-thirds of the way between the point where the short trail joins the road again and the proper Table Rock trail begins. They are immediately to the right of the depression caused by the flow of people, a couple of feet away. There was kind of a clear area on the right side of the road with small trees growing. There were six or eight prints that I saw. They were four feet apart and you could see the right-left-right-left. It looked like he had been coming down the worn trail and had stepped off it for a few paces and then gotten back on. Only one of the tracks had good detail that wasn't melted away. (The one photoed) The others were about the same overall size and shape and sat in the right sequence. It is hard to say how old they were. My brother said a week but I thought maybe the night before. It had been raining and the detail was being lost fast. We did not disturb the one we took detailed pictures of but we dug around a little in the others looking for hair but we did not find anything. There was nothing that I saw that indicated that the aminal might still be around. But then again there was nothing I could point to that would indicate that he was gone either. We looked to find where he had gotten on the path and where he had left it but could not find anything. It is possible that he came from the Table Rock trail itself and so did not leave deep tracks that could be seen. Hope this has been helpful. If you have any other questions I will try to answer. Let me know if you find anything else. And if I find anything else you will be the first to know." Results of follow-up investigation: On 3/20/01 I visited the location of the track find on Table Rock Creek in the Mt. Hood Nation Forest southeast of Molalla, Oregon. Precisely as the witness described, I found widely spaced bare-foot prints that measured 14" long and were spaced an average of 48" apart (from heel of one foot to same spot on heel of the opposing foot). I measured strides of 112" between heel impressions of the SAME foot in two places. I counted twenty four prints in all. The tracks were beside a trail in the snow that follows a road bed to the Table Rock trailhead. Auto traffic is cut off by collapse of the roadway but snowshoe prints and boot prints were evident all along the road. The path along the road bed leaves the parking area as bare earth but gradually turns to completely snow covered. Snow depth at the track location, which is about one mile from the parking area, is about 18". Several factors raise suspicion about the tracks: The tracks are close to other human tracks. The foot length is 14", which could be a human with size 14-15 feet. The most impressive aspect of the tracks is the long stride between steps. Still, I was able to duplicate the long stride with running leaps. I'm 6ft. tall. Though fakery cannot be ruled out, it is also possible that a hiker removed his shoes for whatever reason and ran in the snow in bare or stocking feet for some twenty-four steps. The footprints looked to be made from bare, not stocking feet. Toe detail on some prints seemed to be too clear for stocking feet. On the other hand, the location is remote, the snow is deep, the elevation is high, and it therefore seems much less likely that a very large, barefoot person would be running through deep snow to leave these impressions for us to find. If the same tracks were found nearer to frequently traveled tourist locations, I would be more suspicious about their origin. After visiting the site and viewing the tracks, I was able to resolve some of the concerns raised by Rick. The tracks measued at a full 14 inches, maybe a bit more. Stride was considerable: 48" between same points in opposing feet and up to 112" between same points in same foot. Snow was 18" deep at the track site. Tracks penetrated 12" deep on average. The stretch of the trail with the tracks is north facing and preservation of the tracks has been aided by the lack of sun that strikes the snow in that shaded portion of the roadway. While it is possible that a hiker removed his shoes and socks and took about twenty steps off the trail in the deep snow, the stride is too long for comfortable human strides. I was able to match the stride by running on the trail beside the prints and virtually leaping between steps. It would be exhausting to accomplish this in bare feet and in the deep snow at the 3500 foot elevation, but it is clearly *possible* for a determined person with large feet to have made these tracks. Therefore, it seems unlikely to me that someone would go to this trouble in such a remote place. Further, I saw several other possible barefoot tracks in other places along the trail, but greater sun exposure deteriorated them to the point where nothing can be determined for certain. The tracks that were clearly evident looked to be about one week old. The last heavy mountain snow was 3/14-3/16. My guess is that the tracks were made right after this, before the snow developed the stiff crust from sun exposure that it has now. I favor the view that the tracks are genuine sasquatch tracks. If genuine, why would the tracks be there? Perhaps a bigfoot was travelling down Table Rock Creek toward the warmer forested lowlands along the Molalla River. Or, could it be a resident sasquatch roaming it's home range? Either way, the compacted snow of the Table Rock trail provides much easier travelling than trekking across deep and trackless snow. The many boot prints on the trail also offers a means to travel without leaving discernible tracks if an animal wished to conceal its passing. Some of us favor the view that bigfoots make efforts to conceal their movements whenever possible. The numerous boot prints on the compacted snow trail would make recognition of individual tracks difficult. So, why then, would one of these animals step out of the packed snow of the trail and leave these conspicuous tracks? From the size of the feet and the look of the track run, I envision an older juvenile or young adult that stepped out of the trail but soon found the going to be strenuous and returned to the trail. Speculation might include a strong-willed adolescent or two individuals sharing a narrow trail and jockeying for position. In any case, the Molalla River area and specifically the Table Rock Creek locality has historic bigfoot activity extending over many years. Some field researchers consider it to be a hotbed of bigfoot activity. While investigating the site at 5pm on 3/20/01, I did some elk calls and other animal calls. After doing my call, I heard two animal noises that I could not identify. The first was a single, shrill, loud scream. The other unfamiliar sound was a low "whump-whump-whump-whump-whump-whump" sound that quickened as it repeated seven times. it repeated several times and I taped it on my camcorder. I thought of a grouse drumming but this noise was slower than the quick "thumpa-thumpa-thumpa-thumpa-thump" of grouse durmming that I'm familiar with. -Thom Powell</t>
  </si>
  <si>
    <t>https://www.bfro.net/GDB/show_report.asp?id=1986</t>
  </si>
  <si>
    <t>Rob Gracie</t>
  </si>
  <si>
    <t>I am submitting this report for the witness. The sighting was viewed from the witness’s home, through the window. The creature was viewed at a distance of approximately 130 feet when a car’s headlights backlit the creature as it ran from left to right across the road from the witnesses perspective. The occupants of the car where not identified or contacted, but did stop a short distance from the creature, insinuating that the driver also observed the sighting. The creature was running fast, upright, very hairy, humanoid in appearance, and estimated to be 7 feet tall (definitely larger than the witness who is 6’3”). The local dogs were barking excitably, which is why the witness looked out the window. A search for footprints with flashlights was unsuccessful for finding clues or footprints. However, the ground is moist and soft, and it is currently not precipitating, so there may be fresh prints or evidence still available in the morning.</t>
  </si>
  <si>
    <t>26792 E Arlie Mitchell Road</t>
  </si>
  <si>
    <t>E Arlie Mitchell Road</t>
  </si>
  <si>
    <t>Douglas Fir Forest</t>
  </si>
  <si>
    <t>Investigator's comments: Ben was indoors at his home in the living room while his sister was upstairs in her room. The family dog, a large protective crossbreed was outside chained up to his runner. The dog started to bark and the other neighbors dogs barked as well, which is considered normal. However, the barking increased more excitably, enough so for Ben to take notice. Looking out the north-facing window in the Living room, Ben saw an approaching automobile driving towards him down his road approaching HWY. #26. He then saw the creature run from left to right across his road, backlit by the approaching car. The car slowed, and Ben felt that the occupant(s) of the car saw the creature as well, enough so to slow down almost to a stop. The car and occupants continued and are unknown. The view is partially blocked by trees but Ben was sure of what he saw. After telling his sister she decided to leave for her mother's work around the corner while Ben went to the back door to get the dog inside. The dog was still curious and didn't initially want to come in. Ben noticed a "bad" smell outside, and got the dog inside. I was originally told of the possible bigfoot sighting at approximatly10:30 PM by the witness's Mother at her work a quarter mile from the sighting. The witness's 20-year-old sister was also present at the mother's workplace and was obviously distressed by her brothers sighting. I arrived at the Witness's home at 11:00 PM to meet and interview the witness Ben Stites (18 years old). I initially asked what Ben saw and he excitably explained he saw what he thought to be a Bigfoot. I asked why he thought so, and he described the following; "creature was large - about 7 feet tall, very hairy, ran upright very fast across the road." He wasn't sure what it was but didn't think it was a bear. Bear sightings were reported in the immediate area during September and early October. He asked me if I thought it might have been a bear and I responded that I don't think bears run very fast standing upright, which he emphasized. Ben seemed to be forthright and brief in his experience; further emphasizing he was being honest and not embellishing. I asked Ben if he would show me where he saw the creature and he agreed. His sister, who was now home too, asked if we should bring the baseball bat, which was lying on the coach in the living room? I took this to be evidence of concern at the time. We didn't take any weapons. We left his home by the front door with flash lights, walked to the road and turned right and walked approximately 100 feet to where the creature was seen. Ben's road is narrow, with few neighbors in a forested area. While walking to the seen Ben was noticeably excited and kept looking around. By checking back at the angle of his home he identified the crossing point, approximately 30 feet shy of the next two driveways on either side of the road. Approximately 130 feet from the window he viewed the creature. A very small building similar to an entry post of a military entrance at the neighbors’ driveway helped Ben to identify the sighting location. I tried to see with my flashlight if any footprints existed at the edge of the road on both sides and up both driveways. Being careful of our steps, no footprints of any kind were seen. The edge of the road was muddy. The forest among the houses in the area has lower brush and foliage, including many ferns. Several ferns were noticeably broken at the roads edge but couldn't be identified as "fresh." After estimating distances and locations, we returned to Ben's home. It is my opinion than Ben saw what was described above. Ben does not have a history of embellishing stories, although teenagers are probably more demographically probable of making up stories for attention. -Rob Gracie</t>
  </si>
  <si>
    <t>https://www.bfro.net/GDB/show_report.asp?id=3441</t>
  </si>
  <si>
    <t>I lived in Welches, Oregon. I am 42 yr old now. This was 2 1/2 years ago, in November 2003. I was living in an apartment over a garage overlooking the Salmon River. At around 6pm there was a large bang on my front door. The door was locked, thank goodness. I called 911 and told them that something banged on my door, and I was alone and scared. I lived right next to the Mt. Hood National Forest. No families lived there in the winter time. If something happened to me no one would hear me scream. I heard grunting. I looked out onto my deck, through the windows and I saw those eyes. It had to be huge animal. It was there watching me and I was watching it. It blinked its eyes, but it was like the animal was frozen with its eyes set on me. It had a furry head. It took 3 hours for the police to show up. They came in on foot, from down the road, but did not see anything when they looked around.</t>
  </si>
  <si>
    <t>apartment over garage on Elk Park Road</t>
  </si>
  <si>
    <t>Welches</t>
  </si>
  <si>
    <t>Elk Park Road</t>
  </si>
  <si>
    <t>Salmon Huckleberry Wilderness , Mt. Hood National Forest</t>
  </si>
  <si>
    <t>forest , river</t>
  </si>
  <si>
    <t>hairy head</t>
  </si>
  <si>
    <t>banged on apartment door</t>
  </si>
  <si>
    <t>low growl</t>
  </si>
  <si>
    <t>witness often felt like she was being watched when returnig home</t>
  </si>
  <si>
    <t>The location is also next to the Salmon Huckleberry Wilderness. The witness states that frequently, when she came home, she had the distinct sensation of being observed. If a sasquatch was indeed coming around the property, it may have noticed that a lone woman lived in the building and presented no threat. The window she looked out of was about 10' off the ground and she looked slightly downward into the animal's eyes, about 8' away in near impenetrable winter darkness, faintly illuminated by a porch light. Nevertheless, she could only see the mesmerizing, slanted eyes staring at her with a bare indication of a hairy head and the large body hidden in the darkness. After the bang on the door, she heard what amounted to a very deep "purring" sound, a soft growl. She saw the eyes after an initial first look out of the window, closed the blinds, but subsequently pulled them aside and looked at the animal for an estimated 10 minutes, the animal not moving and barely blinking its eyes. Given the lay of the land, she estimates the height of the animal to have been about 8'.</t>
  </si>
  <si>
    <t>https://www.bfro.net/GDB/show_report.asp?id=14841</t>
  </si>
  <si>
    <t>19-22</t>
  </si>
  <si>
    <t>I was at a friend's house in the Colton area. It was around midnight when I noticed strange noises in the treeline approx. 100 yards from his house. These noises were birdlike in nature and seemed to be coming from 3 places, directly in front of the house and off to both sides and further away. These noises sounded like birds but were only part of a bird call, and they seemed to be answering each other. There were 5 different noises and while they seemed birdlike they definitely came from something larger than a bird. At approx. 12:30 am I finally asked the other people at the house to come outside and listen. Everyone agreed that the noises were strange and like nothing they had ever heard before. We shined a flashlight in the area that noises seemed closest and saw nothing due to heavy brush, but the noises quit in that area until we stopped shining the light. These noises lasted until approx. a half an hour until dawn and quit quite suddenly. I grew up in the area and spend alot of time hunting and fishing and being in the outdoors, as does the property owner, we could not identify any local animal that makes these noises. In the morning we went and looked in the area closest to the house and found want could 2 possible tracks, they matched nothing we had ever seen, and we compared them with the other animal tracks in the area and they matched nothing, also noticed that the grass was pushed down in approx 3-4 foot strides running through the field behind the stream area where we found the possible tracks and where we thought some the noises were coming from. Since then the property owner has heard the same noises at night and last night heard something thrashing around in the brush. Also, if this has any bearing, there has been a good deal of logging in the area we thought that perhaps something has been pushed out of that area. Thank you for your time.</t>
  </si>
  <si>
    <t>private residence northeast of Colton off Hwy 211 at the base of Goat Mountain</t>
  </si>
  <si>
    <t>Goat Mountain</t>
  </si>
  <si>
    <t>heavy brush , swamp , bog , stream , forest , farmland</t>
  </si>
  <si>
    <t>vocally communicating to eachother</t>
  </si>
  <si>
    <t>bird noises , whistles</t>
  </si>
  <si>
    <t>https://www.bfro.net/GDB/show_report.asp?id=8888</t>
  </si>
  <si>
    <t>13 Miles south of Glen Avon Bridge on the Molalla River in Oregon, my friend, myself and two large dogs jumped out of my truck to check up on a regular camp site we use throughout the summer. We walked only about 25 ft from the gravel road and a huge sound of bushes/trees crackling and breaking came from our left. I saw the disturbance out of the corner of my eye and when I looked over, I could see the brush moving violently about 10 ft beyond our path. I didn't see any thing but there was an enormous two or three steps traveling away from us and I could feel the vibration of the weight of the steps under my own feet. That was no deer or elk, the pounding of steps was too heavy and there was a distinct - one step, then a broad second step hitting the ground. I instantly knew that we had definitely startled something that was very big, very close and very fast. I have heard many human-like steps that seemed excessively heavy on more than one camping trip at the Molalla. They are always after all have gone into their tents or settled in for the night. Usually between midnight and three am.</t>
  </si>
  <si>
    <t>13 miles south of Glen Avon Bridge on Molalla River Road , 1/4 after a bridge at mile 13 on right hand side of road-river side</t>
  </si>
  <si>
    <t>Molalla River Road</t>
  </si>
  <si>
    <t>Molalla River</t>
  </si>
  <si>
    <t>old growth , forest , river</t>
  </si>
  <si>
    <t>cedar trees , pine trees , fir trees</t>
  </si>
  <si>
    <t>The site is in the heart of sasquatch activity that has extended over years in this very vicinity, the Molalla Recreational Corridor. It is is about 1,200' in elevation and has the typical scruffy low-elevation forest look about it - some tall trees, mostly second growth, and a tangled understory of alder, slide alder, huge ferns and dense brush. The forest across the river has a much more established and older appearance to it. The abrupt start of the tree shaking was possibly connected with a resting sasquatch rousing from sleep and holding on to trees to beat a hasty retreat. The witness again mentioned the frequent detection of foul aromas and a definite feeling of "being observed" on many occasions. The witness was totally convinced that the steps heard could not be attributed to deer or elk.</t>
  </si>
  <si>
    <t>https://www.bfro.net/GDB/show_report.asp?id=9391</t>
  </si>
  <si>
    <t>Scott Taylor</t>
  </si>
  <si>
    <t>Near the end of August, this year 2008 a couple of friends and I went camping/Bigfoot hunting around the upper Collawash River in the Oregon Cascade Range east of Estacada with the intensions of finding a spot I had been told about by a guide on a whitewater rafting trip I had taken with my brother in 2006. Unfortunately, when we got to our destination, I was the only one in our group that wanted to look for Bigfoot. Disappointed but not dissuaded, I tried to keep the rest of the group (2 guys and 1 girl) at least somewhat interested in the Bigfoot search, to little avail. The first night we camped (under much protest) quite a way into the bush and away from the overcrowded camp grounds where everyone felt more comfortable. We followed an old logging road until it ended at a very secluded spot atop a ridge and maybe 250 to 350 yards directly south of the clear cut power line running east/west. The first night was interesting as we continued to hear distinct wood knocking; they started at around 11:00pm. Most were far off and very fast, 4 to 7 quick, sharp cracks directly east of us that would echo across the valley only to be answered from another direction farther south and then north but at first they were pretty far off. Everyone thought they were gunshots but this was a really dark night and these sounds were coming from pretty deep in the thick forest accessed only by not well traveled logging roads and from at least 3 different sources that for the life of me, sounded like they were communicating so I ruled out gunshots. These sounds continued to get closer to our campsite as the night wore on. At one point, maybe 12:30 or 1:00am the group wanted to drive over to the power lines, where the trees weren’t so thick and you could see for several miles, I decided to stay at camp and hope for something to happen. Almost immediately after everyone left, I started hearing sticks breaking from the direction they had driven out on and everything got real quiet. Now I’m from Montana and have spent many a night camped alone in far more rugged mountains than I was in now and have experienced most of the wildlife at least partially up close and personal that our American forests have to offer but I gotta tell you, I got a little spooked while they were gone! I did what any self respecting outdoors man would do and…put a lot more wood on the fire! I didn’t hear anything at that time that sounded too bizarre but I was glad when everyone got back. My buddy asked me if I was knocking rocks together while they were gone. I told him I hadn’t and asked what they heard. He said that they were out looking at the valley from the top of the road we came in on, about 250 to 350yards away and they all heard distinct knocking coming from the direction of our camp, he said it sounded like rock on rock. Later after everyone had gone to their tents I again decided to stay up. At around 3:30am I heard a very low grumble with a huff followed by what sounded like a lot of breath being pushed out and very close to the fire, maybe 30ft. At first I thought it was a bird or something, then, almost immediately another answered the first from across the clearing we were camped in directly behind me. I put my flashlight on where I heard the sound coming from and it would stop. 10 min later it would start up again. I don’t know why I didn’t get anyone up to listen with me but I didn’t. This went on for about an hour, until the sun started to brighten the sky and you could see a lot better. I never heard walking or anymore sticks breaking but those grunting noises were definitely close and there was at least 2 of whatever was making them. It wasn’t until on our way home that my buddy told me that he had heard the grunts too and, I love this, he was too scared to get up and investigate. The next day we went looking for another campground. I didn’t want to leave but I was definitely the minority on the subject. As we were driving down, I believe was FR43, my buddy and I in his rig and his friends behind us in theirs, something very big ran across the road about 150yrds in front of us. It was dark brown or black and uniform in color and at least 8ft to 9ft tall and moving like a freight train, it was huge! We only saw it for maybe a second before it tore into the trees running from the right to the left. My skeptical buddy looked at me and said “Did you see that!” I had my video camera in my lap but there was no way I could have gotten a shot of this thing, it was really moving! We stopped where we thought it crossed the road and you could see quite clearly where something had came down the incline on the right side of the road, we didn't smell anything. We got out and I climbed the small incline that it had come down to investigate and after 30 min or so found a barefoot track 18” long x 7½” wide and got video of it. I can send you the video and have other stories of the area as well. We did have material to cast the print but since it was in the mossy ground that covers most of the Oregon forest my buddy refused to cast the print claiming that we wouldn’t get anything from it. I was furious but it was his stuff and I learned the hard way to pack your own gear! when i climbed the incline after we saw the thing cross the road, something tore off away from me which would have been heading south west into the forest when i peaked the incline. very noisy! Also, the track I found was definitely older, i don't think it was made at the time of the sighting. There where many other partial tracks in the general area, some quite large others just looked like scuff marks. the one i videotaped was without question the best one we found. It looks like a giant footprint in the moss! 5 toes.</t>
  </si>
  <si>
    <t>campsite off logging road off Bagby Hot Springs Road</t>
  </si>
  <si>
    <t>FR 43</t>
  </si>
  <si>
    <t>swinging arms while moving away</t>
  </si>
  <si>
    <t>grumble , huff</t>
  </si>
  <si>
    <t>4 to 7</t>
  </si>
  <si>
    <t>The behaviors described in the witness' well-written and detailed narrative, as well as other details, are typical of what we have heard and observed during expeditions. The sighting of a large, fast bi-pedal creature crossing the road the next day also corroborates the experiences from the night before, in that at least one of the creatures was still around. The witness described the creature as approximately 9’ tall, huge, thick through the body, black in color, swinging arms, and looked like a very big man. After interviewing this witness, hearing his account, and gathering details that were not written up in the report I must conclude that the witness and his camping partners were visited and observed by more than one sasquatch, and that they actually had a brief sighting of a sasquatch the next morning on their way out of the area.</t>
  </si>
  <si>
    <t>https://www.bfro.net/GDB/show_report.asp?id=24882</t>
  </si>
  <si>
    <t>Cliff Barackman</t>
  </si>
  <si>
    <t>On Monday, Aug. 25th at approximately 7:30 p.m. my friend and I were traveling westbound on Hwy 26 approaching Rhododendron. We observed a car parked off the road in the east side emergency lane. The car in front of us pulled off abruptly and we wondered if there was an accident or animal that had been hit by a car. We proceeded slowly around the vehicle when an "ape-like" creature approx 6 ft. tall sprang from the woods. It crossed the road behind us and was nearly hit by another westbound car. We were approximately 10 ft. from the creature which appeared to be standings somewhat erect, but when it ran it ran with its hands on the ground like a monkey or gorilla. We are sure that the others in the vehicles on the side of the road observed the same creature. We are surprised there are no recent reports from this sighting.</t>
  </si>
  <si>
    <t>westbound on Hwy 26 approaching Rhododendron</t>
  </si>
  <si>
    <t>light brown</t>
  </si>
  <si>
    <t>tight-lipped , thin</t>
  </si>
  <si>
    <t>panic</t>
  </si>
  <si>
    <t>face looked like an orangutan but also looked human</t>
  </si>
  <si>
    <t>sprang from woods on two legs but ran quadrupedally with its knuckles down</t>
  </si>
  <si>
    <t>quadrupedal</t>
  </si>
  <si>
    <t>I spoke to both witnesses on 9/10/08. The following details can be added to the report: -The witnesses were traveling westward on Hwy 26, just east of Rhododendron, coming back from a fishing trip. -A jeep was stopped to the side of the opposite lane up ahead. -The witness in the passenger seat saw movement on the road. He commented to the driver that the jeep must have just hit an animal, so he should slow the car down. -The witness' vehicle was traveling about 5 to 10 miles per hour, and was very close to the creature when it jumped onto the road, possibly as close as 10 feet, to run behind their car. -The creature ran from the north side of the road to the south. -The car in front of them stopped, and the car behind them took evasive action to avoid hitting the animal as it ran behind the witnesses. -The creature quickly changed its direction to avoid being hit by the car behind the witnesses. Its movements were “inhuman” and had an “animal's quickness”. -The driving witness commented to the passenger, “That was an ape!” -As the creature ran across the road, several of the witnesses in the other cars blew their horns, including the reporting witnesses. -The creature is described as having light brown hair (“like a brown bear”), very long arms, a stooping gait, and a thick build “like a linebacker”. -It's face was seen by the driver as it sprang from the woods. It had a wide-eyed expression on its face that the witness interpreted as fear and panic. Its mouth was “tight-lipped”, and no teeth were visible. The face was described as being human-like and light brown colored. The witness compared the face to an orangutan's face, but again, very human-like. -The creature sprang from the woods on two legs, but it had a forward-leaning gait that left its hands barely off the ground. -It galloped quadrupedally across the road by putting its right arm forward with its left leg forward, and alternating in this pattern. It's back legs moved like a man running whether it was on all fours or running bipedally. -When on all fours it ran on its knuckles, not on an open hand.</t>
  </si>
  <si>
    <t>https://www.bfro.net/GDB/show_report.asp?id=24631</t>
  </si>
  <si>
    <t>ok, I'm 34 so what I'm about to tell you , I am still having trouble accepting, I've wondered about this since I was little. Now I KNOW,..... August 25, 2009 my girlfriend, her two boys and I went camping at my usual spot. This location was picked due to the isolation factor; it's 10 miles up logging roads near Estacada, Oregon. I will not disclose the GPS cords. or even close to prox., This is MY spot. Nothing abnormal occured over the day or night of the 24th, and the day of the 25th was normal events like gathering wood for the coming night. We had put the boys down for the night just after sun down. We were hanging around the fire chatting and poking the fire. Being who I am, I began making noise to hear it echo through the trees. You know, rooster noises and some whooping, basic idiot noises (approx. 1130 pm). I do this at times to keep bigger game from coming through camp. Well, I got one hell of a shock about 15 minutes later. We were walking back toward the fire from the truck, the fire was only bright glowing coals at this point, and BOOM, shock to the system!!!! Out of the pitch black night....one of the most unreal sounds I've ever heard in my life came rushing through the dark. It was a hair stiffening scream that at that moment I couldn't match in my memory of noises over the 20 years I've been going into nature to escape. This was the first time in my life that I felt a need to get out of nature, QUICKLY. The sound pushed through the trees like the trees were not even there. Even the air around us seemed to vibrate. From experience I have had in the woods through my life, and tracking sounds and distance, I'm estimating that this scream was being produced about 200 yards away. It was so loud that nothing I know of could make this big of a noise. There is no animal I have come accross that has the lungs to produce such a loud, long and vocalized sound as this "creature" produced. Let me put it this way....if someone told me they heard it, I would be trying to put a K9 responsible, but hearing it myself and knowing of nothing I've ever encountered could make that sound. Now, I did not stand there much longer. I think I may have pushed my girlfriend up into the truck so I could get in ASAP. As soon as I was in, the lights were on and the horn going for about 3 seconds to try to keep it from getting closer. It seemed to work because the volume started to fade a bit. We decided to get camp up and get out. over the minutes it took us to completely tear down camp, maintain a track on movement of the screams and shove camp into the truck, the screamig continued and moved. From the time it started ,it was at 2 o'clock from the camp. While we were packing up, it moved clockwise around to about 5 o'clock from camp. This all took about 30 minutes before we were on our way down hill. The screams continued even on our way out. To make it completely clear, I've done alot in my life. Anything from solo hunting at the age of 12 and up to my time in the military, Iv'e never been spooked even with rounds wizzing past.....BUT that scared me to the point of every hair from the top of my toes to the top of my head were at attention! Now, after the fact, realizing what it was.....YES, I am going back with recording gear. Let me tell you, after 34 years just now experiencing what we did has completely changed my thinking process while out in these woods.</t>
  </si>
  <si>
    <t>camp site 10 miles up logging roads in Estacada</t>
  </si>
  <si>
    <t>forest , gully</t>
  </si>
  <si>
    <t>blueberries , huckleberries , blackberries , raspberries , dandelion , milk thistle , salmon berries , miner's lettuce , pine trees</t>
  </si>
  <si>
    <t>The witness is very educated in outdoor knowledge, and was very sincere. Here are additional details to add to the above report: "I am 34 and have been hunting since I was 12. I can hunt, track, and stalk anything, and with the years I have had in the woods, I've never heard anything like this." "[The scream] did not fade off; it stopped abruptly, and I am now a believer. I always wondered about this, and my brother told me of a Wyoming experience on a ranch that he could never explain, but I never in my life dreamed I that would encounter anything like this." "For the first four days, the feeling I had about the incident was like the feeling when somebody dies; it was so unreal. I had a hard time accepting it. The sound was 100 to 150 yards away, if even that. It was extremely close." Due to the nature of the vocalizations that the witnesses heard, this investigation thinks that the most likely animal that generated the sounds was a sasquatch. Read the witness' girlfriend's report</t>
  </si>
  <si>
    <t>https://www.bfro.net/GDB/show_report.asp?id=26497</t>
  </si>
  <si>
    <t>My boyfriend and I were hanging out around our campfire when the most unusual terrifying sound filled the air around us close to or just after 1100 PM. It was difficult to tell what direction it was comeing from, it seemed to surround us. It was a high-pitched screaming sound with whoops, reminicent to a siren and it was fairly continuous. It sounded otherworldly and struck fear into us instantly. We froze in terror and listened for about 30 seconds as the screaming whoops got louder and closer-sounding. Then we ran to the truck and honked the horn like crazy. The sounds continued and we sat listening for a good ten minutes as the sounds continued but seemed to move further away. We exited the truck and tore down camp immediately, pausing every few minutes to monitor the distance of the sounds, jumping into the truck for a minute or so again when the sounds would get close, honking the horn occasionally for good measure. We pulled out of camp at 1145 PM. On the drive down the hill we spotted a deer crossing the road. When we got home exhasted as we were we got right on the computer and googled coyote calls to compare to what we heard. Nothing quite fit, the closest we got was to audio of a whole pack of coyotes hunting and vocalizing. This morning, unsatisfied and curious I googles "screams in the woods" and found your site. When I listened to the 1978 recording in Washington of whooping screams I felt like I was right back in camp. THAT is what I heard EXACTLY!</t>
  </si>
  <si>
    <t>For the other camper's perspective, see report 26497. In addition to the report, the following details can be noted: "I was struck by the length and fairly continuous duration. It had no pauses for breath. All I could think was that we were surrounded by the loud sounds and echoes." "Throughout the day we were walking around the campsite, pulling dead underbrush for firewood. Up the road we saw fresh bear scat. It’s an abandoned logging road. Upon examination, it looked like berries, and was fresh and moist, so we'd better get back to camp. We adjusted our camp in case we had to vacate the tent to avoid a bear. We also made noises, being silly, to not attract any bear, but warn them away." "We listened in shock for 30 seconds to the big scream, and that’s when we jumped into truck, honked the horn, and turned the lights on. It seemed like we listened for ten minutes, but it might have been as little as five minutes. Time is weird when you are scared like that." "I have seen a few television documentaries, so I knew that [sasquatches] could be out there, but I never thought or worried about it. Now, I want to know what this was."</t>
  </si>
  <si>
    <t>https://www.bfro.net/GDB/show_report.asp?id=26494</t>
  </si>
  <si>
    <t>We were at a campground in the Mt Hood Nat'l Forest. I had a 55 gallon drum of goat guts &amp; beef guts with a sheep carcass in the back of my truck. Within 2 hours loud screams came from the ridge over the campground. On the second day we heard wood knocks and heavy steps, and twigs snapping before 4:00 am. We noticed our portable camp table had been bitten through. That day we dumped the guts in a turnout about a 1/2 mile from camp. On the third day we took one last look at the gut pile, it had a different smell of wet sweet dog, and all of the guts are gone.</t>
  </si>
  <si>
    <t>I spoke with the witness and he seemed to be coherent and lucid throughout our several phone conversations over the period of a week. One of the accounts he described on the phone was a camping trip at the same location some months prior where he heard what he believed to be "a bigfoot hollering." He then went on to describe this most recent weekend camping trip to the lake, accompanied by a couple of male friends with specific intent of baiting the creature with a 55 gallon barrel of slaughterhouse by-products consisting of goat and beef entrails as well as a sheepskin with head intact. Having left the barrel in the back of his truck, the gentlemen proceeded to wind down for their first night of camp. Very soon up on the ridge, 100 yards north of the campsite, loud indecipherable vocalizations not attributable to bear or other known wild animals, began to emanate from the top of the ridge along with tree breaking and "stomping." The next day very early from inside their tents, all three men heard more vocalizations and even closer "stomping." When preparing breakfast, the party noticed that their plastic top metal-framed camp table appeared to have been bitten through. See photo: They decided at that point to dump the guts away from camp, as they were beginning to fear for their safety. Subsequent trips to the "gut pile" revealed most of the bait to be missing. After carefully reviewing the account of the witness, I decided to visit the location myself and spent three consecutive nights there in the latter days of July 2013. My campsite was approximately 75 yards from his location. The first night there I went to a very high ridge approximately 1.25 miles away and performed several tree knocks and blasted some short "whoop" calls myself - both exercises yielded no apparent response. I made my way back to my camp, energized a vehicle-affixed FLIR PathFindIR, and positioned my tripod-mounted parabolic audio recorder facing the ridge where the witness heard the night vocalizations and activity approx 175 yards away. My tent, and the tent where my young sons and their 13 year-old companion had bedded down, were in between the audio array and the ridge above. I turned in at about midnight. At approximately 2:35 AM, according to the audio recorder time stamp, the attached audio of tree fall and associated forest floor movement was recorded. The following morning, I spoke with several other campers in the campground and all remarked on the “boom” heard during the night. * Recording * The next day I investigated the area from where the tree fall crash appeared to occur. Indeed there was a very large apparently healthy fir approximately 12 inches in diameter and 70 feet in height, freshly downed with the top of the tree pointing in the direction of my campsite. The roots were still intact to the trunk, and it appeared that it had been pushed down. The tree trunk and roots, and gaping hole in the ground, were approximately three feet from another apparently healthy tree that was still standing, and that tree had what appeared to be hair caught in the bark at about 6 foot from the ground on the same side facing the felled tree. The remaining two nights of my stay transpired uneventfully. Thermal video data was analyzed, and the limited range of the camera prevented the capture of heat signatures to further analyze the tree-felling event. After speaking with the witness upon my return, I found his entire series of events to be corollary to my own experience and determined that his accounts were factual to the best of his observational capabilities. Based on the combined data gathered from all of the events, as well as a rich history of bigfoot reports from the area, I concluded that there was a high likelihood that the events in that location during last weeks of July 2013 were attributable to bigfoot activity.</t>
  </si>
  <si>
    <t>https://www.bfro.net/GDB/show_report.asp?id=41709</t>
  </si>
  <si>
    <t>We heard three unbelievably low-toned grunts outside of our tent at dawn (around 5 am) on Tueday, September 24th, 2013. Our tent is about 7 feet high when set up and the grunts sounded about a foot or two higher than the tent and about 6 feet away. The grunts sounded like "huuhhh-huuhhh-huuhhh," very low pitched.</t>
  </si>
  <si>
    <t>campsite 15 miles south of Estacada</t>
  </si>
  <si>
    <t>Sunstrip Camp Site , Clackamas River</t>
  </si>
  <si>
    <t>groan</t>
  </si>
  <si>
    <t>I spoke on the phone with the witness, who lives in the SoCal area, for approximately one hour. He related his experience in a clear and lucid manner, and was articulate with regard to the details of the event. He had, along with his traveling companion, been camping/hiking/fishing various locations in OR and WA for vacation and had found this campground to be ideal, being close to the highway but also lush, and having good access to the river. Their campsite was located close to a path that lead to the river and was next door to one of the campground comfort stations. There was only one other campsite occupied in the campground, also a couple, and it was on the other side of the campground about 60-70 yards away. The witness related having been awakened at approx 5AM by the very loud, very close, "human-sounding" groans. He described the sound as "almost human" but so deep and loud that that the sound vibrated his diaphragm. His girlfriend was awake and asked him if he had heard the "three grunts" and he knew instantly that he was not dreaming, and that it was not a figment of his imagination. The witness remarked that his experience with bear raiding a campsite usually involved rifling through the cooking gear, and in this case, there were pots and pans as well as plates with food residue still on them left out on the picnic table that were not disturbed in any way. Also, he could not visualize a bear grunting in such a way to have heard it 2 feet above the ceiling of his 6-1/2 ft tent from a distance of about 6-7 feet from the back wall of the tent. The witness described himself as a 51 year-old CPA professional and his companion as 48 years old. After analysis of the campground layout, the localized topography, and the witnesses account, I determined that in all likelihood, the witness and his girlfriend were visited by a large sasquatch at that location.</t>
  </si>
  <si>
    <t>https://www.bfro.net/GDB/show_report.asp?id=44989</t>
  </si>
  <si>
    <t>The main river in this area and the surrounding county can be a double-edged sword, a vast wilderness smack up against a major population–Portland Oregon. With numerous rock quarries used to create the logging roads, at times the shooters make the canyons sound like a war zone. But as soon as playtime is over and evening sets in, people head back down the hill and the war zone transforms into a more serene and mysterious place. Booms and blasts are replaced with the sounds of the wind blowing through the firs, birds chirping and camp conversations. When night falls, another reality becomes quickly apparent. This area has one of the highest instances of Sasquatch encounters in the country. Like many, I have reviewed lots of evidence online and from word of mouth, all the while wrestling with a degree of skepticism. This was not my first experience with this group leader, but it would prove to be my most memorable to date. We arrived at camp somewhere in the 2:30 to 3:00 PM range, set-up and planned for that night’s scouting. As the sun set and dusk turned to dark, the group leader gathered us together. Having sized up the territory and considered several scenarios, he shared his thoughts about that night’s approach. A particularly important point he mentioned was that it was vital to remain flexible, and open to the possibility of modifying our plans if new evidence presented itself. So the initial direction was decided and tactics clarified. He had selected an old closed road farther up the ridge, up against the beginning of the older growth (probably 2nd growth) timber. Access to the road had been blocked years before by a berm, impossible for cars, yet fairly easy to traverse on foot. It was roughly midnight as we crossed the berm into what can only be described, based on everyone’s sudden change of mood, as “someone or something else’s world”. The wind had finally all but stopped and it was now deathly quiet, except for the crunching of rocks under our boots. The brightness of the waxing moon lit the landscape and our company in shadowy shades of black and grey, with silvery highlights. Our shadows were black and well defined. One gentleman of our five-man team, a young veteran of a middle-east war, proudly clad in his fatigues, walked point, followed by the group leader and his son. I was next, having made sure to place myself as close to the middle of the company as possible, and finally, the oldest man in our group picked up the rear of the column. I think that older gentleman understood the value of being last, increasing the chance of being selected for contact. The old road cut across a slope near the top of the ridge. Below, a steep drop-off, choked with new growth, rhododendron and an assortment of other lush Western Oregon varieties of undergrowth. Above us, a dark shadowy stand of old trees, with silvery snags strewn throughout the forest floor; the wildest, most rugged terrain this area offers. We approached a large dead tree that had fallen across the road. As each in the company climbed over the log, signaling yet another barrier into another world, the group leader stopped. He had been carrying a tree knocker and now he would put it to good use. It was time to announce our presence. The group leader let loose with two sequences of knocks– “pop pop… pop, then pop, pop”. Each hit echoed through the forest and rebounded off the steep canyons with the force of a home-run. We all had enough experience to stay completely quiet and wait for a possible response. No crunching boots, no wind, dead silence. After a couple of minutes, we moved on. The older gentleman was the first to hear a response - a soft "tap-tap." He stopped the group for a listen. The first contact had been paralleling us from below, down the hill in the thick brush. We stopped and listened, nothing, then continued on. I began nervously glancing back down the road behind our column. I couldn’t help but wonder if I might catch a brief glimpse of a dark figure slipping quietly across the road back up into the timber. We then came to a bend in the road. There was a wide turn-out covered with ground cover. Our eyes had continued to adjust, so the moon now lit our position on the landing like a large street light. Just as my mind was focused on all of this, just when I least expected it, the real knocking began. At that moment, reality changed forever and everyone was transformed. All eyes, all thoughts, all senses were now directed toward the dark timber. Not 50 feet away the knocking continued. There among the old trees a shadowy figure, an intelligence controlling a hand, with an opposable thumb, wielding possibly a large stick, sending knocking sounds echoing through the dark cathedral forest. The knocking patterns seemed to be a coded message, letting us know that whoever or whatever it was, knew we were there. The army vet turned to me, I can still remember the excitement in his eyes as he exclaimed: “that’s no woodpecker”, I replied: “this is real!”. I heard my name and quickly turned to see the rest of the group on the ground. The group leader quietly ordered me to get down. There we sat as the group leader exchanged sounds and words with a creature that I now realized for the first time in my life was 100% real and just 50 feet away. Everyone of us felt the rush of being fully and acutely present, alert and alive. During these moments, nothing else seemed to matter. I asked myself, can this really be happening? … It is! The group leader’s words may not have been understood, but his calming tone must have spoken volumes to the figure or figures beyond the tree-line. We felt, as they must have, that neither was there to threaten the other. The knocks were not aggressive, simply a way to let us know they were there. Once the group leader thanked them for allowing us to share their space, he suggested that it might be time to retreat and not push things any further. We began hiking back toward the cars. It soon became apparent that our progress was now being flanked, and so it was, with glowing yellow-green and red eyes, vocalizations, and rustling all the way back to where we had parked. The following night would further reveal why we had been so closely monitored. Once back we were a buzz, we realized that we had all just been transformed, born again. Nothing would ever be the same.</t>
  </si>
  <si>
    <t>rhododendron , undergrowth , fir trees</t>
  </si>
  <si>
    <t>yellow-green , red</t>
  </si>
  <si>
    <t>I was present for this encounter and can attest to its accuracy. I interviewed each of the four witnesses, and we decided for the witness who filed this report to be the spokesperson for the event. We carefully planned this outing and spent a couple nights prior in a campsite approximately 1/2 mile as the crow flies from the location of the encounter. While audio recording equipment was malfunctioning during this outing, there was a subsequent trip to the exact same position during the following week where audio was obtained. Those clips can be heard here: (headphones recommended, start with volume low, then increase as needed) clip 1 clip 2 clip 3 clip 4 The clips were recorded with a Sony M10, and edited from the original source file, with no processing or alteration of the source audio signal with the exception of "clip 1," which received a 5 db gain using Audacity. Also collected from the site were the the following photos: This image is a stick, leaning against the base of a large Douglas Fir that is in the direction from where the knocking sounds emanated - approximately 100 yards into the treeline. Access to this location is very difficult on foot due to numerous felled logs, thick brush, and a very steep incline, and took myself and our team approximately 15 minutes to get to the site. The stick was found as depicted, stuck in the duff. The long stick to the left is my 54" walking stick. Stick This image is a close up of the "knocking stick" end, found shoved down into the duff adjacent to the tree: stick2 All images and audio were collected under my supervision, and I can attest to the veracity and accuracy of the evidence as such. This area has become an ongoing study site, and further updates to this report will be submitted accordingly. Based on the collected evidence and witness testimony, there is a strong possibility that the witness(es) encountered a Sasquatch demonstrating "tree knock" behavior in this remote Oregon wood.</t>
  </si>
  <si>
    <t>https://www.bfro.net/GDB/show_report.asp?id=45347</t>
  </si>
  <si>
    <t>Clatsop</t>
  </si>
  <si>
    <t>The sighting ocurred in the late seventies. I was with my dog at the North jetty, in Ft. Stevens State Park. It was a very stormy day and the surf was high, crashing over the rocks on the jetty and pounding the beach. From the viewing tower I saw a man-like figure walk down off the grassy area onto the beach. At first I did not think too much of this "person" out on the sands. Then I watched as the figure neared the edge of the water. It was waving its arms up and down facing the surf and the tower. There was another person on the tower with his daughter and they too saw the figure; we looked at each other with a "what the hell is that" look but said nothing and continued to watch this figure standing on the beach. At this point I noticed a pick up truck with its lights on approaching up the beach from the south. Then the scale of the figure really struck me; it had to be a good 8 feet tall or more. The figure quickly turned and moved very fast off the beach before the truck was in range. It did not run but rather "strode" the 30 or so yards to the dunes edge, then took one or two steps up the embankment and was gone. I was all excited and scared on what I has just seen. I decided to go to the nearest parking lot near where the figure came down on the beach and see if I could get another look at it. As I approached the beach I became even more afraid, the wind was so strong I could hear nothing but the roar of the surf and the howl of the wind through my coat's hood. My dog was anxious and stayed close to me. I went to the beach and found where it came down the sand hill, the sand was all torn up from its passage. But when I discovered the hill was an easy 10 foot high, I really became fearful and decided to return to my car and leave instead of following the tracks into the grass. The vivid picture of a sandy colored figure standing near the surf waving its arms still stays with me today nearly thirty years later.</t>
  </si>
  <si>
    <t>beach off the North Jetty at Ft. Stevens State Park south of the Jetty on ocean side</t>
  </si>
  <si>
    <t>Hammond</t>
  </si>
  <si>
    <t>Ridge Road</t>
  </si>
  <si>
    <t>observation tower where the jetty and beach meet</t>
  </si>
  <si>
    <t>stormy</t>
  </si>
  <si>
    <t>beach</t>
  </si>
  <si>
    <t>waving arms</t>
  </si>
  <si>
    <t>walked away from ocean</t>
  </si>
  <si>
    <t>https://www.bfro.net/GDB/show_report.asp?id=11147</t>
  </si>
  <si>
    <t>Three large bi-pedal hominids\covered with black or very dark brown hair from head to foot\middle creature approximately 7-8' tall...flanked by two 6-7' creatures\tallest BF stood very still...flanking BFs rocked side to side, shifting their weight from one foot to the next\all were observing our convoy descending from nearby logging road Second witness (Sgt. Jeff Martin) witnessed same three BFs approx. 30 mins prior\observed them leave the quarry...describes graceful, fluid, glide-like stride...exagerated arm swing...*ate up quite a bit of real estate in few steps* [obviously returned to the open after Sgt. Martin's observation] Subsequent search (6 mos later w\ Big Foot Research Project), reveals tracks\various sizes ranging to 21" x 8" Possible fecal sample retrieved (sent to Dr. Farenbach for analysis)</t>
  </si>
  <si>
    <t>private timber land owned by Cavenham Lumber Company in the Saddle Mountain Watershed</t>
  </si>
  <si>
    <t>Saddle Mountain Watershed</t>
  </si>
  <si>
    <t>temporate rain forest , river</t>
  </si>
  <si>
    <t>observing witness &amp; convoy</t>
  </si>
  <si>
    <t>gliding movement , arm swing , rocking side to side</t>
  </si>
  <si>
    <t>two other sasquatch were between 6-7 ft tall</t>
  </si>
  <si>
    <t>https://www.bfro.net/GDB/show_report.asp?id=659</t>
  </si>
  <si>
    <t>On Labor Day weekend 1993, some friends and I went camping for the weekend at a KOA campground near Fort Stevens, OR. In the late afternoon on the second day we were there, a group of five or six of us decided to skateboard on the bike trails between the campground and the Fort. We went to the Fort, walked around and looked, stayed for maybe an hour, and decided to head back to the campground. On the way back, I and one other skated about forty or fifty paces ahead of the others, when we noticed they had stopped. We got off our boards and walked ahead, so the others could catch up with us. We walked around a blind corner on the trail when we heard what sounded like a high pitched scream. My friend said, "That sounds like a kid." So we ran down the trail, assuming someone was hurt. While we were running, we heard a series of grunts, very low and very close. They sounded almost like a hog, only longer, and much louder and lower pitched. We stopped running, and I put my hands on my knees and crouched down, looking off the trail all around us to try to see where the sounds were coming from. Then I saw an animal about five feet off the trail, in the brush, approximatly 10 yards away from us, in the direction we had come from. We had run right past it. It was very hairy, and black, and at first glance, I thought it was a black bear(which I've seen before). But then it stood up and I realized it was crouching. The guy I was with was 6'2", and it was a little taller than him. It swung around and began to run away from the trail into the brush. It ran like a man, much too agile to be a bear, and completely upright, swinging its arms in front of it as it ran to move the heavy brush out of its way. It didn't lumber side to side like a bear does when it stands on its hind legs. I remember being amazed after the incident that it could move so fast. Its speed was really amazing. It took about five very big strides into the brush, and we couldn't see it anymore. We could hear it running through the brush, though. There were a lot of sticks and deadfall on the ground, and the underbrush was pretty thick, so it made a hell of a lot of noise. The sound didn't get very far away from us, and then it just stopped. We ran up to where it had been crouched next to the trail, and stared into the brush for a couple of minutes, but we saw and heard nothing else. Then we got so scared we started running back to where the rest of the party was. The rest of the party laughed at us when we told them the story, so all of us stopped where we had seen the animal. We looked for tracks, or broken undergrowth, but there was so much dead brush on the ground we couldn't even tell where the thing had been crouched in the first place. To this day I remember what the animal looked like, though. It was between 6 and 7 feet tall, and had it been a man, I would have called his weight at about 270. Not great big, but still pretty big. It definitely stood upright like a bipedal animal, and it had pretty long arms with elbow joints. Its legs didn't look all that long, but it had knees, and it ran like a man, but extremely fast. It had black hair which was pretty long. Its back was darker colored than its front. It was late afternoon in early September, the sun was on it, and it was real close to us, so I got a pretty good look at it, however briefly. I can't stress enough how amazingly fast this thing was. No way it could have been a bear.</t>
  </si>
  <si>
    <t>on the hiking/biking trails between KOA campground and Fort Stevens</t>
  </si>
  <si>
    <t>Hwy 101</t>
  </si>
  <si>
    <t>KOA Campground</t>
  </si>
  <si>
    <t>thick brush</t>
  </si>
  <si>
    <t>noted elbow joints and knees , back darker than front</t>
  </si>
  <si>
    <t>scream then fled from witness once spotted</t>
  </si>
  <si>
    <t>running , very fast , ran away from witness</t>
  </si>
  <si>
    <t>scream , pig-like grunt</t>
  </si>
  <si>
    <t>scream sounded like a child</t>
  </si>
  <si>
    <t>The witness described the initial scream as fluctuating, high in pitch, but with some guttural roughness to it. The growl heard from close up he imitated convincingly and its sound was reminscent ot the Sierra Tape growls. He described them as similar to those of a snorting hog, but longer in duration, louder and deeper in pitch.</t>
  </si>
  <si>
    <t>https://www.bfro.net/GDB/show_report.asp?id=10097</t>
  </si>
  <si>
    <t>Jim Henick</t>
  </si>
  <si>
    <t>[footprints] paced around on edge of road</t>
  </si>
  <si>
    <t>Seaside</t>
  </si>
  <si>
    <t>tracks found on edge of road , crossed the road , descended slope , went across the creek</t>
  </si>
  <si>
    <t>Large, barefoot, bipedal tracks were reported to BFRO by experienced trapper Bear Maley. They were found on 1/17/00. Mr. Maley has been trapping in the area for many years. He has seen similar tracks before in his extensive trapping work. These were the clearest and freshest he has yet seen in this densely forested area. There was a line of atleast twenty tracks that crossed the road and descended a slope, then across creek. They indicated an amimal with a very long stride. They were not accurately measured or photographed. Bear followed them for a short stretch before snow and blowdown timber made it too difficult to continue. A strong windstorm was approaching so he had to vacate the area quickly. Experienced outdoorsman and expert Jim Henick met up with Mr. Maley on Saturday, February 22, 2000. Jim and Bear toured the area where the prints were found as Bear checked his trap line. The snow had melted from the area where the tracks had been found. After parting company with Bear, Jim continued to explore adjacent remote areas north of the peak and found two more discernible tracks in the soil/duff. The heel portion of the best track had been partially eroded by rainfall runoff but the forefoot and all five toe impressions were clearly visible. No claw marks. Jim estimated track length at 16".</t>
  </si>
  <si>
    <t>https://www.bfro.net/GDB/show_report.asp?id=658</t>
  </si>
  <si>
    <t>I don't wanna disclose that actual location because of potential bigfoot killers. We were in a enchanted, mossy and fern over grown forest. When we heard(me, mother,father, 4 brothers, 1 sister and a friend) all heard a loud hair raising scream some what like that of a pterodactyl dinosaur. somewhat like a sucking in sound. it was very long like from something with very massive lung capacity. There was a pause between each scream there were four screams total. my mother attempted to imitate the sound and it replied back each time. Earlier that day were took pictures of what were believed to be 2 sets of tracks down a road about a mile from where we heard the screams. The tracks one a smaller and a larger set. The forest was very old with huge trees that had fallen with other trees the same size growing out of them. some trees were so huge I could not see over the fallen one and I am 5'7. There was not sound in this forest it was completely silent. Very eerie. The only sign of wildlife was foot long slugs. the soil was very dark and rich. the moss was think. I put my finger through some moss to see how thick it was and my finger did not touch the ground.</t>
  </si>
  <si>
    <t>forest , river , logging road</t>
  </si>
  <si>
    <t>moss , ferns , choke cherries</t>
  </si>
  <si>
    <t>pterodactyl scream</t>
  </si>
  <si>
    <t>2 sets of tracks found , one smaller than the other , 4 screams total</t>
  </si>
  <si>
    <t>https://www.bfro.net/GDB/show_report.asp?id=3766</t>
  </si>
  <si>
    <t>On September 20th, 2001 at approximately 11:30p.m. my wife was returning from Portland to the coast. She stopped at the rest area on Highway 26 (which I believe is at about the 27 mile marker) to let our dog out. While there she heard what she described as an "eerie" scream coming from the southeast and lasting about 4-5 seconds. She said that it was far enough away that it didn't scare her.As described the scream would have come from across Highway 26 and in an area where there has been some activity (see reports under Clatsop County). I played the recordings on this website for her, and she said it sounded like Matt Moneymaker's Ohio recorded scream.</t>
  </si>
  <si>
    <t>rest area along Hwy 26 between Portland and Seaside</t>
  </si>
  <si>
    <t>Elsie</t>
  </si>
  <si>
    <t>Sunset Rest Area</t>
  </si>
  <si>
    <t>The area surrounding the rest stop is heavily forested and sparsely populated. The witness is a native of Oregon and quite familiar with the sounds of native wildlife. She could not attribute this sound to anything she has ever heard before. Witness described the sound as eerie and strange, sustained over several seconds. It was a mid-range scream as opposed to a howl.</t>
  </si>
  <si>
    <t>https://www.bfro.net/GDB/show_report.asp?id=3148</t>
  </si>
  <si>
    <t>June 2004 For three days at dawn, I heard a long series of calls, the first of which lasted for about half an hour. I was not fully awake for the first calling, and half awake, wondered if it was a screaming cow, being attacked or something. We have major preditors here, including a Mountain Lion. THIS WAS NOT A MOUNTAIN LION. We've heard their screams, and this was nothing like that. Each dawn, the calls occured for a shorter and shorter duration. I was wide awake on the second and third dawns. On the third day at dusk, there was a brief series of calls. It was the softest in volume. Since then, I have heard nothing. I live on one side of the Nehalem River valley, up a little on the ridge, and it sounded like the calls came from the opposite ridge which is very forested. The calls sounded like a huge howler monkey, sort of a whoooop whoooop whooooop who's pitch went up at the ending. As it progressed, the whooops got closer and closer together, until it was whooopwhoooopwhoooop, and then gradually faded out softly. This sound reverberated across the entire valley, which is perhaps one mile from ridge to ridge. I have lived in the woods of No Cal and Oregon, and heard many wild animals. This was not a wolf, coyote, owl, elk, mountain lion, or the cows and donkeys that are a mile away. This was much louder than the most emphatic sounds that these animals make. A friend who has lived here, and on an Elk Preserve for many many years, heard the last dusk calling, and he said he had Never heard anything like it, and that Elk do not make that noise, nor are they that loud. I live on Hwy 103, in Jewell, one mile off of Hwy 26.</t>
  </si>
  <si>
    <t>private residence on extended roam of an elk herd</t>
  </si>
  <si>
    <t>Jewell</t>
  </si>
  <si>
    <t>Hwy 103</t>
  </si>
  <si>
    <t>Hwy 26 , Elk Preserve along the Nehalem</t>
  </si>
  <si>
    <t>forest , river , pasture</t>
  </si>
  <si>
    <t>fir trees , pine trees , alder trees , brush</t>
  </si>
  <si>
    <t>whoops happened three days in a row</t>
  </si>
  <si>
    <t>The witness is familiar with a wide variety of wildlife vocalizations. She was able to rule out a variety of owls and grouse, as well as vocals of other animals commonly known to inhabit the area. The vocalizations were never heard again by the witness.</t>
  </si>
  <si>
    <t>https://www.bfro.net/GDB/show_report.asp?id=9547</t>
  </si>
  <si>
    <t>On Friday morning, August 1, 2008 at about 2:35 AM, I was awakened from sleep in my rented 19 ft travel trailer to what initially sounded like a man yelling for his dog. My family and I were vacationing in Seaside, OR and we were staying at Circle Creek RV Park, located on Highway 101 about one mile south of the popular destination town. After being woken up, I listened for some time before getting up and asking my wife if she had heard what I was hearing. She had been sleeping with our two young sons at the opposite end of the trailer. What we both heard for the subsequent 25 minutes was a deeper voice calling, as if searching for someone. We could not make out what the person was saying, and it seemed odd to both of us that the vocalizations were exact replicas of each other, that is, each call sounded identical to the other. It was almost as if someone was walking around with a tape-recorded selection repeating plays in uneven short intervals. The vocalizations seemed to rapidly circle the RV park along a bordering creek and hedge-row. This movement of the sounds would have required the individual to be constantly running. My wife and I both observed out the windows in the trailer, looking for a flashlight or some other indication of someone searching. The security lighting in the RV park made it difficult to notice forms outside the perimeter. The tone and timbre, and completely unintelligible nature of the vocalization seemed similar to the "samurai chatter" recordings on the BFRO website. At one point the vocalizations became so close to our trailer and so loud that my wife became profoundly afraid. I began wondering if any of the other guests in the park had been awakened, and if they were shaken up as we were. At about 3 AM a car drove up from the highway and three passengers with flashlights exited the vehicle, and proceeded to their campsite. The car drove away. This activity brought silence to our unintelligible visitor, and we were not disturbed for the rest of the night. At 7 AM I asked the RV park manager if he had heard “all of the commotion” the previous night, and he said that he had not heard a thing. I was disappointed to be heading back to Portland that day, as I had hoped to talk with other park guests about the incident.</t>
  </si>
  <si>
    <t>west on Hwy 26 out of Portland, north on 101 , 3 miles on the west side of highway</t>
  </si>
  <si>
    <t>Circle Creek RV Park</t>
  </si>
  <si>
    <t>new moon</t>
  </si>
  <si>
    <t>coastal ridge, clear cuts , coastal range</t>
  </si>
  <si>
    <t>circling campground</t>
  </si>
  <si>
    <t>samurai chatter</t>
  </si>
  <si>
    <t>"Feeling I got there was it was like a thorough fare, where they could cross the road there safely, and the tide was out, and it was raining. That was my first close up vocalization experience it was almost human and it was eerie no decipherable words just inflection and it went until it was 100-150 yards away and it sounded like it came from the area adjacent to tent camping area, then it got within 50-60 feet of trailer, and there was anxiety in the voice, like it was looking for someone, and it was so timberal, and close to the samurai chatter, but obviously primate sound. We were there for a week and only ones with kids, and kids were outside playing and rambunctious inside." He mentioned his wife was paralyzed with fear, and would not go out, he wanted to go check, but she said no way! The BFRO has received many compelling reports from the coastal areas of Oregon, including Report #13653 titled "Dusk sighting by a US Forest Service Law Enforcement Officer on the beach south of Tillamook".</t>
  </si>
  <si>
    <t>https://www.bfro.net/GDB/show_report.asp?id=24328</t>
  </si>
  <si>
    <t>Columbia</t>
  </si>
  <si>
    <t>My partner and myself were elk hunting in the "Saddle Mountain Unit." It was approximately one hour after daylight. We were standing near our vehicle on a pullout off an old logging road trying to spot elk. I then heard a loud wailing scream tapering off into an agonizing moan. My partner just stood there looking into the canyon.I didn't speak to him. After another couple minutes passed, the scream occured again. I knew that he had heard it both times. I asked him what he thought it was. He asked what I thought it was. I told him that we both know it's a sasquatch. The sound was very loud. If I were to guess it was 250-300 yards away. Over the next ten minutes, the scream occured 2-3 more times. It seemed that the sound was directed to different directions the last couple screams. My hair was sticking up and it quite literally scared the hell out of me. No more screams were heard.(more to story)</t>
  </si>
  <si>
    <t>west on Rocky Point Road for 0.75 mile</t>
  </si>
  <si>
    <t>Vernonia</t>
  </si>
  <si>
    <t>Rocky Point Road</t>
  </si>
  <si>
    <t>forest , clearcuts</t>
  </si>
  <si>
    <t>jackfir trees</t>
  </si>
  <si>
    <t>about 4 screams total in different directions</t>
  </si>
  <si>
    <t>The witness provided me with a most impressive imitation of the long, drawn-out vocalization, as it started in a low register and then rose to a scream and a peculiar wailing and moaning call. Despite the distance, he and his companion were impressed by the power and duration of the calls.</t>
  </si>
  <si>
    <t>https://www.bfro.net/GDB/show_report.asp?id=7957</t>
  </si>
  <si>
    <t>On the morning of August 6th, at approximately 6:30am, at a location off Dutch Canyon road in Scappoose, while pre-season scouting, I was observing several deer, 4 bucks and 2 does. While watching the deer for approximately 15 minutes, I watched all six deer look towards the east into a tree line about 1000 meters from my location and the location of the deer. Within 30 seconds of watching the deer look over a bellowing scream came out of the wood line. I knew exactly what it was from my prior reports from the Salmonberry area. In was on queue with the Ohio recordings. The scream started at a low tone and progressively and increasingly became louder until it became a loud type of moaning growl. The deer at that point became intensely agitated, their tails went up and they took off heading west into an adjacent tree line about 300 meters from my location. They did not stop for anything or anybody. At that time, I focused my binoculars on the tree line that the scream came from and waited, and observed for almost 2 hours with no physical sighting. I have gone up several days now with nothing further to report. Being that the season opens up this coming weekend I will keep an eye on the area and animal behavior for anything out of the ordinary.</t>
  </si>
  <si>
    <t>west of Scappoose on Dutch Canyon Road</t>
  </si>
  <si>
    <t>Scappoose</t>
  </si>
  <si>
    <t>Dutch Canyon Road</t>
  </si>
  <si>
    <t>forest , clear cuts , creeks , hills</t>
  </si>
  <si>
    <t>https://www.bfro.net/GDB/show_report.asp?id=9204</t>
  </si>
  <si>
    <t>.I let my dog out at about 6 AM this morning, he usually stays out 1-2 hours but demanded back in immediately. About 7:30 and there was the strong smell of sewage and I could hear branches breaking along the side of my home, nothing new as deer go by often. I didn’t think too much of it. I got up and went to the bathroom as I was walking in I could see something and took a closer look. A large animal, blackish, walking upright going up the hill into the cemetery behind my home.</t>
  </si>
  <si>
    <t>Hwy 47 , Mist Drive</t>
  </si>
  <si>
    <t>forest , river , farmland</t>
  </si>
  <si>
    <t>blocky shoulders</t>
  </si>
  <si>
    <t>walking up a hill away from house and witness</t>
  </si>
  <si>
    <t>She got up to let her dog go outside to pee. The dog uncharacteristically came right back inside. She went back to bed. All the windows were open. Then, about 7:30AM, she smelled what she described as a “raw sewage smell”, which made her feel sick. Then she heard the sounds of sticks breaking as something was walking by. She went to the bathroom, which is on the NW corner of her house, and looked out the window that was facing west. She saw a brownish-black creature walking upright. It crossed-by her line of sight going north. It was 20 feet away, and from her vantage point she was able to see about 10 feet of its travel. She shifted position to the north window, and watched it walk up the slope to the cemetery north of her property. It walked past an old tombstone, and then through some berry bushes. She remembers that it had a very blocky build, with square shoulders. As it walked, she viewed its right side, and then after shifting to the north window was watching it as it walked away. Later, she went out and took some photos. Here is one showing where the creature walked. On the right side is the west bathroom window. She went to the tombstone, and standing next to it, it came to her waist. She is 5’6” tall, and in her estimation the creature was over 7 feet tall. From the direction that it was traveling, it had come from the near-by Nehalem River. Looking at satellite photos of the area, I believe that the creature was headed towards the forest land east of the town. Due to the combination of the dog’s behavior, which is commonly reported when sasquatches are near-by, the odor she described, and the good sighting, there is no-doubt that this witness was fortunate enough to view a sasquatch walking by.</t>
  </si>
  <si>
    <t>https://www.bfro.net/GDB/show_report.asp?id=59632</t>
  </si>
  <si>
    <t>Coos</t>
  </si>
  <si>
    <t>Something was pounding on something like a log. That brought one of my brothers into the house to alert the rest of the family to "Come hear this." We went outside &amp; stood in the driveway, and heard the most frightening guttural roar you can imagine! This accompanied the pounding on the wood object. This lasted several minutes. The evening was clear, warm, without wind. I do not remember a moon. Neither brother could explain what was happening and I recall being scared out of my wits! When the sounds subsided, the family returned inside. The incident was not discussed in front me again. As a child, I was privledged to live in this remote beautiful area and allowed to run free. Sometime later, a boy friend &amp; I observed what we were told must have been a bear in a thicket of alder trees near the house. The feces found there later contained crawdad shells and berry seeds, with a horrible odor, but the creature we saw was not a bear. The hard dry ground showed no tracks. Our fathers were loggers and we were well versed in the local wild life. While this all happened a very long time ago, I still get cold chills remembering those sounds. Years later, my fiance &amp; I were driving North on Oregon's Hwy 101 near Cape Perpetua North of Florence, OR. The highway is narrow, two lane, with Pacific Ocean on the West &amp; steep rock cliffs on the East. I was watching the moon over the ocean, turned sidewise, facing the ocean. A very large black creature rose from a cleft in the cliff and towered over the little car we were in. My fiance yelled "What the hell was that?" I only caught a glimpse of the thing through my peripheral vision, but it was huge and very fast. I suppose we surprised it as much as it surprised us. It terrified me. My fiance searched for a place to turn around as he wanted to go back, and I refused to let him. We were armed with what suddenly seemed to be a very small weapon, considering the size of the creature! When we returned home, my fiance told his father about the encounter. His father told us of the rancher at the foot of the Capes (Also on Hwy 101) who had been riding to check on his cattle when he heard a cow bellowing in agony. His horse became nervous but he forced it on and found a very large hairy animal chewing on the live cow. He carried a 30.06 rifle and shot the creature. It stood up and ran off on two legs. He followed until he lost the trail of blood in the rocky terrain. This is the first time I have ever heard of someone shooting and wounding one of these creatures. It is also the first time I've heard of this creature eating meat of any kind. Our encounter was in the late evening with clear skies and a full moon. My fiance saw the creature in the headlights and had a great view of it. He knew it was not a bear, and didn't think it was human in a fur suit. Facial features did not have a snout and the arms were too long for a bear's front legs. I was too terrified to grasp any features. I have never felt fear like that before or since. The rancher's encounter was in broad daylight, clear skies, rocky terrain, no trees.</t>
  </si>
  <si>
    <t>20 miles from Coquille above North Fork</t>
  </si>
  <si>
    <t>Fairview</t>
  </si>
  <si>
    <t>Coquille-Fairview Road</t>
  </si>
  <si>
    <t>Coquille River</t>
  </si>
  <si>
    <t>moon</t>
  </si>
  <si>
    <t>coast</t>
  </si>
  <si>
    <t>walking up rock cliffs</t>
  </si>
  <si>
    <t>roar</t>
  </si>
  <si>
    <t>The primary encounter was 50 years ago and the most impressive to the witness, then a child of 10. She conceded that even 50 years later, she still got chills up her spine when she merely talked to me about the deep growling roar that rose to a screaming pitch.</t>
  </si>
  <si>
    <t>https://www.bfro.net/GDB/show_report.asp?id=8745</t>
  </si>
  <si>
    <t>This was in 1971 and I was 19 at the time. The location was outside the town of Myrtle Point, Oregon on [omitted] where my parents lived on 10 acres. I didn't live with them at the time, but had walked to their place from town that day and met them on the road as they were driving into town.....they were going out for the evening and told me I could spend the night at the house and they'd see me later on. It was late in the afternoon when I arrived at the house and just went in and watched TV for awhile. After about an hour or so, I heard the dogs barking.....they often barked at deer that would come near the house, so I peeked out the window behind the couch where I sat to see if I could see them. I didn't see anything, but smelled what I thought was the septic tank.....it was awful. Back to watching TV....it was getting darker now and I could hear the dogs again, but they were screaching and saw them run past our front door (the door was all glass panes) and heard them run into the garage. That smell again and it was stronger and I looked out the window again to see why the dogs ran away, but still saw nothing. Soon I heard a noise outside the window I had been looking out of. Someone was walking on the plank just outside the window and sounded like he was headed toward the front door, so I sat back and looked to see who it was. I saw a tall, dark figure walking past the door, but in it's stride, it's head turned and saw me watching. It stopped at the door and turned toward me. It stood there watching me and in my fear I must have passed out, because the next thing I remembered was my parents picking me up from the floor....how I ended up there, I'll never know, but my folks said I was white as a ghost and were afraid when they saw me, that I was dead. My dad ran out the door right away with flashlight in hand, when I was able to tell them what happened, but I was sure it had been hours past and it had rained. He came back with nothing. The creature was taller than the door, but was slightly hunched when it was walking past the door. The eyes were small compared to the size of its head and piercing. It had hair all over, but I could see its skin easily and I could see that it was a female by its breasts, which had less hair. Its face was rather flat and the head was long. It had a short neck. I'll never forget those eyes. I can't really remember the season or month, but it was a couple of months after I graduated for highschool.</t>
  </si>
  <si>
    <t>Myrtle Point</t>
  </si>
  <si>
    <t>tan</t>
  </si>
  <si>
    <t>long head</t>
  </si>
  <si>
    <t>curious</t>
  </si>
  <si>
    <t>elongated</t>
  </si>
  <si>
    <t>ears pressed against head , small eyes compared to body</t>
  </si>
  <si>
    <t>walking by house then turned and looked at witness through window</t>
  </si>
  <si>
    <t>The witness was very credible, and she vividly recalled the incident. Below is an excerpted interview I conducted with her, providing more details: ---- "It was walking past the glass doors and it saw me, and it stopped and turned towards the door. It was only 10 feet away, and it was taller than the door. It was a bit hunched, and it could see into the house. Both of us made eye contact, and I fainted. My parents found me on the floor; pale white." "I could tell it was female, because there were breasts. It seemed like a young animal, and I could see the skin on the creature. It had sparse hair on the front part. The skin was sort of a tan color." "I estimated it to be about 7’5”, based on height of the door." "The thing that stood out the most was the eyes. The eyes were small in proportion to rest of the face. It had a long face, like somebody with an elongated head, maybe two-thirds larger than a human face." "The eyes were almond shaped, like a monkey's. The eyes looked to be brown." "It had a flat nose, flatter than a human's. I didn't notice any eyebrows. I did notice small ears. They weren't stuck out; they were more pressed against the head." "It turned its head, looked in the house, and then it stopped and it saw me. It froze, and then turned the whole body toward me. It looked like a healthy animal." "It seemed intelligent, and it did not look afraid. It looked curious. I did not feel as if I was going to be attacked." "I had never even heard of bigfoot when I saw the animal, and my parents told me there was something that people had seen that was similar to my description. I went to the library to read about the animal. I saw a guy on television who said he saw one across the lake that the thing that stood out to him was the eyes, and I definitely agree." "After getting over the fear, the incident was burned in my mind, and I remember it very vividly."</t>
  </si>
  <si>
    <t>https://www.bfro.net/GDB/show_report.asp?id=25531</t>
  </si>
  <si>
    <t>My name is John R. This incident occurred in early 1980 near Arago, about 5-7 miles from Lampa Mountain. I had a paper route then and I was delivering newpapers from my truck to the residents of that area. It has been so long ago I don't remember the road name, but it was about 0330 and it was raining slighty when I came around a sharp corner in the road and saw the back of a large animal quickly crossing the roadway and climbing the side of the roadcut. The road cut was covered with grass about 2 feet high and was about 10 feet high and proabably at a 70 degree angle. As large bears are common in this area due to the sheep population, I initially assumed it was a reddish brown colored bear I was driving by. The animal must have been at least 6 foot long and had very long hair along its spine. I remember very clearly the part in the hair along the spine, due to the wet weather. I passed within 15 feet of the animal as it climbed very quickly to the top of the road cut and out of sight. What always struck me as odd is that the animals spine did not flex like that of a bear when it was moving, and that its rear legs were not directly under it, more out to its sides as it climbed out of sight. It also had very large, broad shoulders. The animal climbed hand-over-hand to the top of the roadcut in about 3 seconds.</t>
  </si>
  <si>
    <t>4-5 miles off Lampa Mountain Road</t>
  </si>
  <si>
    <t>Arago</t>
  </si>
  <si>
    <t>Lampa Mountain Road</t>
  </si>
  <si>
    <t>pasture , farmland , river</t>
  </si>
  <si>
    <t>longer hair along spine , hair parted on the spine</t>
  </si>
  <si>
    <t>climbing hand-over-hand up roadcut</t>
  </si>
  <si>
    <t>climbing</t>
  </si>
  <si>
    <t>flat profile face</t>
  </si>
  <si>
    <t>During the investigation of this report, John R. added this note by email: "The more I think of that night I spoke about, I realized that I saw a profile view of the animal's face. It was rather flat in profile, and then it raised its front legs or arms almost infront of its body as it ran, and very rapidly climbed the road cut... and I mean VERY RAPIDLY. Its body also appeared to be very strong... the impression I will always have is that it was a running back in a furry suit carrying a football! I say this because of the relative size of the shoulders versus the waist and the speed it had. I am trying to recall how many steps it took to cross the road... and I am thinking 4-5 steps from the right side to the edge of the road cut along the left side of the road, then a few steps up and out of sight."</t>
  </si>
  <si>
    <t>https://www.bfro.net/GDB/show_report.asp?id=1031</t>
  </si>
  <si>
    <t>First let me begin by saying that I began going hunting with my Dad when I was about 5 years old. I have spent a great deal of time in the forest. I have been fortunate to have seen almost every species of animal that we have in the state. In Alaska I have seen a Kodiak Bear, Caribou, Blue Foxes, Moose. You name it I have seen it. On the fourth day of our Elk Hunt on November 14, 1995. It was Overcast, but not raining. There were 5 people in our hunting party. The hunt was for 3 point or better bull elk. I was on a treeline/ridgeline trail that was following both down the edge of a reprod unit that was approximately 15 years old. There was another ridge approximately 50 yards accross from where I was. It was approximately 40 yards to the bottom of the ravine and an equal distance back up the other side. I was doing the usual as I made my way down the trail. Go a few yards stop look and listen. From the corner of my eye, I spotted some movement off to my right on the next ridge over. It was about 70 yards as the crow flies at the time I first saw it. My first thought was that the hunter must have a death wish wearing that color clothes out here. Then I quickly realized that it was not a man at all. The Bigfoot was walking upright on two feet. It did not have four legs, but two arms and two legs. It covered 30 yards distance in a few strides. I still had not ruled out that it could be a hunter. By this time it was not more than 45 yards directly accross from where i was kneeled down at. The Bigfoot stopped in a small patch of the reprod where there weren't any small trees. But, there was a downed alder tree that made a wishbone shape. Like a Y. The alder was laying on the hillside, the bottom of the Y would have been on the left side of my field of vision, the downhill side, the right side of the Y was laying on the ground, and the left side of the Y was up in the air. Can you picture this? I could clearly see by now that this was not a man, bear or any other animal that I have ever seen before in my life. Not in pictures, or in person. I put my little nikon binoculars up on it and watched to see more details of it. It did not have pointy ears that a bear would have had. Nor the big square head. What this Bigfoot did next amazed me, it put one of its big hands on the upper part of the alder. Then it proceeded to swing it's legs over the alder and sit down on the alder like you or I would sit on a fence rail. Can you picture this? It now had it's back to me. Then it sat there, by now I was a little scared.. I knew that this Bigfoot probably had some family somewhere in the vicinity, say 1/4 to 1/2 mile of where we were. I was pretty scared. By now I had determined that this Bigfoot was not a man, and I had drawn my Remington Model 721 chambered in .270 Winchester on him to see him through my scope, and for extra security. The scope was a Simmons 3x9 Deerfield II. I kneeled there on the knob where I was for at least 30 minutes and watched it. I whistled and made attempts to make the Bigfoot turn and look at me. I had my finger on the trigger as I watched all this time. The Bigfoot sat on that alder and his legs were swinging like you or I would swing them on a fence rail. The Bigfoot was reaching with his arms and picking foliage up, and I presume it was eating it. I couldn't see for sure because it's back was still to me. After about 30 minutes I decided that I needed to get going because It was approaching 2:00 pm and would be dark before 4:00 in the trees. The only way down would have been to walk my ridge down and it would have crossed the trail Bigfoot was on about 100 yards downhill from where I was. I was about 1 mile down from the beginning of the ridge. It was a good 4 or 5 miles by road to where the vehichles would be on the bottom. I turned heel and made my way up the ridge line trail as fast as I could, looking over my shoulder all the while. Until it was out of my site it remained on that same alder sitting there swinging it's legs. I walked the mile or so up the ridgeline trail to the old skid road that I broke off of to begin with. When I got to the gravel road I never turned back. It was about 4 miles to the bottom flats and I walked at a brisk pace. I got down to the vehichles around 3:00 and everyone was worried that I didn't come out on the creekbed trail. I had made this same run numerous times. One of my hunting partners even shot a 6x6 bull within 50 yards of where I saw and watched the Bigfoot, he shot it the previous year. November of 1994. I have been back there to that same spot since then. I could take you to the exact spot where that Bigfoot was. Since that experience I have seen two different "footprints" within a 2 mile radius of where I saw the Bigfoot at. I was with two other people when I saw them. I could easily fit my size 10 boot inside the print. with 2-3 inches on the front left and 2 inches on the back so we are talking about a foot like Shaquille O'Neal. Size 20 at least. When you respond I will have the exact road names and numbers for you. If you are wondering credibility because it is so late in the evening. I was on my way home and my girlfriend asked if I believed in it and why nobody could prove it. It prompted me to get on the net and look for any sites. I have never reported this to anyone outside of hunting party and a few close friends. I can still picture it like it was this afternoon though. I will never forget what I saw that day. I thank you for your time and look forward to hearing back from you. This is 100% true and real.</t>
  </si>
  <si>
    <t>near Headwaters Ridge on 8800 Road in Elliot State Forest , accesible thorugh 9500 road</t>
  </si>
  <si>
    <t>Ash</t>
  </si>
  <si>
    <t>Loon Lake Road</t>
  </si>
  <si>
    <t>coniferous trees , ferns</t>
  </si>
  <si>
    <t>hair had lighter tones of brown on shoulders and down back</t>
  </si>
  <si>
    <t>walked up to and sat on alder branch , swinging legs while sitting</t>
  </si>
  <si>
    <t>The witness is an experienced outdoorsman. He caught the profile of the animal first and noted that its head was shaped like a man's only larger, and that there was no snout visible. He saw no distinct ears. Its legs were long and its height was estimated at eight feet. The overall color of the animal was brown with a lighter brownish tone across the shoulders and down the back. The sighting lasted over thirty minutes. The animal did not respond to whistles made by the witness. During the sighting the witness felt spooked, amazed, and was understandably shaken afterwards.</t>
  </si>
  <si>
    <t>https://www.bfro.net/GDB/show_report.asp?id=3297</t>
  </si>
  <si>
    <t>My name is Dustin Anderson and my friends name is Dustin Evernden. We were riding our motorcycles one day and we decided to stop and rest for awhile.When we looked across the valley,we saw a large animal about 6'-7' tall,very wide shoulders,and walking on 2 legs. We watched it get up,walkaround on 2 feet,and sit down on nearby stump.We didn't go and check it out,because if we just happen to meet it on our way and it go balistic on us we might have been in a little of trouble.So we got the hell out of there.</t>
  </si>
  <si>
    <t>toward back of Moormill on Lampa Valley Road</t>
  </si>
  <si>
    <t>Bandon</t>
  </si>
  <si>
    <t>Lampa Valley Road</t>
  </si>
  <si>
    <t>forest , hills , creek</t>
  </si>
  <si>
    <t>wide shoulders</t>
  </si>
  <si>
    <t>walked and sat on stump</t>
  </si>
  <si>
    <t>https://www.bfro.net/GDB/show_report.asp?id=660</t>
  </si>
  <si>
    <t>21-22</t>
  </si>
  <si>
    <t>I entered this part of the Coos County Forest at its western edge, looking for possible hiking trails that I could follow to the top of the hills. I walked east along an old dirt logging road but it ended at the edge of a steep creek. The brush was very thick and I couldn't get through so I followed the creek in a southerly direction, walking through the "slash" (all the debris left over from clear cutting.) Actually, stumbling is a more apt description of my mode of travel. If you've been in a clear cut you know what I mean. Anyhow, I came upon a small spot of soft dirt next to a trunk and saw a footprint about an inch deep. It was a bare foot and just slightly bigger than my male size 10 1/2 in combat boots. I could plainly see the toes. I couldn't imagine how anyone could walk barefooted in that area. I found I couldn't get where I wanted to go due to some wicked stickers so I left. I kept thinking about that print and decided to go back with a camera. Unfortunately, it rained for about 4 days. When it cleared up, I went back and stumbled around some more but it was washed pretty clean. However, I found some other prints that were bigger than the original, and some impressions that were smaller than my own foot (a youngster?). I tried taking pictures and can send them, but they aren't very clear. I could sort of see the track they took and I figured the stride to be about 6 feet between prints. The next day I entered the forest from the north. I followed a dirt road that led to another clearcut. From a high point I could see the area I had been in the day before, so I was sort of north-east of the original spot on the other side of the creek. I saw a beautiful deer and a snake there and found some more impressions. They appeared to be about 15 inches long with the same 6 foot stride. They were not well defined as the ground was hard and may have been made before the rain. I'm not a tracker, but I stood at the print and looked in the direction of travel and could see what appeared to be a trail. That's how I figured the stride. 2 of my strides=6 feet. I'm not a hunter or tracker but once I saw that print, I found it easier to spot others.</t>
  </si>
  <si>
    <t>between Seven Devilsa Road and Hwy 101</t>
  </si>
  <si>
    <t>Seven Devils Road</t>
  </si>
  <si>
    <t>Coos County Forest</t>
  </si>
  <si>
    <t>forest , logging</t>
  </si>
  <si>
    <t>multiple sets of footprints found</t>
  </si>
  <si>
    <t>The witness described the large footprints at about 18" with a 5' to 6' step length, while the smallest prints observed measured 5" to 6" in length. He mentioned the perfection of the first footprint he found and how it sensitized his observational acuity to further finds. The old county dump referred to in the report is completely covered over, but a new dump has been opened nearby. His telling of his experiences has led to another report (unpublished) from a family member and occasioned the excursion of the witness and his brother to the Cascades (see Report #9534).</t>
  </si>
  <si>
    <t>https://www.bfro.net/GDB/show_report.asp?id=9276</t>
  </si>
  <si>
    <t>Stephen Willis</t>
  </si>
  <si>
    <t>Late Oct 2004. I was picking Matsutaki mushrooms near Storm Ranch in Coos County. I noticed free range cattle acting spooked so I kept my path moving in a clock wise motion. Periodically the cattle would sound off, but always behind me, roughly at my 7 o'clock. This happened for around 3 hours and when I decided to call it a night and hiked out to the road. When I got there I heard the cattle again. This time a huge bi- pedal animal ran up the side of the road directly at me. It was 7+ feet tall, huge shoulders, covered in reddish blonde, brown hair, no neck, pointed head, long arms and shorter legs. I could hear the bare feet slapping the road surface as it ran. I was frozen with fear. This thing came within 100 feet of me and stopped. I could see its breath as it stood there breathing heavily. After a few seconds, it turned away from me and with 2 bounds it cleared a two lane road, then jumped over a patch of sala brush. The brush stood 4' tall and extended off the road 20 feet. I never heard it land and the rest of the walk out I heard what sounded like Racoons chattering all around me.I heard what sounded like intelligent chatter almost like racoons make but more deliberate</t>
  </si>
  <si>
    <t>near Storm Ranch and New River</t>
  </si>
  <si>
    <t>Matsutaki mushrooms , pine trees</t>
  </si>
  <si>
    <t>red blonde</t>
  </si>
  <si>
    <t>broad shoulders</t>
  </si>
  <si>
    <t>stalking , bluff charge , fled</t>
  </si>
  <si>
    <t>running , bluff charge</t>
  </si>
  <si>
    <t>chatter</t>
  </si>
  <si>
    <t>The witness stated he felt the animal he saw was young. While large in features, it did not look as muscular as other reports indicated. He could not see any facial details as the creature was standing under a street light. A second person was present when the possible bluff charge occurred. They were waiting on the 3rd member of the party and did not want to leave without him. I will advance the theory that when the charging animal in full view of his target did not react by fleeing, it caused it to pause and take the safest course of action by hiding itself. He stated during the wait for #3 of the group, what sounded like a long conversation took place all around them. The "Raccoon chatter" sounded to the witness like they were communicating with each other. When the 3rd member arrived, he had an ashen appearance like the blood was drained out of his face. He refused to discuss what had him spooked until they walked to the parked vehicle. There he revealed he was followed for the past hour by something walking on two legs, staying just outside visual range in the forest. It had him totally spooked. The witness stated none of them wanted to walk near the road side brush. All were afraid of being grabbed by one of the creatures escorting them out of the woods.</t>
  </si>
  <si>
    <t>https://www.bfro.net/GDB/show_report.asp?id=42352</t>
  </si>
  <si>
    <t>Kevin Llewellyn</t>
  </si>
  <si>
    <t>I wasn't going to report this incident, but I believe it is of major importance to the Bigfoot research community. I will try to keep it simple. I had recently purchased a used vehicle and we decided to take it for a test drive to Laverne Park, which is just a short drive into the mountains from where we live. I was with my girlfriend, her 14 year old daughter, and my dog. After passing the park, we drove on further to see the country. We found a right turn and followed the rural road up into the forest. I later found out that we were traveling up Moon Creek. Not long after heading up the road, my car started overheating. I didn't have water on me so I decided to stop at the first water source, which was a bridge of the creek. I pulled over and we got out. While stepping out of the truck by girlfriend said, " hey, there is something walking on the hill above us". We stopped and listened for a moment but it was quiet. I then looked for a place to collect some water from the creek but it turned out that the edge of the water was too steep to step down and get water from. So, I had come up with a quick plan to connect some string to a cup and "fish" the water from the bridge. While we were trying to get the cup to fill, a small stone was thrown at us and bounced on the concrete of the bridge we were on. I looked up and noticed a steep hillside above us wondering what the hell could throw a rock at us. I noticed my dog was sitting in my truck, which she never does while I'm out of it in the wilderness. I was getting a little spooked so I tried to speed up the process of getting the water in the cup. Then, another stone bounced on the bridge next to us. I literally watched it skip along the cement. I mentioned that we better hurry, and then, from somewhere up the hill, came a very large rock, about the size of a softball of larger. It smashed against a huge rock in the creek and busted into pieces. I stood up on the bridge, looked at my girlfriends daughter and said, "let's go now!" My girlfriend and dog were already in the truck when I slammed the hood down and dove inside. We drove down the mountain and pulled over. I had left so fast that I didn't put the radiator cap back on. I considered returning after getting water to try to get pictures, but my girlfriend wouldn't let us go back. Now, either somebody was on that steep hill in the middle of the forest screwing with us and throwing rocks, or something else was. If it was a person, they are mighty brave in a forest full of hunters and guns. I don't know, seems awful strange.</t>
  </si>
  <si>
    <t>past Lavern Park take the first right over brudge up Moon Creek , about one mile to the first cement bridge at the pull over spot</t>
  </si>
  <si>
    <t>Coquille</t>
  </si>
  <si>
    <t>Moon Creek Road</t>
  </si>
  <si>
    <t>Moon Creek</t>
  </si>
  <si>
    <t>creek , canyon , mountain</t>
  </si>
  <si>
    <t>tossing rock at witness</t>
  </si>
  <si>
    <t>I talked to the witnesses by phone: The witness is retired and cannot remember exact date they went on this drive. As stated, they had to stop at a bridge over the creek. It is heavily forested as seen on the satellite view below. Due to pandemic lockdowns, they did not see another vehicle on this road. The girlfriend did not see a figure but heard walking, crunching, two branch breaks about 100 feet away. While the boyfriend was dropping string and cup over the bridge, two rocks landed four to five feet away from him. Each rock was just a little larger than a marble. He saw the second rock roll by him. Then the softball sized rock hit a large boulder that was thirty to forty feet away, in the water but near the edge of the creek. The rock shattered and the pieces landed in the water. No foul odor was detected. The witness is not sure what fish may be in this creek but has seen crawdads in it. He believes, and I agree, that a Bigfoot thought he was fishing because he had a string hanging over the bridge. He believes a Bigfoot wanted them away from that part of the creek and the thrown rocks were a warning. I find him credible. He was thinking about Bigfoot behavior.</t>
  </si>
  <si>
    <t>https://www.bfro.net/GDB/show_report.asp?id=67380</t>
  </si>
  <si>
    <t>Crook</t>
  </si>
  <si>
    <t>This incident took place during the first Oregon elk season in 1989.My hunting partner had business to tend to in town and had to take leave of our camp for a day. He had taken my truck and left me at camp with his truck and camper. I departed camp on Saturday morning, proceeding at a slow pace to the north/northwest. Neither of us had seen any elk since opening day, the previous Wednesday, so I wasn't hopeful of success that day either. I had proceeded a short distance, less than a half mile and one hour elapsed, when I became aware of a sound that captured my interest. It was the sound of wood on wood striking. Upon hearing the noise, I paused to evaluate its possible origin. It seemed to be between 200-300 yards distant. I at first thought of somebody chopping wood. There is an unimproved road that travels the approximate route I had taken. However, that road starts where I was camped and nobody had been by in a couple of days. Also the sound was in groups of 3 or more whacks. As fast as you or I can say aloud, "whack, whack, whack", is as fast as the sounds were materializing. I deduced that to rule out chopping wood with an ax, as someone using an ax typically takes a full backswing and then must extract the ax from the piece. Both of those acts take too much time to explain these sounds. Later, my dad said he thought it must have been forest grouse. I tentatively took this for the truth until I myself heard forest grouse a few years later and the sounds were not the same. The sounds continued, never varying direction, but always staying ahead of me as I walked, though I was catching up. Finally, I reached a place where the sounds were no more than 50 yards distant, though the maker remained hidden by a rise on the opposite side of the intermittent creek I was overlooking. I sat down on a log to plan my next move and the sounds continued. There was just something so unusual about them that I was becoming very uneasy. I decided, in spite of the .300 Winchester magnum in my hands, to retreat to F.S. 16 and return to camp. I was so shaken by what I had heard that I stayed in the camper the rest of the day to await my friend's return late that night. Later in the afternoon and into the night, I repeatedly heard a noise like a vehicle crossing a cattle guard at low speed (20mph). It was a low rumbling sound. Indeed, there is a cattle guard on F.S. 16 that can be heard from the camp site and initially this is what I thought I was hearing. What is noteworthy is that this sound was not coming from vehicles on the road. I could also easily hear and see trucks on F.S. 16 and few occurrences of this noise could be attributed to passing vehicles. These noises continued into the night until I went to bed. My friend returned and the rest of the trip came off without incident. For years, I tentatively assumed that what I heard had a generally recognized origin. In June of 1995, an interest feature on Bigfoot in the Oregonian newspaper described "tree whacking" as a communication medium of Bigfoot creatures. At that point, I was quite certain of what I had heard.</t>
  </si>
  <si>
    <t>below the Tower Point Fire Lookout (potentially now Foley Butte Lookout Tower)  near the intersection of F.D. 16 and F.S. 1750 in Ochoco National Forest</t>
  </si>
  <si>
    <t>Prineville</t>
  </si>
  <si>
    <t>Hwy 380</t>
  </si>
  <si>
    <t>Ochoco National Forest</t>
  </si>
  <si>
    <t>forest , mountains , stream</t>
  </si>
  <si>
    <t>fir trees , ponderosa pine trees , mountain mahogany , juniper , sage</t>
  </si>
  <si>
    <t>groups of 3</t>
  </si>
  <si>
    <t>The witness defined the locations of his camp, the cattle guard and his position in the forest with precision on Topozone. The Maury Mountains are a small southern outrigger of the Ochoco Mountains, bordering to the south on large expanses of Eastern Oregon desert. The cattle guard type of sound was very rapid, possibly grouse drumming.</t>
  </si>
  <si>
    <t>https://www.bfro.net/GDB/show_report.asp?id=10034</t>
  </si>
  <si>
    <t>Curry</t>
  </si>
  <si>
    <t>In 1969 at the end of August four other boys and myself went camping near Babyfoot lake in the Kalmiopsis wilderness area in south coastal Oregon. I was 16. At around 11 PM, three of us were asleep and two were up. Even though we were within the wilderness area, we had parked our car some ways down a very hard to negotiate road by a stream bed and had ascended a small hill where there was a campground with easy water access a little further up the stream. One boy, George, went down the hill to get something out of the car, and as he approached the car something which had been hanging out near it took off and ran downstream. It was so loud that Matt, the other wakeful boy, heard it too, and they said it sounded like a jeep going through the brush without a motor. But the real fun started about two hours later, when horrible screams started to be heard from a distance. The sounds eventually woke all of us up, and I must say there were of an incredibly scary nature, not cats or anything even like that. More like metal ripping in a factory. Eventually it became obvious that the creature was making its way towards our camp by the stream, and, machetes in hand in the case of two boys, we all hid deep in our sleeping bags. Well, the camp spent about a half hour estimated under siege by something walking around it on two feet, and continuing to let out these massive wails while us boys shivered in our sleeping bags in utter terror. Finally, the creature started to move away, and as it did, two or three of us looked carefully out to see a huge hulking form moving away in the minor moonlight. This is absolutely a true story, whatever this creature was, its "wail" could raise the dead. George and Matt were the totally skeptical types, and the experience shook them tremendously. The Kalmiopsis is a uniquely beautiful place in its own way, but there's stuff out there, as we learned that day in 1969.</t>
  </si>
  <si>
    <t>near Babyfoot Lake</t>
  </si>
  <si>
    <t>Kalmiopsis Wilderness Area</t>
  </si>
  <si>
    <t>creek , mountains</t>
  </si>
  <si>
    <t>pacing around camp</t>
  </si>
  <si>
    <t>pacing , stalking</t>
  </si>
  <si>
    <t>https://www.bfro.net/GDB/show_report.asp?id=661</t>
  </si>
  <si>
    <t>My brother, myself, and two other men were working at a cable logging site decking logs on Forest Service land N.N.E. of Brookings, OR. My brother (riggin' slinger) and one of the other fellows (hook tender) were working in the rigging. Myself (chaser) and the other fellow (yarder engineer) were working the landing. Communications between the landing and brush were via hand held walkie talkie. The guys in the brush spotted something moving across a prairie about 2500 ft. across the canyon from the yarder. They thought it might have been an elk but weren't sure. After telling the yarder engineer about it and asking what he thought it was, the engineer had me get a rifle w/scope out of the crummy so as to have a better look. Both the yarder engineer and I took turns looking at this creature through the rifle scope for approx. 15 minutes. We both came to the conclusion that the creature was not a bear, elk, deer or any of the commonly known big game animals that habit these woods around here. The creature was definitely walking upright and on two legs. It had broad shoulders, reddish brown coloured hair, and didn't seem to be in a big hurry gettin to where it was goin. I could see it's arms swinging as it walked and seemed to have a pointed or conical shaped head. I could't distinguish the facial features as it was just too far away. The creature was headed in a E.N.E. direction from us quartering up the hill across the prairie towards the ridge of the hill. We watched the creature until it disappeared over the ridge it was headed towards. On our way home after work we debated what the creature was and concluded that it was a bigfoot. The boys in the brush said that they had the feeling that they were being watched for a couple of days and the hook tender mentioned that he had heard noises like sticks breaking and something walking in the brush while he was working at his duties in the back end of the unit. At the time when he heard the noises he just passed it off as a bear or other game animal. He never mentioned anything of strange odours or the like.</t>
  </si>
  <si>
    <t>Miller Prairie in Devils Stackyard on the north side of Pistol River</t>
  </si>
  <si>
    <t>Brookings</t>
  </si>
  <si>
    <t>N Bank Chetco , F.S. 1407</t>
  </si>
  <si>
    <t>Miller Prairie</t>
  </si>
  <si>
    <t>prairie , old growth , ridge</t>
  </si>
  <si>
    <t>doug fir trees , tan oak trees</t>
  </si>
  <si>
    <t>walking across prairie</t>
  </si>
  <si>
    <t>walking at a fast pace</t>
  </si>
  <si>
    <t>https://www.bfro.net/GDB/show_report.asp?id=13729</t>
  </si>
  <si>
    <t>1973-1975</t>
  </si>
  <si>
    <t>In the lower Rogue River canyon, about 10 miles above Agness, Oregon, I found some odd tracks while on an outing with my great grandfather. The plan was to pick huckleberries and fly fish for steelhead. I was about 10-12 and got bored picking berries real fast. I was old enough grandpa would let me row the boat alone but not use the motor so I went back to the boat and rowed as far up as I could 'til the current got too strong, beached it, and hiked a couple hundred yards up the bank through a big boulder pile at the bottom of a steep clay bank. Between the bottom of the clay and edge of the water was a rock shelf with the boulders lying on it, about 20-30 feet wide. The river had dropped overnight and there was a layer of mud about an inch, maybe 1.5 inches thick on the rock shelf. Just below the pocket I was going to fish I noticed a set of large tracks coming out of the water, crossing that ledge, and heading up the clay bank. Back then, the minimum size limit was 8" for trout and we all had notches cut 8" up in the cork in our rod butts as a guage to know which fish were legal. Using that, I guestimated the tracks at 24-1/2" long and 8-1/2" wide. I didn't measure the heel, but the foot didn't taper as quickly as a human foot. I guestimated the stride at 6-1/2 feet using the 8-1/2 foot length of the rod. The stride didn't appear to shorten as it went up the bank, it just went up. I don't think I could have climbed that bank without a rope, it wasn't vertical, just very darn steep. There was no sign of whatever it was using the short shrubbery to boost itself along, either. Whatever it was, was very strong and very very surefooted. The track dimensions seem wrong, but I don't see how they could have been faked, nor does it make sense to fake them there where nobody would be likely to find them</t>
  </si>
  <si>
    <t>above Foster Bar , south bank of Rogue River</t>
  </si>
  <si>
    <t>Agness</t>
  </si>
  <si>
    <t>river bank , forest</t>
  </si>
  <si>
    <t>huckleberry , tan oak trees</t>
  </si>
  <si>
    <t>tracks came out of the water across the bank and up a bank</t>
  </si>
  <si>
    <t>https://www.bfro.net/GDB/show_report.asp?id=7954</t>
  </si>
  <si>
    <t>Long drag marks of something very large pulled through a small clearing and then through very dense clumps of Oregon grape, huckleberry, and what I would guess was manzanita. These shrubs and small trees had significant damage to them. I would have discounted this as the work of a Bear, but for the fact that the damage reached a height in excess of ten feet on the scattered trees along the drag path and the drag marks continued for almost 200yrds before gradually diminishing.(This while going up an incline). About two hours later my cousin and I were on the south east side of Baldface creek and noticed a large (at least seven to eight feet tall) animal covered with dark brown fur sitting on a stump (Yes, sitting on a stump!) watching us directly across from where we where hiking. The animal stood made a gesture and strode off into the surrounding forest. Curious we decided to try to get a closer look as we descended toward the bottom of the hill to the creek we heard a large amount of noise and turned to see that not 100 yards more and we would have run into a bear and her cub feeding off the berry bushes along our previous path. Till this day I am Unsure of the creature I saw, and question whether or not it was motioning my cousin and I out of potential danger.</t>
  </si>
  <si>
    <t>USFS 1215 trail that crosses Baldface Creek at the confluence of Spokane Creek south of the Kalmiopsis Wilderness area</t>
  </si>
  <si>
    <t>O'brien</t>
  </si>
  <si>
    <t>creeks , hills</t>
  </si>
  <si>
    <t>pine trees , fir trees , manzanita , huckleberry , Oregon grape</t>
  </si>
  <si>
    <t>sitting on stump , made gesture then walked away</t>
  </si>
  <si>
    <t>https://www.bfro.net/GDB/show_report.asp?id=662</t>
  </si>
  <si>
    <t>I saw 2 sets of Bigfoot tracks on the north end of Cape Blanco Beach August 14, 1986, approximately 7:30 a.m.. The largest track was about 18" long. The smaller track was about 13" long. I followed these side-by-side tracks for 2 miles until they disappeared into a deep forest.</t>
  </si>
  <si>
    <t>Cape Blanco State Park south on US 101  then west on Cape BLanco HIghway between Sixes RIver and Cape Blanco Beach</t>
  </si>
  <si>
    <t>Sices</t>
  </si>
  <si>
    <t>Cape Blanco Hwy</t>
  </si>
  <si>
    <t>Cape Blanco State Park</t>
  </si>
  <si>
    <t>open beach , scrub pine forest</t>
  </si>
  <si>
    <t>scrub pine</t>
  </si>
  <si>
    <t>walked on beach then went up into forest</t>
  </si>
  <si>
    <t>Phil has been following native stories, listening to the various calls and sounds, and following spoor of these creatures for 16 years along southern Oregon coastal habitats. Phil said the animals move out of the Siskiyou mountains in late fall to forage for berries and then spend the winter on coastal lowlands untilizing shell fish and beach carrion. I found his knowledge very interesting and informative. He has indicated interest in working with our research team.</t>
  </si>
  <si>
    <t>https://www.bfro.net/GDB/show_report.asp?id=1720</t>
  </si>
  <si>
    <t>It was about 10 years ago when my girlfriend and I and two of our friends went to Gold Beach, Oregon where I was going to propose to her. We got a motel across the highway from the beach. That night we went to the beach and built a campfire and I noticed footprints in the sand. What struck meas odd was the fact that these were very deep (about 6-8 inches), very long (about 18 inches) and the stride was very long; I had to leap into each one. We followed the prints which went up a five foot embankment and disappeared. None of our group particularly believe in Bigfoot but do not totally rule it out. Just thought I would share our little story.</t>
  </si>
  <si>
    <t>across highway from Gold Beach Inn</t>
  </si>
  <si>
    <t>Gold Beach</t>
  </si>
  <si>
    <t>Step length was an estimated 5' and the depth of the steps exceeded that which could be produced by any of the observers.</t>
  </si>
  <si>
    <t>https://www.bfro.net/GDB/show_report.asp?id=11449</t>
  </si>
  <si>
    <t>At sunset on March 17, 2001, my friend &amp; I were hiking along a creek/log-jam when we heard what sounded like a strange sort of singing in a culvert. My friend quickly approached the culvert and urged me to join him immediately. There at the far end of the culvert were 2 ape-like creatures with glowing eyes. I believe this was my first Bigfoot sighting. The singing continued, despite our intrusion. The creatures did not move toward us, and we left in a hurry so as not to disturb them.</t>
  </si>
  <si>
    <t>beach , creek , culvert</t>
  </si>
  <si>
    <t>glowing eyes</t>
  </si>
  <si>
    <t>singing in a culvert</t>
  </si>
  <si>
    <t>singing , humming</t>
  </si>
  <si>
    <t>I telephoned the observers on 20Jul2001 soon after this report came to the BFRO. We talked at length for more than a half hour. After hearing the diatonic sounds coming from a large culvert the two hikers climbed down to peer through the culvert to see the silhouettes of two creatures crouched or sitting at the far end. These creatures were close together gently swaying and humming (singing) a diatonic type of moan. The culvert with incoming light was too dark to determine facial or body details. Two distinct silhouettes of ape-like animals were seen by both observers before making a hasty retreat. This encounter appears to this investigator to be valid and real. The observation gives a unique insight into interspecific vocal interactions plus the fact that sasquatch spends time within or under human-built structures.</t>
  </si>
  <si>
    <t>https://www.bfro.net/GDB/show_report.asp?id=2841</t>
  </si>
  <si>
    <t>On June 4, 200l, I stopped at a beach north of Brookings, Oregon for my usual evening walk with my Golden Retriever. When we crossed the creek (near where it empties into the ocean), to get to the north &amp; rugged end of the beach, my dog--who normally runs a block ahead of me--froze. She did NOT wish to walk anywhere in this area. We turned around and took a walk on the south beach. At 7:15 p.m., heading up the path to the parking lot, I happened to glance up at the steep hills on the north. I was stunned to see what appeared to be 2 very large men--both dressed completely in black. I looked again to determine if they were a threat to me, and saw they were, in fact, covered in black, and it probably wasn't dark clothing. The figures walked in a hunched-over posture, one right in front of the other, arms swinging like apes, and taking very long strides. They seemed to see me and appeared to be coming toward me. I started to run to my Chevy Blazer. Part-way there, I turned to see if I was being pursued--only to make eye-contact with a large doe (perhaps less than 100' away).</t>
  </si>
  <si>
    <t>beach off Hwy 101 14 miles south of Pistol River</t>
  </si>
  <si>
    <t>beach , creek</t>
  </si>
  <si>
    <t>walking one infront of the other</t>
  </si>
  <si>
    <t>arms swinging as they walked , long strides</t>
  </si>
  <si>
    <t>https://www.bfro.net/GDB/show_report.asp?id=2900</t>
  </si>
  <si>
    <t>I took a three day vacation beginning on September the 14th 2012 from Northern Nevada to the Southern Coast of Oregon. I take professional photos for a website I operate and was hoping to get in some great scenic shots before it got to cold and lousy for the rest of the year. My fiance and I were on a hike about six or eight miles above Brookings Oregon, in Curry county. We were on a hiking trail in a densely wooded area following a trail called the loop trail. This trail is about a quarter of a mile past the area called Natural Bridges viewpoint. We had gone down the trail without incident, although it was getting dark and I felt as though we needed to hurry to get back, even though there was no reason to. It was just a feeling like the hairs on the back of my neck had started to stand up. I can't quite explain it, I just suddenly felt uncomfortable. We did not see any other hikers while we were on our way back up the trail, or on the way down. We stopped walking when we heard some loud snaps in the forest around us, like something was breaking tree branches. We looked around, but did not see anything at first. We decided to keep walking, when we saw some bushes about twenty yards ahead of us sway back and forth. We stopped again and were then assaulted by a horrific smell that reminded me of garbage baking in the sun. By then, the nervous feeling I had had intensified and I was really beginning to worry about the onset of fog and the fading light. The forest was misty and it was raining lightly. We were climbing a steep part of the trail and I gave it my best push to get to the end of the trail. As we were finishing the final climb, I turned and looked behind me. I'm not sure why. It was like I knew someone was watching and yet I told myself I was just being silly. When I turned, I saw a head above some tree branches with the rest of the body obscured by the heavy vegetation. The head was covered in Dark, reddish brown fur and was impossibly far from the ground. If this was a man he must have been at least close to eight feet tall. I blinked a couple times convinced I was seeing things. The thing I was looking at did not disappear. Instead it looked at me curiously for a few seconds and then moved out of my view behind a tree. I grabbed my fiance's hand, too afraid to tell him what I had seen because I thought he might go looking for it and then made my way back to our vehicle as fast as I could. I am not crazy. This was not a trick of light or fog. Something very large with the face of an ape was looking at me. I will never forget it.</t>
  </si>
  <si>
    <t>footpath just above the Natural Bridges viewpoint called Loop Trail , same path as Coastal Trail</t>
  </si>
  <si>
    <t>Natural Bridges Viewpoint</t>
  </si>
  <si>
    <t>forest , ocean</t>
  </si>
  <si>
    <t>receding hairline , no whites of eyes just iris , wide chest</t>
  </si>
  <si>
    <t>forest went unusually quiet before the encounter</t>
  </si>
  <si>
    <t>I spoke with the witness via telephone and during the interview she articulated an account that was compelling as well as detailed. She confided in me that she is a doctoral candidate in neuroscience for a prestigious New England university, and has always prided herself in her capacity to be "firmly grounded in reality," but that this incident has shaken up her view of nature in general. She went on to tell me about her trip to Oregon and how she grew up in the region and loved hiking in the area near the coast. During a hike in the late afternoon she and her fiancée began to hear what she said sounded like "good sized trees being broken at ground level." She described this sound as incredibly loud in the relatively serene surroundings of the hiking trail. She said that her initial feeling was that the sound was created by a bear, and began to urge her partner to start heading back to the trailhead as it was getting close to dusk, there was a light drizzle, and the air was starting to get a chill. She said that all the while she felt uncomfortable, as if "someone were watching her." She also stated that there was a smell of "sour coffee grounds" or "rotten garbage" in the air. As they headed down the trail she noticed that wildlife sounds in the area all at once became silent. This was particularly curious to her as well as her fiancée, so they hastened their pace in a steep part of the trail only to hear more very loud "breaking trees" again thinking they were in the presence of a bear. At this point she caught movement out of the corner of her right eye and looked around where she saw from a distance of about 25 feet a very large figure, obscured from the chest down peering over a tree branch at her. She gaped in disbelief for about 3 seconds and grabbed her partner's hand. By the time she turned to look again, the figure was gone. Her fiancée was seemingly unaware and later reported that he did not see the subject. While the glimpse was relatively quick, she said it felt like "moments" because of the unusual nature of the eight-foot figure. She described the face as that of a "person" but "twice as big" with a long, reddish-brown receding hairline and light brown, human-like facial skin. She said that the nose was proportionally long compared to the rest of the face, and rounded with wide nostrils. The large, dark eyes were greenish in color, with no whites visible, just irises. She said that the subject's very muscular ("bulging") right shoulder connected to its head at the jawbone, with no real sense of neck at all, and that the chest was "as wide as a person is tall." She described the most fascinating aspect of the incident was the complexity of the subject's expression. She detected genuine curiosity emanating from the figure's face as if it could not help but reveal itself to her because of that curiosity. As the couple rapidly descended to the trailhead they discussed what they had just heard and what she had seen, and neither had any tangible explanation. The witness went on to express how this event had changed her assessment of wildlife and the outdoors and instilled a new fear of hiking and camping. I found this witness to be extremely credible. Her discussion of the event came from a scientific vantage point, and she expressed curiosity regarding why this particular subject had singled her out, and the meaning of the apparent behavior.</t>
  </si>
  <si>
    <t>https://www.bfro.net/GDB/show_report.asp?id=36671</t>
  </si>
  <si>
    <t>Deschutes</t>
  </si>
  <si>
    <t>footprints</t>
  </si>
  <si>
    <t>I have been reading your site for the last couple of years, and thought I'd share some experiences I've had over the years. Nothing particularly groundbreaking, but it may add to your database. I have been interested in Sasquatch/Bigfoot since I was a small boy growing up in Central Oregon hearing stories from my uncles and their friends about the goings on in Northern California in the 50s' and 60s'. While there was a lot of skepticism about the possibility of such a creature existing, there was also an underlying acceptance of the possibility that it could exist. My family, and most of the people I knew, spent a lot of time in the woods hunting, fishing, and camping. My grandfather and uncle were expert hunters and woodsmen, and taught me those skills from the time I could walk. In the first 20 years of my life, most of my free time was spent hunting, fishing, camping, hiking, and exploring the wild areas around my hometown. In 1963, my grandfather, mother, brother, and I hiked in to Teddy Lakes in the Three Sisters Wilderness area to go fishing. In those days the Forest Service kept a wooden rowboat at the lake for people to use. We took the boat out and fished for awhile and decided to explore the far end of the lake. There is a small cove at that end of the lake with an island at the mouth of the cove. The cove itself is shallow and swampy. As we rowed around the island we could hear splashing on the other side, and thought maybe had disturbed a bear or an elk. When we rounded the island, the animal was gone, but the ripples in the water were still evident. We took the boat over to the shallows to examine the tracks the animal had left to determine what it was. Most of the area between the island and the shore was maybe 5 or 6 feet deep up to within about 50 feet of the shore where there was about a foot of water over soft mud. What we saw has stuck in my mind for the rest of my life. There was a clear line of tracks where the animal had emerged from the deeper water and walked through the shallows leaving very deep tracks on the mud. It looked like the tracks of a very large man, only wider, longer, and deeper. It was clearly the trail of a two legged creature taking large steps leaving about a 15" track very deep in the mud. My grandfather and I pondered those tracks for a long time trying to come up with an explanation for what made them. All I can say for absolute certainty is that it was not a bear, elk, or any other animal known to live in the area. We tried to follow the animal into the woods, but lost the trail in the deep forest litter. The reason those tracks have stuck in my mind for so long are two fold. While I was only 9 years old at the time, I had spent several years learning the tracks of the animals in the area, and felt very confident in my ability to identify the maker of the track, when it was made, where the animal was going, etc. I had absolutely no idea what made that track. My grandfather, who was an absolute expert hunter and tracker also could not identify those tracks. We had many discussions over the years as to what that animal was, and never did come up with a plausible explanation. As I have learned more about the Sasquatch from reading books over the years, I have come to think it might have been our elusive furry friend. Another important point is that before rowing over to the island, we had been fishing in the lake for an hour or so talking most of the time. This is a small lake, and any wild animal would have heard us and left the area well before we rowed to the island. The tracks were made by a very large animal. The large animals known to exist in the area are bear, elk, cougar, and deer. All of those animals flee at the first hint of people. It is true that cougars will occasionally observe people from concealment, but I have never known one to swim out to an islad to watch people fishing in a boat. Whatever the animal was, it was watching us from the island and only left when we approached. We didn't smell or hear anything other than the sounds of the animal moving through the water as it went through the shallows. Another incident happened in 1970 or 71 while bowhunting for deer in the Swampy Lakes area West of Bend. I had driven to Tumalo Falls and walked from there in the general direction of Swampy Lakes. I had been out since before dawn hunting and just hiking around, and had stopped around noon to have some lunch and rest. It was a sunny day, with the sound of the wind in the pine trees, and an occasional bird calling. I was having a nice time soaking it all in and thinking about where I was going to go that afternoon. All of a sudden, I got this overwhelming feeling of being watched, and became very anxious. I am not one to become overly excited especially when in the woods. I am very comfortable in the wilds, and had spent countless days in situations just like that day. It is in fact where I feel most comfortable and at home. Anyway, I could not figure out why I was feeling nervous, and began scanning the area carfully to see if I could spot an animal. I didn't see anything, and had just about got myself calmed down when I heard a twig snap in some dense jackpines maybe 60 feet from me. There was something walking in there and it definitely had my full attention. I was now standing with an arrow nocked in my bow trying to see what was in there. Whatever it was stayed out of sight, and didn't make any more noise. I stood there for about 5 very long minutes trying to decide what to do next. I was feeling a little silly about being so scared, and decided to investigate. So I walked around the thicket where the noise came from thinking I could see better from the other side. I didn't go more than a few steps when there was a snap from a branch breaking inside the thicket. It was loud enough that I knew it was a large animal. It was all I could do to keep myself from taking off at a dead run. I was an hour or two from the nearest trail, and maybe another hour from my car. I knew that I couldn't outrun any animal that was making the noise. The fact that I was so scared was what was confusing me the most. It made no sense to me. I have had bears come into my camp at night, and not had anything approaching the overwhelming fear that I experienced that day. I really didn't have any fear of mountain lions or the back bears in the area. We didn't view them as dangerous at the time. Besides, mountain lions don't make noise. You are never going to hear a mountain lion walking throug the woods. They don't snap branches. Bears can be noisy when they are eating and haven't detected you. All of the bears that I had come upon at that time had run as soon as they saw me. This animal was observing me from cover and knew I was aware it was there. I decided that exiting the area was the best call. I gathered my things in my pack and deliberately walked away, keeping a close watch over my shoulder. I did not want to appear panicked and encourage whatever was in there to persue me. I had the distinct feeling that I was being followed from a close distance, and would hear a occasional sound of something moving through the woods. I would turn around to face whatever it was, but never saw anything. This went on for a good hour or so, and then stopped. I walked the rest of the way to the car and drove home. This is the first time I have recounted this experience. The reason I bring it up at all is that other people seem to have had similar experiences. In 1973 a close friend of mine came by my house after a deer hunting trip. He told me that he had seen a big foot while hunting that day. I asked him what he saw and he told me that while sitting by a log at the edge of a clearing, a large hair covered animal 6 or 7 feet tall walked across the clearing in broad daylight about 50 yards in front of him. He told me he shot the animal with his 30-06, it let out a scream and ran into the woods. I grilled him for awhile about the details of the encounter, and I believed he was telling the truth. This happened in the area of Wickiup reservoir south of Bend Oregon. I was very angry with him for shooting the animal, and he wouldn't speak to me about it for a long time after that. I have lost touch with him, but I know some people who may know where he is if you want to follow up. About a year after that incident, another man told me he had an encounter near Three Creeks Lake Northwest of Bend. He and another man were sitting on the tailgate of their pick up after a day's deer hunting, waiting for a third man to return. It was after dusk. They said that they smell a foul odor, and something shook the bushes and threw branches and stones at them. At the time, I didn't pay much attention to this story, but it does seem consistent with some of the behaviors described in John Bindernagel's book. The last incident happened at Fish Lake near Bluff Creek in September of 2002. I had been on a solo backpacking trip from Elk Meadows to the Dillon Divide area, and was spending my last night at the lake before leaving the area the next day. I hadn't seen any sign of Bigfoot, but had a great trip exploring some beautiful country. It was about 11 at night, and I was about half asleep in my tent. I heard a very loud whoop that sounded like it came from directly across the lake. The sound went from low to high, and lasted a couple of seconds. What was striking was the volume. It was louder than an elk bugling. I hope you find this useful.</t>
  </si>
  <si>
    <t>Teddy Lakes in Three Sisters Wilderness Area</t>
  </si>
  <si>
    <t>Bend</t>
  </si>
  <si>
    <t>Cascades Lakes Highway</t>
  </si>
  <si>
    <t>Three Sisters Wilderness Area</t>
  </si>
  <si>
    <t>walked out of the lake</t>
  </si>
  <si>
    <t>other stories were reported</t>
  </si>
  <si>
    <t>The witness provided accurate coordinates to the first two events, of which the one at Teddy Lake is used here as the reference. The area at Swamp Lakes does not show actual lakes on maps, suggesting that they are only transient during the early summer. That area has the coordinates 43.8628 degrees North latitude and 121.8829 degrees West Longitude.</t>
  </si>
  <si>
    <t>https://www.bfro.net/GDB/show_report.asp?id=7785</t>
  </si>
  <si>
    <t>This is a very belated report. The early spring of 1976 I was living in a small log cabin on the banks of Tumalo Creek approx 10 miles into the foothills of the Central Oregon Cascades outside of Bend, Oregon. I took my water out of the creek and had an outhouse. One day I was hiking cross-country up the hillside up from my cabin when I came upon some extremely large, flat-footed footprints in the soft dirt of the Ponderosa Pine forest. They were exactly like the ones I have since seen on your website. There was a logging road that switched- backed up the hillside. Other than occasional logging trucks, no one else used that road except for occasional hunters in the fall. I was very surprised, to say the least. I had never heard any mention of Bigfoot sightings in that region before that but went to the library and found out indeed there had been some. It struck me that it was very unlikely to be a hoax as no one would expect anyone to be out walking in that area, so an unlikely place to place bogus footprints. The footprints were coming up the hillside from the area of my cabin and at first it frightened me to think I was sharing an environment with such a powerful creature. As I read about them I realized that it posed me and my infant son no harm and also I felt special to think that there is a good possibility that it had had probably observed us even though I never saw it.</t>
  </si>
  <si>
    <t>a cabin halfway before the end of the road to Tumalo Falls on a road to the right that corsses Tumalo Creek</t>
  </si>
  <si>
    <t>Skyliner Road</t>
  </si>
  <si>
    <t>Tumalo Falls</t>
  </si>
  <si>
    <t>ponderosa pine trees</t>
  </si>
  <si>
    <t>https://www.bfro.net/GDB/show_report.asp?id=7658</t>
  </si>
  <si>
    <t>Megan Turnidge</t>
  </si>
  <si>
    <t>1978 I was 17 yrs old and lived in a remote part of Oregon High Cascades. (Crescent Lake junction). It was a late August day. And I had decided to do some creek fishing. I went thru some private property where Marsh creek and Crescent creek meet. I started hiking up Marsh creek and had gone thru several larger Alpine clearings with the feeling that something was watching me. There was lots of wildlife, cows and horses about so I didn't worry too much about it. After crossing the last fence line and now deep into the Deschutes National Forest I started fishing. Picture a 50 yrd clear swath where no trees grow. Up next to the creek the bank line is lined with willow type bushes and makes it impossible to have a clear view up the creek. So many times I had to hike over to the tree line to continue up the creek. At one point, about a 1/2 mile from the fence line, I had hiked to the trees to make the next clearing at the creek to fish. Being volcanic ground (pumice) I would fish from several feet away then slowly work my way to the creek side. I had fished this particular spot for about 10 mts. by the time I made the creek side. I looked up at the treeline across the creek (25 yards). At that point I realized I had just walked up to Bigfoot. He was rested against a lightning strike stump that was 5 ft. high, his butt sitting down just a bit, and looking over his right shoulder he was watching my every move. We made eye contact looking at each other staring. I could see the full length of his arms, the size of his entire body. The color of his hair covered body. His facial features almost sad looking, more human than gorilla. More expression than you could ever imagine. I broke my rod down without reeling in the line and began to move away as fast as I could, watching him the entire time completely afraid for my life. He, just as startled, stood up from the 5 foot high stump he was resting his butt against, and began to run away from me up the creek as I ran down the creek. His arm length was to his knees, his height at 8 or better ft tall. The speed in which he was able to run from me was incredible. Needless to say he was afraid of me as I was of him (thank God). I've spent my entire life hunting and fishing back country and have never again seen anything like this. Thia was a real life sighting of BIGFOOT in the daylight, no obstruction from 25 yrds. There had been several other sightings and other people that had even closer daylight experiences then myself in the Crescent Lake junction area.</t>
  </si>
  <si>
    <t>Crescent Lake Juncctin of the Oregon High Cascades</t>
  </si>
  <si>
    <t>Crescent Lake Junction</t>
  </si>
  <si>
    <t>Hwy 58</t>
  </si>
  <si>
    <t>Deschutes National Forest</t>
  </si>
  <si>
    <t>startled</t>
  </si>
  <si>
    <t>long forehead , prominent brow ridge</t>
  </si>
  <si>
    <t>resting by stump</t>
  </si>
  <si>
    <t>stood up then ran away</t>
  </si>
  <si>
    <t>After speaking with the witness I was struck by the honesty I could hear in his voice. The witness describes the subject as being about 8ft tall and most likely weighing in around 450-500 pounds. He describes its hair as dark, coarse in appearance and frizzy. The hair seemed to be 2-3inches over his body with the belly and legs having slightly shorter hair and the shoulders and head having longer hair, more likely 6-8 inches. The hair was not well kept, but rather matted. The witness also described his face as being ape-like, with a flat nose and dark calloused cheek skin with hair beginning again below the cheeks. The subject had a rather long forehead and prominent brow ridge. The witness stated that he would liken the subject to being maybe one step off the evolutionary chain from humans to apes. The subject had uncharacteristically long arms compared to a human and definite fingers as opposed to paws. This was definitely not a bear. A bad smell did seem to emanate from the subject, it was more comparable to the way a bear smells. Not an overwhelming smell but, also not a pleasant one. The area that the subject was seen in was a densely bushed creek side while sitting against a lightning strike stump. The witness believes that the creature had been watching him working his way up the creek the entire time, but only decided to leave after the witness noticed him. There were no vocalizations made by the subject either before or after the encounter. The witness and the subject locked eyes for maybe 5-10 seconds before they both decided to leave, in opposite directions. The witness did notice the subject's gait as it left, and noted that he was bent forward as if bearing a significant weight. The witness did not return to the area to look for hair or prints due to being a little shocked by the whole encounter and undoubtedly uneasy about it.</t>
  </si>
  <si>
    <t>https://www.bfro.net/GDB/show_report.asp?id=37044</t>
  </si>
  <si>
    <t>The thing that canvinced me to come forward with this information after all this time is that what I saw was light colored. Any one I told about it at the times made fun of me because they said they were all black. It was at night in the summer of 1980. My husband was a farm worker and got off work very late. The grocery store would stay open all night so once a month we went into the grocery store when he got off work. We were comming back from the store heading home and the three kids were asleep in the back seat and my husband was dosing off in the passinger seat. Because there had been so many deer out that year I was driving rather slowley incase one ran out in front of me. I saw what I thought at first was a deer come from the brush and trees on the left side of the road. I slowed way down for it to cross in fromt of me. It was not a deer though, it was a very large light redish brown very hairy man. When the car lights hit his eyes it made him blinded like it dose deer and he stopped in front of me and shielded his eyes. His eyes did not shine red, like the wild animals eyes do. His skin was a light brown or tan and he had like freckling on his hands and exposed areas around his eyes. I know he was male because I could see his male parts in the lights from the car. He was right there looking face to face with me. I stopped the car completely because I was afraid I would hit him. He got his berrings and turned a walked off the road. He did have a neck, but it was very short, the muscles in the top of his arms and shoulders were built up like a weight lifters and with the hair gave him the apearance of being humped built. I could see him through his hair, because the lights were shining right through it. I had what we called running lights on the car for me when I drove at night because I have trouble driving in the very dark nights so he was light up like a christmas tree. He was young and in good shape wih well developed muscles. Tall enough that his male parts were above the level of the ford hood when he reached his arms up. He also had a smell about him, a very strong smell. Like a man who has been hitchiking for a few weeks and a dog mixed together. The smell stayed in the car for a while. I had the road vents open. i also remember that he had head hair that was long that hung over his body hair and what seemed like beard hair on his face that started up under his eyes and covered his nose and left out only his mouth. His teeth were brown, his nose full and wide and his mouth had like full lips with the hair growing up over them. I have had other distance sitings in the Oregon woods, as when I was young I spent a lot of time there, but this was my only face to face. I just sat there in a amazement after he was gone. Then my husband waked up and asked why we were stopped. I tried to explain the whole experience, but I don,t think he ever did quite believe me.</t>
  </si>
  <si>
    <t>road on the Bend side of Sunriver</t>
  </si>
  <si>
    <t>Sunriver</t>
  </si>
  <si>
    <t>none</t>
  </si>
  <si>
    <t>full lips</t>
  </si>
  <si>
    <t>brown teeth , beard</t>
  </si>
  <si>
    <t xml:space="preserve">road crossing </t>
  </si>
  <si>
    <t>I spoke with the witness last night. The witness lives outside a very out of the way village in the south central desert/ranch country. Very wide open irrigated ranch country with patches of pine timber in the higher elevations. Very desolate. The witness has had two other sighting while ranching/herding cattle in timber. 2. The witness is aware of sightings last October in a nearby community. 3. The witness is of the feeling that they are occasional visitors to the ranch. Reasons to believe this include the fact that the witness hears very unusual and loud vocalizations in the distance at least a couple times a year. Further, there have been nights, at widely spaced intervals, when "something is out there" as evidenced by the dog hiding under the bed in an uncharacteristic manner, and the house being subsequently filled with a strong stench that hangs around until morning before dissipating. After these evenings, she has sometimes noticed disturbed items in some outbuildings and some missing canned goods. The witness has found reddish-brown hair on some occasions, which were not saved.</t>
  </si>
  <si>
    <t>https://www.bfro.net/GDB/show_report.asp?id=667</t>
  </si>
  <si>
    <t>Walking up to a stream to fish for German brown trout, we always try to be quiet as not to scare the fish . As we got around a 90 degree turn in the stream, we both saw what at first was a bear with its paws in the water. As it saw us, it stood up and looked to be around 7', we both knew it was not a bear as we have hunted black bear. We dropped our fishing poles and stared. I have hunted and fished in the high lakes in Oregon for a lot of years but have not been back to this stream since. I think this creature was as scared of us as we were of it. It watched us for about 20 second then turned and headed for the tree line but turned his head and watched us all the way to the trees, then stood and watched us for about a minute then in two big steps it was in the trees and gone.</t>
  </si>
  <si>
    <t>Davis Creek between Davis and Odell Lakes</t>
  </si>
  <si>
    <t>Crescent</t>
  </si>
  <si>
    <t>Century Drive</t>
  </si>
  <si>
    <t>Davis Creek</t>
  </si>
  <si>
    <t>unusually long legs</t>
  </si>
  <si>
    <t>had hands in the creek , stood up then walked away while watching the witnesses</t>
  </si>
  <si>
    <t>very long steps</t>
  </si>
  <si>
    <t>The site is along a wide creek that connects Davis and Odell Lakes in the south central Oregon Cascades. The valley is forested and rather flat. The animal was on the opposite side of the creek and about 50' away. Their assumption was that the noise of the water covered up their quiet approach. The eye witness reports a muscular but not particularly massive animal. He commented repeatedly about its unusually long legs and the extremely long steps, about 6', that it took to reach the forest. It did not take its eyes off the fishermen for the entire encounter. Both witnesses retreated to their cars and moved their camp site about 30 miles away, but did not rest with the assurance that it couldn't catch up with them, given the rate at which they had observed it walking.</t>
  </si>
  <si>
    <t>https://www.bfro.net/GDB/show_report.asp?id=7298</t>
  </si>
  <si>
    <t>I lived in Tumalo Oregon in 1982 and made a deal with my landlord to pay off some rent by providing him with long fence poles to line his nearby property with. I worked nearby on a horse ranch and rode extensively into the Deschutes National Forest on extended rides to the end of old logging roads into small valleys, toward the Three Sisters Mountains. Once I remember my bounding cow dog running from my front and staying behind my horse. A few minutes later the horse was alerted to something in the distance and refused to go any further. It was in this direction I drove the Chevy truck toward where I could cut down some long, straight narrow poles to pay off my rent. I drove up a narrow road that ended with a loop around a big Douglas fir. The valley was steep to both sides with steady elevation increases to the west toward the Cascade Mountains. I had a hand tree saw and an ax, and I started to cut down, clean up, and drag several pole trees toward the road/truck. About 15-20 minutes later I started to hear faint crackling from the ridge above to my south, like a large deer or elk was walking about. As I continued to work the sounds became louder, more frequent, and generally closer. I could not see what it was but thought it might be a bear. Forest was not that thick but I could only hear the crunching of something coming closer and making its presence known. I had no permit to cut the trees, and whatever was seemed kept getting louder and closer (I could hear snapping dry limbs), so I decided to leave.A few days later I enlisted a friend to go with me to get the poles I had cut. I told him of what I had experienced and he thought I was full of it. I brought a .22 rifle. Upon arriving we proceeded to load up the poles I had left and cut some more. The same thing happened. In about 20 minutes something slowly and methodically came crackling down from the south ridge toward us. At first my friend thought I was pulling a prank on him, that I had enlisted a friend to scare him. As it became apparent this was not the case the 'thing' was within maybe 100 yards of us, behind some old dead trees. It broke more limbs, and we migrated to the pickup, which was parked just before the end of the road and the large Douglas Fir. We sat in silence. Nothing. A few minutes later the noises were back, coming from the woods behind the large Fir. I drove to within maybe 50 feet of the Tree. Embolden with my friend, the truck, and the 22, I opened the door and took maybe two steps toward the tree. Something was behind the tree, and it made an extremely loud noise that when into our core. My best remembrance of it was like a cross between a bear and a lion with a megaphone. I have never experienced anything like it since. Pure fear. I bolted back on the truck, we backed up, turned around and left as fast as we could. I left the ax, bow saw, and some unloaded poles. We didn't tell anyone because I wasn't supposed to be up their in the first place and had no wood cutting permit. Whatever it was, although extremely close, never showed itself. Sincerely</t>
  </si>
  <si>
    <t>Tumalo</t>
  </si>
  <si>
    <t>NF 4606 Logging Road</t>
  </si>
  <si>
    <t>Douglas Fir trees , pine trees</t>
  </si>
  <si>
    <t>branch breaking</t>
  </si>
  <si>
    <t>I talked to the witness by phone: He was one year out of high school and had hiked and rode horses in this area. After chopping wood for twenty to thirty minutes, he then started to hear branch breaks and downed limbs cracking as if being stepped on. Something was coming toward him. Three or four days later he returned with a friend. Again after chopping wood for about twenty to thirty minutes, they heard branch breaks and limbs cracking. Whatever it was, the approach was a little faster this time. As reported, they went back to the pickup. When he got out of the truck with the .22 rifle, the large fir tree was less than 100 feet away. After one or two steps the roar stopped him. He described the vocalization as a guttural lion roar for about two seconds. Whatever made the vocalization was behind the four foot wide fir tree. I asked him if he thought that it was using the trees to hide behind as it approached. He said he is 100 percent sure of that. He did not detect any foul odor. From exploring the area, he is aware of different sized caves throughout the region. Using trees to hide behind while moving/approaching is common Bigfoot behavior.</t>
  </si>
  <si>
    <t>https://www.bfro.net/GDB/show_report.asp?id=63779</t>
  </si>
  <si>
    <t>During the summer of 1987, I was hiking with 8 other teens and 3 adult instructors in the Three Sisters Wilderness in oregon. We were heading up a low ridge around dusk, over to the left and towards the base there was a small pond and as we reached the top there wad a small lake to the right down the other side of the ridge. The instructors set up camp further up the ridge about 50 yrds from us. We were setting up our tarps and collecting water for the night, making dinner ect. The sun was down but it was still light enough to see clearly for maybe 30 more minutes. Alex when to relieve himself, and we could still see the instructors up the hill from us. When al of a sudden a rock about the size of a bowling ball came flying into our camp!! We where shocked, then started yelling at "alex".. "Knock it off!!", ect... then another one came and another.. The rocks were not too close to us but close enough to be somewhat of a danger. Then Alex came back, we all got in his face and were really upset, then another rock came down!!! We all ran up to where the instructors were at, and told them what happened.. They of course thought we were full of it, when from out of know where again came anther rock not so close but again close enough.. It is getting quite dark now and all sat back to back in a circle, with our ice axes in our hands.. I think we stayed up all night, but the next day we all just left and never spoke about it again... weird huh?</t>
  </si>
  <si>
    <t>Sisters</t>
  </si>
  <si>
    <t>Hwy 20</t>
  </si>
  <si>
    <t>ridge , lake , forest</t>
  </si>
  <si>
    <t>https://www.bfro.net/GDB/show_report.asp?id=666</t>
  </si>
  <si>
    <t>It was mid summer, probably July. A friend and I were fishing from a boat on the Deschutes River above Pringle Falls near LaPine Oregon. We were floating down stream very slowly around 10:30 am. It was a very nice sunny day and very peaceful. You really couldn't ask for a better day. As we were floating slowly downstream, we were heading toward a big dirt bank where the river did a 90 degree turn. I remember picking up the stringer of fish to show my friend. I was talking to him about our nice fish when something out of nowhere yelled at us. It was terrible sounding! Never in my life had I heard something like this. It started at a low howl and went up about two to three octaves and then back down again. It was so loud! I am sure you could have heard it a mile upstream. It also lasted a long time (maybe 10 seconds). It sounded more like a person than an animal, but it didn't sound like a person, either. I believe that it came from the top of the 30 foot tall mud bank we were heading towards. The dirt bank was around 100 yards away. We decided to investigate and found nothing. The ground was nothing but pine needles so it would be hard to make a footprint. We were right where we thought we heard this thing. But we saw nothing. I wish I could say I did see something but I can't. What makes this episode strange is that I talked to another friend of mine and told him about what happend. I tried to give him a demonstration of what the thing sounded like. He looked at me and said that I heard bigfoot. Now I thought he was kidding but he said that he had a recording of one. He also told me that his uncle was one of the big Bigfoot explorers. His uncle even made a movie about them. This was news to me. He found this recording on a old record that he had and let me borrow it. What I heard on the record sounded exactly like what I heard. I mean exactly! I later found this recording on the internet and it is called "Howl". That is what I heard. Now I don't even know if I believe in bigfoot, but what I heard sounds like what you people believe to be a true recording of one. It is a sound I will never forget!</t>
  </si>
  <si>
    <t>boating on the river off a dirt road 4370</t>
  </si>
  <si>
    <t>La Pine</t>
  </si>
  <si>
    <t>Deschutes River</t>
  </si>
  <si>
    <t>howl</t>
  </si>
  <si>
    <t>https://www.bfro.net/GDB/show_report.asp?id=7967</t>
  </si>
  <si>
    <t>It was probably April sometime, right before the time change. I was 15 and waiting for my bus in the wee morning. I noticed it was really foggy and the sun had barely risen at this time. I lived in Plainview a small conglomerate of houses southeast of Sisters. Anyway, I first noticed the bus coming towards me from about 3/4 a mile away. By the time it was a 1/4 a mile away a black figure of pretty good size popped out from behind the moving bus. It appeared as if it was hiding in the ditch. I don't know why it made the decision to suddenly pop out after the bus, but it did. It seemingly was in a run to get to the forest. We lived less than a mile from the national forest boundary. It ran through a small, vague valley that was in front of me. Sagebrush and the odd rock was in this little valley. The figure I saw was entirely black. It could have been for the lack of light. I also must note that this thing was running fast. If it was a man they must have been running like crazy which is not easy through the maze of sagebrush. I couldn't see any detail which limits my conclusion on this experience. But what I do know is that I never witnessed joggers or sprint runners ever in my neighborhood. And where this being ran there was no trail, no path it was following. It was barren property. Why would a runner be doing this at 6am in the morning in the middle of sagebrush and rocks? Doesn't make sense! My story ends as my bus approached the figure went out of view behind some houses as it neared the ponderosa trees.</t>
  </si>
  <si>
    <t>Plainview</t>
  </si>
  <si>
    <t>Ponderosa Circle</t>
  </si>
  <si>
    <t>field</t>
  </si>
  <si>
    <t>sagebrush , ponderosa pine trees</t>
  </si>
  <si>
    <t>ran across road</t>
  </si>
  <si>
    <t>he witness and his mother went back to the site to look for footprints. The soil is rough and rocky, but they could only attribute crushed sagebrush bushes to footfalls. He was impressed by the size of the creature and it was definitely running (to the west). The location was refined to a specific house on Ponderosa Circle.</t>
  </si>
  <si>
    <t>https://www.bfro.net/GDB/show_report.asp?id=7263</t>
  </si>
  <si>
    <t>1994-1995</t>
  </si>
  <si>
    <t>My cousin Jay and I were out driving my BMW in the forest near Lava Butte. We just wanted to get out of town for a while and away from people,have a few beers etc. I had not seen him for some time as he lived in another town. We drove to What the locals call "the foundation", a concrete fire pit on the south side of Green Butte,then decided to drive around to the other side of the butte to watch the sunset out across the lava flow. This road is narrow, sandy, and winds out through the 10' tall manzanita brush. We wen't as far as we could in the "Bummer",and finally could go no further as the road turned into nothing more than A trail. I found A place to turn around, and backed the car as far down in as it would go and parked. We decided to walk down the trail a bit to get a better view of the mountains and lava flow and were only about 5 min. Into the hike when I started hearing things. (At this point I would like to state that I was raised in central Oregon, and have spent a lot of time in the woods alone, hiking, hunting logging for five years, much of which was walking units looking for boundry markers etc. I AM NOT PARANOID OR A FRAIDY CAT IN ANY WAY).</t>
  </si>
  <si>
    <t>north of lava butte and west side of green butte</t>
  </si>
  <si>
    <t>Hwy 97 South</t>
  </si>
  <si>
    <t>Lava Butte</t>
  </si>
  <si>
    <t>forest , butte</t>
  </si>
  <si>
    <t>pine trees , manzanita</t>
  </si>
  <si>
    <t>bush shaking , stalking</t>
  </si>
  <si>
    <t>The witness was able to tell me a bit more about the incident and the area in which it took place. The area is remote, set between a railroad, the lava flows, and a highway. There are no recreational areas in the immediate vicinity. He informed me that he hasn't been back to the same spot since, but that the brush there is quite thick and, like many areas with past volcanic activity, it boasts caves. He doubts the animal was a cougar or bear, based on its behavior and scream. The witness has entertained the possibility it may have been a bum trying to scare them off. He remarked that there was no smell, something commonly, though not always, associated with sasquatch encounters. Being followed by one is by not very unusual, nor is being screamed at. If the animal involved was a sasquatch, it is possible this behavior was territorial, based on the apparent display that drove them off. It is also possible that it was testing them, trying to gauge their reactions.</t>
  </si>
  <si>
    <t>https://www.bfro.net/GDB/show_report.asp?id=412</t>
  </si>
  <si>
    <t>My brother in law and I were bow hunting in the deschutes national forest there are endless amounts of dirt forest service roads throughout the central oregon region. We would drive down these roads and find a promissing spot get out and walk the area. there are a lot of old fire areas and we found one we had not been to before it was a burnt out section of forest approx 1500 acres in size located about 2-3 miles from the base of Paulina Peek &amp; newberry crater &amp; about 1 mile in from hwy 31 and about 1 mile in from a dirt powerline road and on the south west section of the fire. The burned area was very wide open and we were nere some small rock outcrops, there was a catline road around the fire and this is what we parked on. It was approxametly 1:00 and we had no luck so we decided to try one last place and then go home for the day, which is where i have described. We parked and got out quietly and I headed into the woods on the other side of the road, I walked about100 feet in and was startled by a dow jumping out of the brush and fleeing. We decided to go in the direction that the dow had gone thinking that there may be a buck somewhere nearby, my brother in law went off in the direction he thought the dow had gone and I stayed back and looked for tracks to see if there was others. This is when i noticed some very strange prints on the ground, they were like a humans foot print but larger there were about 8 to 12 prints by one creature as far as i could tell the prints were not all in one dorection. It looked as if the creature, animal, or what ever may have shifted its weight or something when it turned because the dirt was pushed up more on the out side of the print in places. I told my partner and he didn't seem to interested he just kept looking for the deer, then he finally came back up over the little rise and I showed him the tracks he didn't seem to know what to think. I kept studying them and tried to come up with an answer for them, I thought maybe the wind but know the chances of the wind making one let alone 8 - 12 of the prints was very unlikely, or rain but there is no way, or a bear but for a bear to be on its hind legs and to take that many steps was very very unlikely. The prints from what I remember were about 12 to 15 inches in size, and some of the strides were possibly 4 to 4 and a 1/2 feet. We had been at this location for about 30 minutes when my brother in law said we should go he sounded kind of shaky whitch was very unusual for him i asked him why and he said we should go. So this got me kind of spooked for the first during this half hour, so we got in the car and left. We never saw a creature or heard any unusual sounds, other than the prints the only thing that seemed odd to me was that when we first got to this location is that it was very quiet.</t>
  </si>
  <si>
    <t>2-3 miles from the base of Paulina Peek and Newberry Crater</t>
  </si>
  <si>
    <t>https://www.bfro.net/GDB/show_report.asp?id=663</t>
  </si>
  <si>
    <t>First off I've lived and hunted and hiked in these woods most of my life.born and raised here by folks that trace our line back to "THE MEEKS PARTY BLUE BUCKET WAGON TRAIN".So I have studied plenty of animals that have lived here.what I HEARD ON THAT LATE FALL evening made the hair stand straight up. The month was September the weather was warm.My husbane had returned to Redmond to go bowling on his league.I stayed behind as some friends were to come up later that evening and join us The State was doing alot of road work and were blasting parts along the hiway to clear space for wider roads. I was putting more wood on the fire when I Looked at my watch our friends were late as usual.It's was 10:30 a friday. You could heard the trucks and the blasting going on along the road. Then there was this real loud blast! It shook the ground under the stump I was sitting on. futher away from the road you could hear a rock slide started from the blast. Then the woods came to life.I could hear running of a very large animal going through everything in his way.UNDERBRUSH WAS SNAPPING AND SMALL TREES COULD BE HEARD CRASHING TO THE GROUND. As the rocks in the canyon stopped sliding the woods became quite again.Then just across the lake from where my tent was pitched the howing and screaming started.These sounds went on for at lest half hour.I being alone at this time became rather unnerved and decided that my tent would be a better place to wait for my friends from.I crawled inside and found my rifle load a shell into the barrel and sat there in the dark. The sounds across the lake had all but vanaished I COULD STILL HEAR something moving over there and it wasn't deer,elk,bear,cougers,cattle,people,linx,badgers, wild dogs or wolverines. At 11:30 pm my friends finally made up to the camp.They could tell that something had made a very bad impression on me and ask what had happen.I told them.We waited till my mate got back from town but no more noise was heard that night. As this is about more than just what I saw it would be nice for it to be keep unlisted. thank you</t>
  </si>
  <si>
    <t>Three Sisters Wilderness area</t>
  </si>
  <si>
    <t xml:space="preserve">lake , forest , </t>
  </si>
  <si>
    <t>scream , howl</t>
  </si>
  <si>
    <t>https://www.bfro.net/GDB/show_report.asp?id=665</t>
  </si>
  <si>
    <t>I was driving home to Bend near sunset, just south of La Pine on US Highway 97, on Nov. 5th, 1996 when a hawk was flushed from the treeline ahead on my right. It flapped vigorously, headed southward directly toward my car, crossed over it and kept going. It was not gliding, it was accelerating. Seconds later, I saw a tall, rangy figure suddenly emerge from the cover of the treeline, about 150 feet ahead on my right, and stride determinedly toward the road across a grassy fringe. As I slowed and closed the distance to within 50 feet, the figure with no hesitation, stopping neither to look in the direction of my approaching car nor to gauge the speed and distance, glided across the two lanes in four strides and kept going directly into the cover of the pines on the other side of the road. I asked my wife if she had seen the 'person' crossing the road. I wanted her opinion of what had transpired before expressing my own suspicions. Unfortunately, she said no - that she had been trying to follow the flight of the hawk behind the car. On immediate reflection, I realized I had seen something unusual but could not say what exactly I had seen. Nor can I say now what it was. But if it was a human being, it was a strange one. The figure seemed not just tall but VERY tall - I would estimate close to 6'8" to 7' tall (based the figure's height relative to roof of my car). The length of stride required to cross the road in just four strides would be quite large. Its actions did not seem typically human. It did not wait for its chance to cross at the roadside - it waited hidden in the treeline. When its chance came, it never slowed until hidden in the pines on the other side of the road. It didn't even turn toward me, though its efforts indicated it was aware of and concerned by our car's approach. It didn't run or jog as a human might who is caught crossing the road in front of an approaching car. Its step was a well articulated (almost thoughtful) full heel to toe stride with a vigorous push off. It moved briskly with a long swinging arc of the arms, a slightly stiff body-lean with the head and trunk bent forward from the waist. The head was not bent at the neck; I saw no neck; the whole upper torso was bent from the waist. I have thought about the 'clothing'. During the brief seconds, I had seen the figure, the clothing appeared to be completely and uniformly DARK - top to bottom - without distinguishing characteristics. I could not identify the articles of clothing - jacket,jeans, boots, gloves etc. with one exception. The one article of clothing that I might have noted was perhaps a peaked lumberjack's cap with a fuzzy tassle. On reflection, I wonder if it might instead have been the oft-reported pointed head or skull. Please do not put my name or contact information on the public site. You may make it available to researchers if requested.</t>
  </si>
  <si>
    <t>on US HWy 97 north of th Hwy 31 intersection and south La Pine</t>
  </si>
  <si>
    <t>upper torso bent from the waist</t>
  </si>
  <si>
    <t>heel to toe step , arms arced as they swung</t>
  </si>
  <si>
    <t>crossed two lane road in 4 steps</t>
  </si>
  <si>
    <t>https://www.bfro.net/GDB/show_report.asp?id=664</t>
  </si>
  <si>
    <t>Today is June 12 2005.My husband and I were around Lake Jefferson north of Suttle Lake out fishing and scouting elk. When we stopped to follow fresh bear and elk tracks. We could smell something very bad in the air and thought we were very close to a bear. A large bear. We came across a large stump that had some kind of hair all over it. We studied this for some time trying to figure out what had happened there as the stump had hair all over it and it was also all over the ground. We brought some home with us because it was the strangest fur we had ever felt. This fur was white and very coarse.It was not elk or deer or any fur we knew of. We looked on the ground and notice a set of elk horns that had been dropped We continued down what looked like a game trail and found a wallow. In it were several foot prints from what looked like elk and bear. Also we saw foot prints that were at least 18 inches long and as wide as my foot.(I wear a 6 1/2). shoe.) We followed the tracks and they headed toward a creek. The prints were easy to follow as the ground was clean where they stepped but surrounded with what looked like splashing from wet fur around each print. We investigated further, though I was scared to death, and had noticed the bushes and tree branches had been splashed as well with the muddy water from the wallow. There were tracks every where. What ever made the prints was very heavy. The tracks were deep. My husband who weighs 230 lbs. tried to make prints that deep by jumping next to some and barely dented the ground. My husband, who was a logger and is very familiar with the wilderness had never seen anything like it before and was also astonished. He was curious and wanted to keep investigating but I was so frightened I just wanted to get back in the truck. To the best of our reasoning we figure the tracks were a day old. It had rained on Friday and they had dried enough for us to see them on Sunday afternoon. We usually carry our video camera with us when we go out in the woods but forgot it on this trip. If it doesn’t rain this week my husband is going to go back and film it, he wants to gather more evidence of what is there. I don’t know if I can go back. It may not sound like much in the telling of this story, but in real life you could just feel that something very large and strange lives there and we should not be in this place. This has made such a lasting impression on us both, that we had to come home and tell someone right away.</t>
  </si>
  <si>
    <t>border of Deschutes and Jefferson Counties</t>
  </si>
  <si>
    <t>Lake Jefferson</t>
  </si>
  <si>
    <t>forest , creek , swamp</t>
  </si>
  <si>
    <t>prints went toward a creek</t>
  </si>
  <si>
    <t>also found hair that turned out to be bear</t>
  </si>
  <si>
    <t>I did view the videotape that was taken at the scene the following day the tracks were found. Impressive but I knew that I had a better chance at seeing the tracks for myself later that afternoon. Upon arriving on scene, the witness K, filled me in on all the details of what happened before they went off into the forest. I did find other impressions of large tracks that were still part of the original subject. Also, I had the opportunity to compare impressions with bear tracks that were less then a few hours old. Impressions were measured and the bear tracks found were used to identify subject from other known animals in the area. The odd colored hair mentioned in their report was of an elk. It appeared to me to be some type of natural salt lick which was the source of attraction to the stump. I did stay until midnight with witnesses. We walked a couple of roads and they wanted know what the BFRO does while out on expeditions or investigations involving overnight stays. Listed were four witnesses, I had the opportunity to meet K and C, but not the other two. I talked to the third witness T. He was the first to contact me by phone. Each conversation, with T, K, and C matched each other’s story. All witnesses were interviewed separately, either by phone or in person. I did view the cast taken, plaster of paris was the compound used to create the casts. They were unable to get Hydrocal in their area and used what they could before the tracks disappeared. Hair samples were collected in two separate areas where the subject had walked and they were sent off to Dr. Henner Fahrenbach for his expertise on the subject. Will update the report when I receive his final analysis. Sample one was taken from a small sapling, at a height of sixty-four inches. Also present were bear markings or scratches on the tree. Sample Two was taken from another tree, which was laid over onto another tree, at a height of about forty-two inches. It was presumed that subject may have stepped over the sapling. UPDATE Hair samples collected from the area were of a bear, according to Dr. Fahrenbach (7/9/05). Dear Mel, Both samples were bear hair, only the short piece was much more pigmented than the longer one. Keep the hair coming! My best, Henner. Sample one was of a bear. Sample two I was hoping to be our subject. Strand was of a different color and texture and it was stretched, causing it to curl. Thinking is. . . the spring left in the tree as the bear stepped over, snapped it up higher as it passed. Thanks to Dr. Fahrenbach's assistance. Even though the hairs turned out to be of a bear. Tracks found and followed in the area were of a much larger and different subject. END OF REPORT</t>
  </si>
  <si>
    <t>https://www.bfro.net/GDB/show_report.asp?id=11886</t>
  </si>
  <si>
    <t>Jason Wells</t>
  </si>
  <si>
    <t>We were paddle boarding at Hosmer Lake and on the far backside of the lake where the water is only about 1 foot deep we saw a track or trail through the water with very clear and apparent large footprints. The foot was completely decked and toes were clear as day.... We found an easy dozen or more footprints in the water in the mud... Not all were apparent... The trail lasted approx a couple hundred feet ... We saw Elk prints and the 'footprints' seemed to occasionally jolt to the side... As if it were trying to jump onto a fish or duck... The prints were very large... The water in the lake there is way too cold to walk through....</t>
  </si>
  <si>
    <t>Take Mud Lake Road then a right on NF-600 to the boat drop in on Hosmer Lake , go towards far shore and up the river until you get to the head of the lake</t>
  </si>
  <si>
    <t>Mud Lake Road</t>
  </si>
  <si>
    <t>Hosmer Lake</t>
  </si>
  <si>
    <t>walking through the lake</t>
  </si>
  <si>
    <t>Three of them went to paddle at Hosmer late in season. They were in sweatshirts it was so chilly. It was at the end of day and they were rushing to get on water. She's unsure if it was a weekday or weekend but believes weekend. It was not crowded at all. Nobody was out. No campers. They paddled to the back side. To the waterfall….really shallow can totally see the bottom, only 18" deep if that and can see everything. They saw tracks come in off the west side of bank and walking through, the tracks appeared to be following animal tracks. They veered off and went over to a bird nest, it appeared as if there were broken eggs, the tracks then went off to the east side. They think the current would have wiped them away relatively quickly. Strides were 6 - 8' apart and they believe there were about 200 yards of tracks. Water was freezing. Could see outline of footprint, not clearly defined. Size of tracks were about twice her foot size about 18" x 7". She remembers only one set of tracks, her husband believes there could have been two sets as he states stride was about 8' while she said 6' which could indicate two or multiple paths it took. He says there were multiple sized prints, but pretty close in size One of the guys went back the next day and the tracks had washed away. When I went to the site with the couple, I began to appreciate how remote this part of the lake is. It took us about 45 minutes to paddle up the lake channels to get to the head of the lake where a small stream feeds the lake. Kiley and Lynnette showed me approximately where the elk tracks and the unknown tracks came off the bank and meandered up the shallow lake. The possible tracks followed the approximate three elk track ways the entire way except for a couple of instances where it veered off to the east for some reason, then it returned to the elk tracks. Kiley believes he recalls two tracks, one larger than the other. Lynette believes there was only one. Back to the veering off. When the tracks veered off they went over to what appeared to be a birds nest under water. There were what looked like egg shells in these dug outs in the mud. The tracks did go around these mud holes. On the way up the lake I saw white shells along the shore and I considered they could be fresh water mussels, however upon inspection, they were goose eggs or the like in the muddy bank. We saw more in the water as well. We found it odd that they were under water but I did learn the water levels change seasonally and perhaps the year they had come here, the water had been lower in the spring, low enough for goose nests to be in the muddy shores. However I still cannot rule out that something was digging for freshwater mussels, but they have yet to be confirmed at this lake. The other bit of additional information I gathered from them during the second interview on site was that Kylie believes he could make out the toes in the prints, this interests me because the next day, they say their friend could barely distinguish the tracks due to the flow of the river into the lake, they were washing away. To me this indicates the trackway was created the same day and perhaps very recent to their arrival. We paddled further up stream to a waterfall and there is a horse trail that we believe comes from Quinn Meadow horse camp. We will be camping along the shores of this lake, perhaps in September to try to recreate the scene. They were not true believers until coming across this trackway. They have considered all options for what could have created these prints and land at the same conclusion I do, Bigfoot tracks.</t>
  </si>
  <si>
    <t>https://www.bfro.net/GDB/show_report.asp?id=36384</t>
  </si>
  <si>
    <t>I was driving to Mt Bachelor in Bend OR. As I was driving about 150 yards up the road I saw a massive thing take 3 large steps across the highway. It was very dark in color. About 8:00 o clock in the morning.</t>
  </si>
  <si>
    <t>toward Mt Bachelor on Cascade Lakes Hwy</t>
  </si>
  <si>
    <t>Cascade Lakes Hwy</t>
  </si>
  <si>
    <t>took three steps to cross road</t>
  </si>
  <si>
    <t>After meeting with the witness I determined his story to be authentic. The witness recalled being behind another car at the time that the supposed Sasquatch crossed the road. Both cars came to a near stop at the location that the creature disappeared into the trees. The witness was unable to locate the creature in the brush. Neither occupants of the two cars got out to look around, they continued up the road to Mt. Bachelor. The witness described the creature as being very large, dark in color, having fairly long arms, and being quite tall. The creature was definitely walking upright on two legs. The witness has seen many animals in the wild, as he has grown up hunting, and he was unable to attribute this sighting to any known animal. He was also unable to see the mouth or eyes as the creature did not turn to look at the oncoming cars, but rather headed straight for the cover of the forest. This particular area is very densely forested and close to many sources of food and water.</t>
  </si>
  <si>
    <t>https://www.bfro.net/GDB/show_report.asp?id=43491</t>
  </si>
  <si>
    <t>Douglas</t>
  </si>
  <si>
    <t>When my dad was about 8 years old, his family moved to Douglas County in Oregon, located in the Cascade Mountains, because his dad was a logger. They lived there only through the summer season. They had two lakes near them. Diamond Lake and Lemolo Lake. He said he had a half day at school, so he headed home at about 1pm. He took a trail that goes around Lemolo Lake (that he wasn't allowed to take because it was right next to the logger camp). He headed down that trail in the afternoon of a clear, sunny summer day and stopped at the bottom of the trail when he saw something crouched down drinking from the lake [see note below]. It was only about 150 to 200 feet away from him on the same side of the lake. As soon as he had seen it the creature stood up as straight as a man and stared straight at him. The minute my dad realized it wasn't a man or a bear he ran right back up that trail. He said it had dark fur all over and it was pretty large...but then again he was very small! When I asked him about this story today to get the details, he said that during the 3 or 4 months they lived there that year he heard loud screeching, howling noises once in awhile that he didn't recognize to be any animal he had ever heard.</t>
  </si>
  <si>
    <t>logging camp on Lemolo Lake</t>
  </si>
  <si>
    <t>Lake Lemolo</t>
  </si>
  <si>
    <t>Cascades Hwy #60</t>
  </si>
  <si>
    <t>Lemolo Lake</t>
  </si>
  <si>
    <t>drinking water from lake then stood when witness approached</t>
  </si>
  <si>
    <t>I talked to the original witness and thereby converted the report from a second-hand to a Class A report. The witness described the sasquatch as having been in excess of 6 1/2', the height of his father. It was brown to tan colored, not the color of the black bears common to the area. The witness said the animal had a massive build and a flat face. It was hunkering in berry bushes on the side of a creek, possibly Poole Creek. At the time of the sighting, the witness did not talk about it for fear of the consequences of being in an area "forbidden" to him. As a curious aside, 3 1/2 miles to the west of this location is the "Dread and Terror Ridge."</t>
  </si>
  <si>
    <t>https://www.bfro.net/GDB/show_report.asp?id=12021</t>
  </si>
  <si>
    <t>Back in the 70's my wife ,friend and i hunted the black powder season up Rock Creek east of Glide, Oregon. I don't remember the year, but we hunted Blacktail Deer every year for over 20 years in this same area. We were north of the County Shop a few miles, and camped in a large gravel pit on the left. A road takes off directly east of camp crossing Rock Creek and goes east and connects with the next road towards Steamboat Creek.(Ames Creek Rd.) We took off one morning at day-break (about 7am in November) and deceided to park and check out an area we had saw game in before. As we walked up a steep cat road in about three inches of new snow,(it was snowing pretty good) my wife noted some sm. tracks and asked what they were. They looked like coyote or dog. Then we saw some larger tracks that looked like bobcat tracks. A little farther along my wife said,"some one is up here walking bare foot." We followed the track and it was smoking fresh, the water was just starting to form in the tracks. We came up on and area that this thing had layed in the middle of the road and had left the snow all dirty. I commented that it sure was dirty. Apparently we kicked it out ahead of us ,as the tracks went straight down the hill and crossed the rd. we had came in on. I told the wife it was bear tracks so as not to scare her.(we had 3 shots between all of us) The track smashed down the snow and made ice as it walked. The tracks were about 14 or 15 inches and 4 inches wide at heel. If it was a bear ,he had to have stepped ontop of its ft. paw marks, because all that we saw were the hind feet marks in the snow. I didn't see any clawmarks and the track looked kind of human. It was snowing quite heavy and visability was only a few yards.</t>
  </si>
  <si>
    <t>Rock Creek Road to county gravelpit to Ames Creek to Cat Road</t>
  </si>
  <si>
    <t>Glide</t>
  </si>
  <si>
    <t>Diamond Lake Hwy</t>
  </si>
  <si>
    <t>scrub land , creek</t>
  </si>
  <si>
    <t>scrub , poison oak , alder trees</t>
  </si>
  <si>
    <t>possibly lying down and was startled up</t>
  </si>
  <si>
    <t>This area has a history of activity. Here is additional information from the witness, with relevant details from another account as well: "The tracks were really fresh, and we followed these bipedal tracks 50 yards down to where something very large had laid down right down on the cat road itself. It made a dirty spot in the snow. It looked like we had spooked it from where it was laying and it had taken off." "There were no claw marks whatsoever at the front of the 14" to 15" long prints. There were five toes, and very human-like. This was around 1970, and we hunt in a different areas now, due to permits and restrictions." "It’s a kind of a spooky area, and I hunted there for 25 years until the permits became hard to get." "On another trip, there were five of us, and we heard this weird, crazy sound, like a crazed woman laughing." "I fired a shot in the air, and the noise stopped. I saw no tracks when I went to see the next day. These were weird sounds, and I wondered if they were related to the tracks I'd seen before. It was so high pitched, then the sound dropped into a sobbing sound, too low-pitched to have been human. I know it was an animal, there were no other people out there."</t>
  </si>
  <si>
    <t>https://www.bfro.net/GDB/show_report.asp?id=25764</t>
  </si>
  <si>
    <t>Chris Minniear</t>
  </si>
  <si>
    <t>The incident occurred while my cousin and I were returning from a hike near our family home. The area we lived in at the time was fairly remote and we lived at the end of an old logging road. We often hiked the forest behind our homes. As we were nearing our home we heard a very unusual "whoop" sound coming from the top of the mountain above us. The sound was loud enough it echoed throughout the canyon. It was a sound unlike anything we had ever heard before and caused us to stop in our tracks. We were very familiar with the area and the local wildlife new it was not a coyote or cougar. We waited a very short time and heard the "whoop" again. At this point we both broke into a dead run for our home. As we ran for home we continued to hear the "whoop". Once we arrived at my home we immediately informed our parents of what we had heard. My mother, who had lived her whole life in the area, told us we probably heard a cougar but went outside with us to listen. After hearing the "whoop" herself she called my father out to hear it also. Both adults agreed it was like nothing they ever heard before and I remember telling them it sounded like a monkey or gibbon I had heard once at a zoo. The "sound" continued for two nights and my mother called a county trapper to investigate. The trapper investigated the area but did not find anything.</t>
  </si>
  <si>
    <t>Drain</t>
  </si>
  <si>
    <t>Laurel Hills Drive</t>
  </si>
  <si>
    <t>forest , mountains</t>
  </si>
  <si>
    <t>whoop , Snohomish Whoop</t>
  </si>
  <si>
    <t>each whoop was 3-5 seconds with a  10-15 second pause</t>
  </si>
  <si>
    <t>I spoke over the phone with the witness, a Deputy Fire Marshal who grew up on a family owned, 360-acre dairy ranch just outside of Drain, Oregon. His childhood was spent with his older cousin roaming the countryside around the family property on which his mother has lived since 1930 and continues to with his father. The witness has been a hunter since boyhood and is familiar with the local fauna and the sounds they make. He has heard cougars vocalize and mentioned how rare that is. The witness was watching a show about bigfoot on the History Channel when BFRO.net was mentioned, so he visited the web site. He came across the Snohomish recording which struck a nerve and thought instantly, “That’s IT!” The shiver it sent up his spine prompted him to send in the report. Over the years, he has attempted to describe the vocals he and his family heard that night. He shared a quick, funny anecdote about coming within twenty yards of a grizzly without realizing it until the bear announced itself with a growl and a huff. When his girlfriend asked what had made the noise he said, “ A bear: we got to get out of here.” What he was thinking was, “That’s not IT.” I found it amusing that he had an encounter with a big bear and almost instantly thought of the vocalization from all those years ago. On a summer evening in 1977 the witness (age: 12) and his older cousin (age: 17) were walking home after playing in a hayfield until dusk. The distance between the two is three quarters of a mile. About half way there they were both startled by a loud whooping. They paused to listen and after the second whoop began to run. The quality of the sound, ”made the blood run cold….IT was disturbing…the feeling was instinctual…I’ve never run so fast in my life.” The vocalizing continued until they were inside the house. There they eventually convinced his “incredulous parents” to step outside to listen to the vocals. Until that point the couple had supplied the young men with every possible explanation for the noise...cougar, elk etc. The witness explained to them that it sounded like a gibbon he had both seen on TV’s Mutual of Omaha’s Wild Kingdom and heard at the zoo. Once outside, all was quiet. He remembers distinctly his father standing and listening until he said, “I’ve had enough.” Just as he turned to go inside, the whooping began again and continued for some time. “That really disturbed my mother and that isn’t easy; she’s an old farm gal.” She walked inside and while the animal continued to call, an old high school friend and trapper for the county. She told him that “something was out here and he needed to come and check it out.” After the vocals stopped, his cousin wished to go home but did not care to walk, despite the fact that it was only across the road, so he called his parents for a ride. Because they refused, the witness’ father drove the teenager home in his pickup. The two boys did not venture from the farm for weeks following this event. Nothing was found by the trapper who arrived three days later. The vocalizations were five to eight seconds long with a pause of ten to fifteen seconds between them. Those on the first night lasted over a half hour, possibly longer. The witness reports that everyone could easily tell where the sound originated and all four were impressed; no one present had heard anything like it, before or since. “It was not from a small animal.” The vocalizations continued the following two nights lasting up to, or over an hour per episode from the same spot on the mountain near some old growth firs that are no longer there. The witness states, “ I got the impression that it was looking for a response and didn't get one and moved on, or that it was announcing its presence.” I found this witness credible. I believe the vocals’ timbre and volume described are consistent with other alleged sasquatch vocals.</t>
  </si>
  <si>
    <t>https://www.bfro.net/GDB/show_report.asp?id=22570</t>
  </si>
  <si>
    <t>In July of 1978 when I was just 7 years old, I traveled to Oregon with my family to visit relatives. We spent 3 weeks in the state and I was lucky enough to see what I think was Bigfoot. We had camped in an area that was dense and close to a shallow river. It was almost like the camp was a bald spot with a wall of brush and trees around it. There was a trail that led to the shallow river and although it probably wasn't far, seemed so to me. The late afternoon was sunny and warm and everyone but my cousin, my uncle, and myself went to look for herds of elk or antelope. We had campers to sleep in, and my uncle and my cousin were both napping when this sighting occured. I was outside one of the campers playing when I heard a rustling of underbrush.I never smelled anything that I can remember, or heard a sound other than the rustling. When I looked up, I noticed that a small sapling...maybe the size of the end of a baseball bat, just bent completely over.This sapling was behind a thick wall of what appeared to be some sort of a berry bush. I am not sure what kind, though. I was curious and walked over to where I had seen the sapling bend over, thinking that there was a squirrel hanging on to it or something. That is when a large hand reached out from behind this brush and grabbed a handful of berries. I had to be 8 or 10 feet away at the time. The hand was huge with long reddish brown hair. It was clear that it was a hand and NOT a paw. I stood there in total shock.When I managed to run, I ran for my life. It did not chase me or anything, but I saw all that I wanted to see of it. The hand was scary enough, I probably would have died of fright had I seen the rest of it. I got back into camp which was not far away, but far enough for my napping cousin and uncle not to hear anything. I never screamed or made a sound, I just ran and sat as close to that camper as I could. I realized when I sat down in the fine dirt that I had wet my shorts.I was 7 years old and I had never done that before! I kept my mouth shut until my Mother and my other uncles and aunts (That were from Oregon) got back from antelope/elk sightseeing. I told them everything and they told me that it had to have been a bear. I described the color of the hair and I was told that it must have been black hair that I had seen, because this area only had black bears. I wasn't stupid. I knew the difference between a hand and a paw and the difference between reddish brown and black. I managed to let them convince me that it must have been a bear and we left and came back to our home state of Mississippi. A few years later I was in 6th grade. We had a library period and we could look for and check out books. I found a book with a black cover and if I am not mistaken, the title was "Bigfoot". I hurried to check this book out and read it from cover to cover. It wasn't until that moment that I figured out that the animal that I had seen those years earlier had a name. I had never been so excited in my life! Ever since, I have been interested in all sightings, shows, books, etc. of the Bigfoot/Sasquatch/Yeti/Skunkape. I have thought about telling my story for years, but I, like everyone else, have been afraid of the teasing and skeptisism of others. My family says "We believe that YOU believe what you saw." I will believe it until the day I die. I am 29 now and I hope that the mystery will be solved in my lifetime. My husband and my son believe me more than my Mom, Dad, Aunts, Uncles and cousins. I am very genuine and honest and I would never lie about something like that. I don't know why I was one of the chosen people to have had the opportunity to see even just a tiny part of this mysterious creature. I figured I'd just ask God when I get to heaven.</t>
  </si>
  <si>
    <t>Oxburn Bow Campground</t>
  </si>
  <si>
    <t>Reedsport</t>
  </si>
  <si>
    <t>hand grabbed berries of bush</t>
  </si>
  <si>
    <t>The area of incident is located between Reedsport and Florence towards the mountains. The campground itself was called Oxbow Burn. Witness clearly remembers seeing a large "hand" not a "paw." The hand was dark and covered with a matted, muddy hair of a reddish/brown color.</t>
  </si>
  <si>
    <t>https://www.bfro.net/GDB/show_report.asp?id=96</t>
  </si>
  <si>
    <t>1979-1980</t>
  </si>
  <si>
    <t>The area of incident is located between Reedsport and Florence towards the mountains. The campground itself was called Oxbow Burn. Witness clearly remembers seeing a large "hand" not a "paw." The hand was dark and covered with a matted, muddy hair of a reddish/brown color. I went Deer hunting with my teenage son. When we got to camp we realized we had forgotten our tent poles, so after hiking around and having dinner, we settled to sleep on the ground. We did not have a campfire due to the dry conditions. I was sound asleep when I felt something touching my beard. (I had a very heavy beard/mustache and long hair at this time). It was gently rubbing fingers through my beard, not as if it was intending to wake me, only trying to figure out who or what I was. I would liken it to a blind person touching the contours of your face to try and "see" you. For some reason I was thinking of a squirrel or other critter. I did noticed an odor like burnt hair and decomposing meat. Very strong. I sat up and roared to spook whatever it was, away. It took off into the heavy brush in an area where it didn't have to cross dirt/gravel. I could hear it crashing through the brush on two legs. It was big and heavy, very noticable. As soon as I was oriented, I grabbed a flashlight to look for tracks and saw none. This was not a visual sighting--it was experienced through scent, touch and sound. After speaking with others who have had experiences in the woods, I strongly feel that I encountered a Bigfoot that evening.</t>
  </si>
  <si>
    <t>Rough Creek where it turns into Fish Creek</t>
  </si>
  <si>
    <t>Toketee Falls</t>
  </si>
  <si>
    <t>touching beard while witness slept</t>
  </si>
  <si>
    <t>https://www.bfro.net/GDB/show_report.asp?id=2274</t>
  </si>
  <si>
    <t>1980-1981</t>
  </si>
  <si>
    <t>This was a long time ago, but I have never forgotten that day. I can still clearly see the beast. I was about 15 and my friend &amp; I went hiking in the hills between these two neighboring towns of Sutherlin &amp; Oakland, Oregon. It was in the fall, I believe we were just about to go back to school for the year. It was a pretty warm day. We stopped along the way to take a restroom break. We were on some logging roads, or they may have just been fire control roads put there by the BLM, but anyway we were on a curve in the road. We knew there were probably other people in the area, and so we each posted a 'watch-out' while the other of us did our business. Anyway, I was watching out for her, and walked a little way back down the road the way we had just come... when I heard a noise. I looked up just in time to see what I thought must have been a bear. It was just across a clearing across the road coming down a very steep embankment. It was near the top, very dark brown or black in color and was crashing down the embankment through some smaller trees, in an upright position. I know it was not a man. It did not have clothes on or anything like that. It was big and hairy. it started from the top of the steep embankment and crashed downwards almost in our direction. I could hear the thump thump thump thump of its steps very clearly along with all the crashing of the brush. It was doing this in an upright position taking huge steps as one would if you were walking down a steep hill very quickly. I was stunned for a moment, then I screamed, and it stopped and looked in my direction, I ran... my girlfriend was still around the corner and she screamed too... I was yelling bear! bear! bear! and we both hurried off in the other direction. She asked me what I saw and I told her; we speculated on it for much of the rest of our long hike. I had convinced myself that it must have been a bear. Later that night I told my father about our close call with the bear and when I told him what I had saw and what it did... he told me it must have been a man because bears did not ever walk upright and definitely not upright down a hillside. that is when I came to the conclusion that it must have been a big foot.</t>
  </si>
  <si>
    <t>BLM land between Sutherlin and Oakland</t>
  </si>
  <si>
    <t>Sutherlin</t>
  </si>
  <si>
    <t>6th Ave</t>
  </si>
  <si>
    <t>hills , forest , logging road</t>
  </si>
  <si>
    <t>Douglas fir trees</t>
  </si>
  <si>
    <t>running down hill</t>
  </si>
  <si>
    <t>https://www.bfro.net/GDB/show_report.asp?id=3295</t>
  </si>
  <si>
    <t>A TRUE STORY: I left Oklahoma City with my two brothers, Bobby and Jimmy, and a friend named John. We headed for the state of Oregon in August 1979 for a possible long term stay. After a 5-day drive we came to the small town of Drain, Oregon, where Jimmy had been a few years earlier with his ex-wife and child. After about 3 weeks we settled in and everything was looking pretty good for us. A couple of months passed by and one early morning in October 1979 I got up and asked my brother Jimmy if he knew of a place to go deer hunting. He told me that he had been to a place a few years ago just outside a small town called Yoncalla, Oregon, a few miles south of Drain on HWY 99. So we took off to go check out the area he told me about. We drove south of yoncalla about 2-3 miles and turned to the west on an old logging road. We went up the road for about 2 miles and came to a fork in the road, at that time I ask Jimmy, do I go right or left? He told me it doesn't matter. So I turned right and the road ended at the top of a mountain about 2 more miles up. The road that turned left at the fork ended at the top of a mountain about 300-500 yards away to be left. Jimmy and I got out of the car for a nature call, after about 20 seconds Jimmy told me to look over on the other mountain top, he saw something move. I looked and I told him that I didn't see anything. About 10 seconds later Jimmy told me, look I saw something move! I looked and told him that, I.., and that's all I could say. At that time we saw a BIG black thing walking like a man. It walked over to the edge of the other mountain, the mountain we would have been on if we had taken a left at the fork in the road. It was standing there for about 10-20 seconds before it walked back to where we first saw it. When it stopped, it turned and looked at us for about 30 seconds, then turned away. That's when we saw a little one standing there beside it. We watched as they walked away from us over the mountain. They were about 300 to 500 yards away from us; the big one was about 6-7 feet tall and about 300-400 pounds; very muscular. The smaller one was about 4-5 feet tall and probably about 100 to 150 pounds. After we got over the shock, Jimmy and I left and drove down to the fork in the road and saw a man on a horse. We stopped and asked the man if his horse was acting funny or if he saw anything strange? He pulled out a BIG pistol and told us he was not worried about it. I think that the Big Foot was looking at him, when it walked over to the side of the mountain and looked down. We stopped in the town of Yoncalla to get something to drink and told some of the people there and they did not care to talk about it, so we left. I hope you take this story seriously, because you are the first that I've told it to in a long time. I have always wondered why me, why did I see it. Charles A. Stephens</t>
  </si>
  <si>
    <t>2-3 miles south of Yoncalla then west on a logging road</t>
  </si>
  <si>
    <t>Yoncalla</t>
  </si>
  <si>
    <t>US 99</t>
  </si>
  <si>
    <t>logging area</t>
  </si>
  <si>
    <t>standing on hill watching witnesses then walked back to the forest</t>
  </si>
  <si>
    <t>walked like wrestler</t>
  </si>
  <si>
    <t>I spoke with Mr. Stephens on 7/19 and was able to obtain a few more details of the sighting. Although this incident happened over 20 years ago, he remembers the details clearly. When the animal was first sighted, Mr. Stephens' brother thought for a second that he had seen elk, which made Mr. Stephens look in that direction. It then became clear that the animals were not elk or bear. The animals were tall, very muscular, and walked as a wrestler would. The larger one had arms longer than a man's and very muscular. The younger/smaller one was only a little lighter in color than the other. Both were very dark with the larger one near black in color. Both had rounded heads, like a human. The brothers were shaken up over the incident. Mr Stephens noted that his brother was in such a hurry to get in the car that he injured his lip.</t>
  </si>
  <si>
    <t>https://www.bfro.net/GDB/show_report.asp?id=553</t>
  </si>
  <si>
    <t>While growing up, my grandparents would take my brother and I up to Lookingglass, Oregon for about 2 weeks to visit with my Uncle and cousins. Over the years there are several incidents that stand out in my mind, but the one(s) that prompted me to write you occured during my stay in the summer of 1989. Two of my cousins and I were up very late watching some movies. When the movies were over, we decided to go outside and goof around. As we were running out the door, a strange sound stopped us in our tracks. It was coming from the creek bottom and made the hair on the back of my neck stand on end. It began to sound as if a cow was beying, a very deep gutteral sound advancing into a howl that lasted about 5-10 seconds. At first I was dismissing it as one of the neighbors cows, but my cousin said she had never heard it before and the end of the vocalization sounded more like a wolf than a cow. I yelled for my younger cousin to come back inside, she had frozen in place when the sound started, and we locked the door - something that they never do because the location is so rural. I had never been so frightened by a noise in my life. What ever it was sounded very large and I was in doubt that the locked door would stop it if it decided to investigate it's surroundings. It sounded very close, but we were located in a valley, and because of the echo it was hard for me to figure out exactly how close it really was. Two nights later I heard it again, this time I was alone on the dirt road that connects the "highway" to the properties on the Mountain. I was walking to the bridge that covers a creek that seperates the properties when I heard it again, starting low and growing to a high-pitched howl. I froze and waited, it sounded again a few minutes later, closer than before. I listened to the vocalizations on the web site, and it sounded like the Ohio sound in its pitch and duration.</t>
  </si>
  <si>
    <t>a valley in Lookingglass</t>
  </si>
  <si>
    <t>Roseburg</t>
  </si>
  <si>
    <t>valley , creek , forest , mounraints</t>
  </si>
  <si>
    <t>Lookingglass, Oregon, is located west of Roseburg in southern Oregon and should not be confused with the town of Looking Glass, located in the northeast corner of Oregon. The witness relayed that during another summer visit, she and her cousin made a run to the bridge near their home. On the return trip from bridge, about a quarter of a mile from home, her cousin stated she thought they were being followed. The girls heard something large walking in the same direction they were, but hidden about eight feet up into the treeline. The road was a narrow, two lane dirt road, surrounded on both sides by steep wooded hills. They noted that whatever was walking, would stop and start walking as they did. The cousin became very frightened, yelled "Bear!" and started running for home. The cousin reached home well ahead of witness and the witness heard her uncle calling for her. He was afraid she would run into the bear. The witness made it home without further incident, but feels strongly that it was not a bear following them that day. She recalls the sound of bipedal walking and some crunching of vegetation with the footsteps.</t>
  </si>
  <si>
    <t>https://www.bfro.net/GDB/show_report.asp?id=3387</t>
  </si>
  <si>
    <t>Hiking with a companion and two german shepards around 9 am in the Rogue-Umpqua Wilderness. Saw a large brown object moving fast through the understory, which was quite thick. Dogs chased the object, both dogs had saddlepacks, one dog had a tarp which was securly rolled and tied on the middle of his back. Dogs were gone about 3-5 minutes and came running back. One dog which had the tarp on returned and continued to run past us and ended up at the shelter, about 1 mile back where we had stayed the night and was extremely scared. The other older dogs stopped when encountering us and listened when we told it to stop but was also very scared. Several things were unusual, the intense musty smell, something like a bull elk in heat but not or not like a bear either. The dogs fear as they have chased bears, coyotes, deer ,elk and are never scared upon return. The tallness of the object as it was way too tall for a bear or elk. Too quiet for an elk also. The untied tarp which was securely tied but upon return of the chase the tarp was tied but just one knot. I tie good knots!</t>
  </si>
  <si>
    <t>Rogue-Umpqua Wilderness</t>
  </si>
  <si>
    <t>forest , stream , mountains</t>
  </si>
  <si>
    <t>running through understory</t>
  </si>
  <si>
    <t>https://www.bfro.net/GDB/show_report.asp?id=668</t>
  </si>
  <si>
    <t>I was traveling back to Southern Oregon, from Portland, Oregon in the fall of 1991. It was approximately 2:30 am, on a Saturday morning. I was driving south on Interstate-5 and it was raining lightly. The area is known as Rice Hill, about a half hour north of Roseburg, Oregon. Heading south, the highway runs up rice Hill, sweeps to the west across the top, and then turns back to the south as it drops off. As I crested the hill, and was exiting the the turn to the west, my headlights came level with the road and the guard rail, along the turn to the south. Right at the point of curve, of the turn to the south, right next to the guard rail, was a bigfoot. It was crouched down, kind of squatting, like a baseball catcher, untill my headlights were right on it, and then it stood up, quickly, took a step or two and jumped the guard rail, and went down the enbankment. At 65 mph, I didn't see it for long, especially at night; however, there is no doubt that it was the stereotypical bigfoot. Needless to say, I was quite surprised, and I pulled over. My stopping distance, at that speed, put me downhill from the spot quite a way. I was carrying a .44 magnum pistol with me, and thought about going back up on foot to look for sign, but I was a little rattled at the time, and opted not to. I sat there for probably 5 minutes, and then continued home. I told friends and family, but have never contacted any organization about the incident. The only issue I have with this sighting is that is was within 4 days of Halloween (before or after, I don't remember). That being said, I still don't quite know what to think about it. The bigfoot, as I said, was the stereotypical bigfoot. Dark brown, shaggy, little or no neck, long arms, and stood on two legs. Having seen many bears in the wild, I'm certain it was not a bear. Its ability to jump a guard rail in two steps was not anything a bear could do. It didn't seem huge to me, however, when I stand next to a guard rail, it comes up to the top of my knee (I'm 5'8"), so it must have easily been in the 6'+ range. I never got to see its face, mostly the back and a bit of its left side. All I can say is that it looked like Chewbacca from the back. I know it sounds weird to most people, but I saw what I saw, whether it was a costume or not.</t>
  </si>
  <si>
    <t>mile post 147 on I-5</t>
  </si>
  <si>
    <t>Rice Hill</t>
  </si>
  <si>
    <t>Interstate 5</t>
  </si>
  <si>
    <t>mile post 147</t>
  </si>
  <si>
    <t>rainy</t>
  </si>
  <si>
    <t>forest , valley</t>
  </si>
  <si>
    <t>Douglas Fir trees , conifer trees</t>
  </si>
  <si>
    <t>squatting next to guardrail on road maybe eating road kill</t>
  </si>
  <si>
    <t>squatting , running</t>
  </si>
  <si>
    <t>The creature was hunkering next to the guard rail and it crossed it directly in the fashion of a hurdler. It may have been eating road kill.</t>
  </si>
  <si>
    <t>https://www.bfro.net/GDB/show_report.asp?id=9393</t>
  </si>
  <si>
    <t>Bart Cutino</t>
  </si>
  <si>
    <t>I was walking in the woods behind my house in Lookingglass, near the Callahan Mountains during the late afternoon/evening. I was enjoying the late summer weather by taking a walk when suddenly I heard something stir in the brush several yards ahead of me. I walked silently for a few yards, daring not to get too close. More rustling. It was moving away now.... and then out of nowhere it appeared ahead of me. I don't think I have ever seen any bipedal thing that tall.... and hairy. Of course I wasn't right next to it... with the animal being about 20 yards away. I was twelve at the time, but I know what I saw. Call me crazy, but when I got to where I first heard the rustling, there was this odiferous smell that I can't put into words. The creature was dark brown, almost black, and hairy, like an ape, but bipedal like a human. Its face and muscular structure resembled an ape, but its upright appearance looked more like a human. I followed the animals' route several days later for about 20 yards after it disappeared and found a faint footprint. It was enough to make out the characteristics. Five toes and I would estimate that it was larger than Shaq's foot by a long shot. I walked along the fence line for a while and I couldn't see any holes. There were some parts of the fence though, that the animal could have just stepped over, being that big (8ft approx).</t>
  </si>
  <si>
    <t>5 miles from the Lookingglass Store in a logging area off Touchstone Lane</t>
  </si>
  <si>
    <t>Lookingglass</t>
  </si>
  <si>
    <t>Flournoy Valley Road</t>
  </si>
  <si>
    <t>Callahan Mountains</t>
  </si>
  <si>
    <t>forest , creek , mountains</t>
  </si>
  <si>
    <t>no , gorilla</t>
  </si>
  <si>
    <t>sinister</t>
  </si>
  <si>
    <t>yes , short</t>
  </si>
  <si>
    <t>proportional to height</t>
  </si>
  <si>
    <t>came out of woods onto trail and looked at witness</t>
  </si>
  <si>
    <t>I spoke with this young witness, who is now 17 years of age, on February 10, 2008. At the time of the encounter, she had gone for a casual walk late in the day near the base of a small forested mountain just north of her family's property. It was still warm after a hot day in August. She heard rustling around in the brush just ahead and directly to her left. Seconds later, she was stunned to see a very tall, hirsute, dark-colored biped step out into a tiny clearing 20-30 yards in front of her and look at her "dead in the eyes" with what she interpreted to be a "sinister" type look. The witness took a step back and the creature slowly turned and departed back inside the tree line. She further elaborated on the subject's appearance and described it as looking very ape-like in both its discernable facial characteristics (dark gorilla-like facial skin) and muscular upper body that was "very buff." The animal appeared bipedal and human-like, except for being covered in very dark brown, "almost black" hair. She also described the subject's head as being average-size in relationship to the body and “round” on a short, almost absent neck. She estimated the animal's height as being close to 8 feet. It stood with a slight slouch; the lower limbs seemed proportional to the subject's size and stature, but the arms appeared "a little lengthy.” During the 15-20 second encounter, the witness also described a strong, foul-smelling odor that she later concluded was similar to that of a skunk but much stronger. After the subject disappeared inside the tree line, the witness – quite shaken up – retreated towards her residence at a very brisk pace. She was reluctant to return to the location, but did so several days after the encounter. In regards to the faint "footprint" mentioned, when the witness returned to the site, she retraced the path the animal took and found an indentation which appeared to have the outline of a single, large and bare footprint with 5 toes. She was not able to find any other track impressions. She believes with its size and estimated stride it could've easily stepped over a nearby fence into thick vegetation along any point of the brush-concealed fence line. Five and a half years later and now a senior in high school, her and her family still reside on the same property. Although she's heard of other bigfoot sightings in the Callahan range, and the towns of Tenmile, Lookingglass and Glide (northeast of Roseburg), she hasn't experienced any other bigfoot activity around the family property. On several occasions she has heard strange, howling vocalizations late at night. She can't be certain these were bigfoot sounds, but they were unusual enough for her to take notice. Note on the region: The Callahan Mountains are a series of small, crag-like forested mountains overlooking the Flournoy Valley west of the town of Roseburg. Due to the diversity in both climate and soil, this scenic southwest Oregon valley is considered historic wine country and is made up of a series of interconnecting small mountain ranges and valleys including both the Klamath &amp; Cascade Mountains, as well as the Coast Range (further west). Although this area is heavily logged with many clear-cuts, there continues to be a consistent history of reported bigfoot sightings by locals in the densely forested sections of the mountains and logging roads. It's also worth noting that coincidentally, several months before this witness' report submission to the BFRO, fellow BFRO researcher Cliff Barackman &amp; myself, while traveling through the state of Oregon, camped within just a few miles of the witness' residence in August of 2007 and spent one uneventful evening there. Interestingly enough, that location was suggested to us by a friendly Oregon Fish &amp; Game Warden we met at a Roseburg service station earlier in the day. He also kindly shared with us several detailed and recent bigfoot encounters he was personally aware of.</t>
  </si>
  <si>
    <t>https://www.bfro.net/GDB/show_report.asp?id=22996</t>
  </si>
  <si>
    <t>I was driving home from work a year ago, December. It was about midnight. I was driving on hwy 138 heading east about 15 miles out of Roseburg, Oregon. As I rounded a curve in the road, I saw what I thought was a deer way up ahead crossing the road. I slowed down a bit as I got to where I thought the deer would be. What I saw was a figure standing just off the road by a fence with one hand on the fencepost and it turned as I went by, watching me. I thought It was a man so I stopped to see if he needed help. I got out of my truck with my flashlight in hand and started walking back toward the "man". I was working the lightbeam along the fenceline when I heard the most godawful sound I've ever heard in my life! I froze. I was in the military and I work as a psychiatric nurse and I don't scare easily but that scream scared the crap out of me. It sounded like a dying calf in a hail storm..It was ranging in tone, starting out high pitched, then ending up as a threatening, low pitched, guttural sound. I dropped my flashlight and RAN back to my truck and spun tires getting out of there. The next day on my way to work, I stopped at the same spot. My flashlight was still there. I didn't notice any footprints but did see the tall grass had been walked through on the other side of the fence. I looked on all the fence posts in the area where I saw it but did not see any evidence of hair. As to what it looked like, I only got a brief look as I went by, but it had to be at least 7 foot tall. I base this on the fact that I drive a Dodge Ram truck; when I'm sitting in the driver's seat, my head is 6 feet off the ground. The spot where this thing stood is in a depression in the ground. When I park my truck in that spot and stand where it stood, I can't see into the cab at all. And yet, that night I saw it, its head was even with mine, I was looking directly out the window not slightly up or down. I couldn't make out features as it was dark but the lights of my pickup slightly illuminated the area where it stood as I went by. As I said, I thought it was a man at first who needed help. It looked so human at that moment, it wasn't until later that I came to believe it couldn't have been a man. No man could have made that sound. What I remember seeing was a figure standing next to the fence. Its head followed me as I went by. It didn't appear to have shoulders, it looked like the head just spread out until it became shoulders. It appeared to have long hair all over; at first I thought it was a long jacket like a duster, but as I look back it had to be fur. But it was the scream that stands out in my mind. It was like a warning, "don't come closer", at least that was the message I got!</t>
  </si>
  <si>
    <t>south side of Hwy 138 E 15 miles west of Roseburg and 4 miles west of Glide</t>
  </si>
  <si>
    <t>Hwy 138 E</t>
  </si>
  <si>
    <t>North Umpqua River</t>
  </si>
  <si>
    <t>grass</t>
  </si>
  <si>
    <t>standing on side of road with arm on fence post</t>
  </si>
  <si>
    <t>The site of the observation is about a mile south of the North Umpqua River. The witness described the vocalization as being entirely an animal sound without the slightest resemblance to a human scream. He added that this high pitched sound had a quavering pitch with a rough-sounding overlay and that the terminal growl had an unmistakable threatening quality about it. He was about 15' from the sasquatch as he passed it in the dark and stopped to get out about 50' beyond that point.</t>
  </si>
  <si>
    <t>https://www.bfro.net/GDB/show_report.asp?id=8227</t>
  </si>
  <si>
    <t>On Saturday about 5:45 AM my hunting partner and I were walking down a gravel road and heard a loud scream from up hill above us. The scream started in a high pitch and went into more of a gruntal growl and echoed through the canyon. After a brief discussion I told my friend that it sounded like something was mad that we were out there and wanted to scare everything in the canyon.</t>
  </si>
  <si>
    <t>vocalization was off NFD 600</t>
  </si>
  <si>
    <t>NFD 700</t>
  </si>
  <si>
    <t>Umpqua River</t>
  </si>
  <si>
    <t>forest , logging land , burn area</t>
  </si>
  <si>
    <t>conifer trees</t>
  </si>
  <si>
    <t>scream , started high pitch went into growl</t>
  </si>
  <si>
    <t>Perhaps coincidentally, a low adjacent feature is called the "Dread and Terror Ridge". The witness commented on the walking pace of the creature, which, though brisk, covered a distance impossible for a person in that terrain.</t>
  </si>
  <si>
    <t>https://www.bfro.net/GDB/show_report.asp?id=9248</t>
  </si>
  <si>
    <t>The next day at approx. 8:00 pm. we were hunting high above the canyon on the next ridge. I was the first back to the pickup and sat down about 30 yds. away to watch for elk. Suddenly i heard something coming down the hill through the burned trees. it sounded like another hunter, only it was being very loud. I stood up to try and see what it was but the wind picked up and blew my scent toward it. The sound stopped for a few seconds and it turned and ran back up the hill. I ran out the road to try and see what it was. By this time it had reached the top and was running upright along the ridge. I caught three or four glimpses through the burned trees before it went over the ridge. About 10 seconds later I heard two loud screams like before. My friend called me on the radio to ask if I heard it and to tell me he was heading in. I walked further out the road to meet him. As we were talking about it, we heard it once more. The thing I saw was walking upright, about six ft. tall and looked like a man with no neck in a ghilli suit.</t>
  </si>
  <si>
    <t>sighting happened off road 700</t>
  </si>
  <si>
    <t>Hwy 138</t>
  </si>
  <si>
    <t>looked like man in ghili suit</t>
  </si>
  <si>
    <t>running along the ridge</t>
  </si>
  <si>
    <t>My brother and I went camping in the area between Glide and Diamond Lake on Highway 138. We pulled into a forest Service campground named Eagle Rock and found we were the only ones in the campground. The campground is situated right alongside what I believe is the Umpqua River. There are steep mountains on both sides so I guess you would say we were at the bottom of a canyon. The water was running over a lot of rocks next to our site and made a lot of noise. My brother decided to pitch his tent next to the river and I slept in my van in the parking spot. As darkness fell, we sat out in the dark talking about our lives. This was the first time we had been together in about 20 years so we had a lot of stories to tell. While we were was talking,I heard something making a weird calling noise from the mountain across the river from us. I wasn't sure until I heard it a second time. Since my brother was talking at the time, he didn't hear it. We eventually headed off to our respective beds. My brother woke up at 0200. He said he was checking his watch fo the time when he heard 2 loud hoots from across the river about 50-100 yards downstream. He called them hoots but said it wasn't really a hoot. He couldn't really describe or imitate the sound. They had to be very loud to be heard over the noise of the river. He laid frozen in his sleeping bag then heard something walking around the campsite. About that time something woke me up. I heard something moving around outside the van and was about to raise the windowshade to peek out when I heard what sounded like a gorilla grunting next to my van. I have no real experience with gorillas and have only heard them on nature shows on TV, but that's what I heard. Needless to say I was too afraid to lift the shade at that point. After a while, it got quiet (except for the river noise) and somehow we both fell back asleep. When it finally got light we came out, compared notes and started looking for any tracks. The ground was too hard and the river too rocky to show us any. I also checked the campground to see if there were any other campers there, but there were none. We don't think it could have been deer or elk because it was right in the middle of hunting season and hunters are all over the place up there. I don't think any deer or elk would come into a human camp at that time of year. When we got home we listened to the recordings on the site. The calls I heard were similar to those on the site, and my brother thought what he heard sounded similar.</t>
  </si>
  <si>
    <t>Eagle Rock Campground near intersection of Big Camas Road</t>
  </si>
  <si>
    <t>Eagle Rock Campground</t>
  </si>
  <si>
    <t>forest , river , salmon run</t>
  </si>
  <si>
    <t>hoots , grunt</t>
  </si>
  <si>
    <t>The witness and his brother specifically went camping in this area for reasons of his prior footprint finds (Report #9276, Oregon, Coos County) and the BFRO listings for this area. He described the noises outside his tent as definitely not just deep breathing, but deliberate "grunts".</t>
  </si>
  <si>
    <t>https://www.bfro.net/GDB/show_report.asp?id=9534</t>
  </si>
  <si>
    <t>tree break</t>
  </si>
  <si>
    <t>While collecting mushrooms i came across a huge footprint. The area was thick with brush', and knowing i didn't believe i saw what i saw. my hair still stands with the thought ...my friend and i will never forget. the print was indented and around 18 inches long and 8 inches wide. There is basically what I experienced and seen, and I don’t have much more to add, me and a friend were mushroom picking, I went up the hill and in less than 5 minutes we had walkie talkie and he told me to meet him at truck now, and I met him, and he was white as a ghost and he says you are not going to believe this, he was freaking out, and so when I went to where he had been, it was an obvious one foot and it was huge and just one, ....and the rest was brushy area so there were no more, ....and my guess was that it was in an area that probably we were the first (people) to be there in 50 years, I mean that figuratively you know, but it was so remote, .....and it was so obvious what it was, my hair stood on end --and we went back to truck and we decided it was time to leave, and we drove down road,-- and as we drove away, just down a bit we saw a snapped and shredded tree. --- I spent my whole life in the woods and I have never ever seen anything like this-- at the 10-12 feet mark it was snapped and shredded, absolutely shredded! I have dealt with lightning strikes before, and it was not that, and I have never heard of this being reported by others, but I don’t care if people don’t believe me, but this is what I have seen. This area is now a logged area, and it took me a while to get the nerve to go, and its hard to tell people what I have seen, and I told some hunting friends and they think I am full of ****and I don’t care. I seen what I seen, and its hard for me to figure that it was something else that could snap and shred a tree at that height..the tree it was 30 ft. tall, and 18” in diameter girth, and just shredded at the 10-12ft point.</t>
  </si>
  <si>
    <t>Camp Creek Road</t>
  </si>
  <si>
    <t>Elkton</t>
  </si>
  <si>
    <t>douglas fir</t>
  </si>
  <si>
    <t>noticed a shredded tree</t>
  </si>
  <si>
    <t>https://www.bfro.net/GDB/show_report.asp?id=25533</t>
  </si>
  <si>
    <t>My story is approximately 30 years old and I have never told it to other than friends and family. My wife and I were in, I believe, Union County, Oregon, where I was elk hunting. I hunted alone because too many hunters like to ride all day and I like to walk the high country. I carried a CB radio so I could stay in contact with the wife and kids. After driving to the high country I would have my wife drive back down and I would hunt the ridges and if necessary call and have her move my truck to another location as I hunted my way along the high ridges. On this day it was beautiful, clear cool, and sunny. I had a small breeze coming toward me as I walked along a high ridge. As I came down into a saddle where there were about 3" diameter saplings on both sides of the ridge, the path in front was clear on top for a long ways and about 30 feet wide. Vision was great. As the ground became level at the bottom of the saddle there was a single pine tree about 9 feet tall in the middle standing by itself. From about thirty, maybe forty feet away, I noticed what appeared to be a tall stump or object standing on the other side of the tree. The saplings on each side of this ridge had leaves still on so you could only see throught them to about three feet up. I still had my rifle slung on my back as stopped to view the dark object on the other side of the lone pine tree. I watched it and decided after a minute or so it was not a deer or elk and decided maybe a old tree stump with the top broken off about 5 feet tall. I then squatted down and was looking under the saplings to see if I could spot any part of an elk through the underside of the saplings. I first looked right and then turned to my left and suddenly I spotted movement from the right corner of my eye and I jerked around, peering back toward the pine tree. I saw the object was gone and as I swung to the right I saw two brown legs to the waist through the saplings running as fluid and fast as any thing I have ever seen. I heard nothing. I immediately ran to my left and down along the side of the saplings and in about a hundred yards the saplings ended and I had a expansive view of the side of the ridge. I was amazed to see nothing. It was as though whatever I saw disapppeared into shale rock slopes down the ridge..with no noise I could detect. I was breathing hard but stopping long enough to listen..still ..nothing. I hunted on out the ridge about another 3 miles and then dropped off the side as evening was approaching. I asked my wife who was on the only road in if she had seen any hunters in the area and she said no hunters or camps. The road dead ends at a fire lookout. I have concluded after thinking about this over the years that what ever I saw was intelligent (it froze until it knew I was looking away). If it had tried to move from behind the tree, I would have been able to see it very clearly. It waited for probably one to two maybe even three minutes while I studied the area without moving. But as soon as I looked off to my extreme left, it ran across the 12' clearing. After swinging to my right still on my haunches, I had a clear view of the legs running to know it was on two legs with brown smooth looking fur. It ran quietly but fast and unbelievably quiet. I'm guessing 5 feet tall; there was no smell as the breeze was in my face while it was directly in front of me. I still don't know about there being a bigfoot but I cannot explain what I know I saw that day. I hunted New York , California and Montana years prior to this and am considered a knowledgeable hunter. I have played this over in my head many times since and I still wonder??. I will leave you with this it was no bear or animal I know of. ???</t>
  </si>
  <si>
    <t>off Route 73 near a fire lookout</t>
  </si>
  <si>
    <t>Route 73</t>
  </si>
  <si>
    <t>fire lookout</t>
  </si>
  <si>
    <t>mountain ridge , shale rock , grassy slopes</t>
  </si>
  <si>
    <t>running , fluid movement , legs looked akin to riding a bike</t>
  </si>
  <si>
    <t>The witness emphasized that the animal had the "weirdest" run, a very fluid motion that showed none of the vertical bounce seen in the human torso during running. He mentioned that its feet were "going around" akin to pedaling a bicycle. He was, furthermore, impressed that the creature waited for him to direct his gaze elsewhere before it crossed the short open space and only his good peripheral vision alerted him to its departure.</t>
  </si>
  <si>
    <t>https://www.bfro.net/GDB/show_report.asp?id=7562</t>
  </si>
  <si>
    <t>Kathy Harper</t>
  </si>
  <si>
    <t>Story 1. It was evening time,a late summer afternoon. I was six years old at the time. I was outside talking to my stepbrother who was working on our pick up truck. Well I noticed someone standing atop the hill across the road. At first I thought who was that lady at that time of day?, I assumed at that time because I saw long dark brown reddish hair lit by the setting sun behind her. Then I noticed its entire silhoutte was covered with hair, not just the head. I stared at it for a good minute or so, as it just stood there. I knew then it was a bigfoot that my folks told me about. It turned and started walking away. As it dissappeared I ran into the house and was yelling to everyone what I had just seen. Parents went up top the hill and found large foot prints. That happened late summer in 1976 in Canyon City Oregon. Story 2. I had another experience traveling through the Three Sisters Mountain Range between Bend and Eugene Oregon. It was late that fall about the same year 1976. We were on our way to Eugene,me,my mother, and step brother. I had to take a leak and we were up on the mountain so I asked them to pull over because I couldn't hold it any more and had to go. Well they pulled over and I got out and was in the process of going when I looked down I saw a foot print beside the road, a bare foot, no shoes on. I noticed there were several prints from the road going into the woods. I got scraed ran back to the car and jumped into the front seat of the car. I specifically remember saying lets get the hell outta here I just saw some bigfoot tracks. They wanted to see, so I had to let my mom out, so we looked at them together and found footprints in the sandy dirt roughly the size of a mans. I have been told by my mother, of loud screams that were loud,gutteral sounds, and somewhat raspy. Also in Canyon City. She also described them as being like the creature was in a deep sorrowful pain, as it sounded to her. I also had friend that moved from Michigan that he and his folks seen one standing in the middle of the road one night, described it as a large hair covered creature that looked like a man, he referred to it as a bigfoot. I have another story told to me by my grand mother in Yreka California. She was living in her cabin in the forest when one night she saw a bigfoot peering at her through the window. She said that it must see in the dark because its eyes were lit up like that of a deers in the head lights and that the color of them were blue. She said she was not afraid of it. She also said that its eyes seemed as if they had the knowledge of the all the world in them. It was there only a minute, then it was gone. Thank you for allowing me to voice my stories and to share the ones I have been told.</t>
  </si>
  <si>
    <t>between Bend and Eugene in the Three Sisters Mountain Range</t>
  </si>
  <si>
    <t>Canyon City</t>
  </si>
  <si>
    <t>rain forest</t>
  </si>
  <si>
    <t>Douglas fir , ponderosa pine</t>
  </si>
  <si>
    <t>Follow-up investigation by Kathy Harper, BFRO After speaking with the witness over the phone I found him to be a credible witness. Canyon City is located in Grant Co. in Eastern OR. Just North of the Strawberry Mountain range. Three Sisters is part of the Cascade range with Ponderosa Pine, Doug fir and underbrush that becomes quite dense the further West you travel.</t>
  </si>
  <si>
    <t>https://www.bfro.net/GDB/show_report.asp?id=1318</t>
  </si>
  <si>
    <t>1997-1998</t>
  </si>
  <si>
    <t>I may have already given this encounter to you a year or so back. I don't remember whether or not I completed it or not , so here it is again. Back in the summer of 1997 or '98, about July 4th, if I recall correctly, my wife and I had decided to go camping for a couple of days, we loaded up the camper. Big creek is where we liked to go. We lived in a little town called Long Creek in eastern Oregon and Big Creek isn't really that far. It's 14 miles to the Middle Fork of the John Day River and then upstream another25 or so miles on a county road. Then you turn up the Big Creek Road and go another 6 miles. Anyway, that will get you in the area of our encounter. We had gone to bed about 10. I was asleep when my wife woke me up to listen to a strange noise she had been hearing for over an hour or so.Well, I listened for a little while and didn't hear anything and was trying to get back to sleep. All the sudden I heard what she had been hearing. I've been in the woods my whole life hunting, fishing cutting firewood, not to mention the years I've spent hauling logs out of the woods. I'll tell you what that was the strangest sound I had ever heard. Almost like a screaming howl. It made the hair on the back of my neck stand up. My wife said that it was moving around us, because she had heard it in 4 different spots since the first time she heard it.She said it sounded closer now than the time before. Needless to say, we were both wide awake by this time and then it screamed again and it was in a new spot. Either it moved around or there were more than one. We were just lying there with the window open staring into the dark. It was a little cloudy so not much light out, but we were still trying to see something. All this time our two brave dogs that normally bark at everything were hiding under the table, shaking. No matter what we did they wouldn't move. Then it screamed again and it sounded really close and loud. I got out of bed and grabbed the gun, a. 22 , that almost made me feel worse. Anyway, we loaded up right then. My wife held the gun and flashlight, while I got out of the camper as I'm disabled and then I held the light &amp; pea shooter while she tried to hurry and put every thing inside. To sum up that part, we left. When we got home we went straight to bed in the morning. We found out that one of the dogs was so scared she pooped on herself in the camper. She has never done anything like that before or since. We just kind of didn't talk about it too much until that show came on, Mysterious Encounters. You played a recording of a bigfoot and when we heard it it sent goosebumps over my skin and my hair stood up again and so did my wife's. That's the same sound we had listened to that night.Oh, by the way, it was about 2AM when I first heard it but my wife said she had been listening to it for well over an hour. Well that's it; I can't think of anything else that happened that night but if L. or I remember anything we will let you know.</t>
  </si>
  <si>
    <t>campsite 300 feet off the road near a rock cliff and creek</t>
  </si>
  <si>
    <t>Galena</t>
  </si>
  <si>
    <t>Big Creek Road , FS #2090</t>
  </si>
  <si>
    <t>forest , spring , creek</t>
  </si>
  <si>
    <t>moving spots while vocalizing</t>
  </si>
  <si>
    <t>screaming howl</t>
  </si>
  <si>
    <t>https://www.bfro.net/GDB/show_report.asp?id=10324</t>
  </si>
  <si>
    <t>At about 11pm, after sitting silently in front of the campfire for a couple of hours, I all of a sudden started hearing a single, loud wailing sound. It sounded like a cross between a wolf and 'tarzan'. Somewhat human, but definitely not. The high-pitched howl that at first I thought was a wolf, became louder and longer, and was moving slowly through the woods about a quarter mile from me at most. It would stop briefly, then continue, sounded like something in pain or extremely lonely or lost, calling out for others. I heard no other calls in response, and I didn't utter a sound because I didn't want to scare it off. I was mesmerized. It kept sounding off for about 10 minutes, then gone. It was not close enough to hear footsteps associated with it. VERY Loud vocalizations. When I realized that I've heard wolves, coyotes, and cougars before, I knew this was nothing of the sort. That's when my whole body got chills as I realized that I must be hearing a 'Sasquatch'. I can't say I had really ever considered that they exist or not. I was certainly open, but skeptical. Not Anymore! I consider myself extremely lucky; most people will never hear such a thing.</t>
  </si>
  <si>
    <t>Dixie Campground in Dixie Pass</t>
  </si>
  <si>
    <t>Prairie City</t>
  </si>
  <si>
    <t>Malheur National Forest</t>
  </si>
  <si>
    <t>howl , mix between wolf and "Tarzan"</t>
  </si>
  <si>
    <t>The witness commented on the peculiar quality of the sound, having a roughness overlying the basic call and its remotely human, though inhuman quality. He did not sleep outside that night. The location is in the Oregon Blue Mountains, part of the John Day River drainage.</t>
  </si>
  <si>
    <t>https://www.bfro.net/GDB/show_report.asp?id=7687</t>
  </si>
  <si>
    <t>Three strange things in three days: I woke up one morning and went into the trailer to get a cup of coffee and we had two dogs and I let them out and the little dog took off somewhere. I decided to go and look for her. I started walking up the hill right behind the trailer and I got up to a rock face were I could look down on the other side of the hill. I couldn't see anything and I was tired from walking up the hill, so I sat down to have a smoke. I sat there for about five minutes and was looking at the great view. Then I heard the dog bark and I turned my head and looked back and all I saw was a 7-8 foot tall black streak running down the hill. I jumped up and started following it; I couldn't see it but I could here it crashing through the brush. I got down to the bottom of the hill were there was a clearing. When I got down to that clearing, the crashing noise stopped. Then on the second day, I decided to go for a walk early in the morning. I walked to the top of the hill and walked down going north. When I got to the middle of the hill, the hair on the back of my neck stood up and I got goose bumps. I looked behind me and beside me but didn't see anything, so I started walking again. I walked across the top of the hill and then walked through another clearing that would take me back to camp. I walked through the clearing and saw the trailer and my little brother- he was sitting out side - I waved to him and I walked back up over the same hill. I didn't see anything at all but when I got back to camp, my mom, her boyfriend and my little brother said that my little brother saw something orange in color walking on two legs, following me. My mom said she had never seen him that scared before and her boyfriend was out going to the bathroom and when he walked back to camp my little brother saw the top of his head through the trailer window and he had long hair and she said my brother freaked out and said that it was coming to get him. On the third day, after I knew that something was following me, I walked back up the same hill and when got half way up it, I could hear something. I looked up the hill and there were branches of trees about 2-4 inches thick and about 3-4 feet long being thrown down the hill at me. My mom's boyfriend has heard three very loud screams come out of the canyon only about a 3/4 mile away from the trailer.</t>
  </si>
  <si>
    <t>10 air miles north of Granite and east of North Trail Creek</t>
  </si>
  <si>
    <t>Granite</t>
  </si>
  <si>
    <t>Forest Road 51</t>
  </si>
  <si>
    <t>North Fork John Day Wilderness Area</t>
  </si>
  <si>
    <t>The witness had additional important details to add. In the original, fleeting sighting, a large sasquatch was actually being chased by their dog. The dog returned to camp unharmed, but was lying low for some period thereafter. During the second event, the witness was being followed unbeknownst to him by a reddish sasquatch (evidently an individual different from that seen the previous day), but it was seen by the little brother as they passed within about 30' of the campsite. The little brother was actually totally terrified to the point of tears of what he had seen. The third event consisted of ca. 5 branches thrown at the witness in about a 40' to 50' long arc, though he heard nothing else other than some minor growls out of the forest. Aside from that, he mentioned that he had often heard the sounds of wood being banged together in the forest. His grandmother told him that at one time when she was chopping wood (location unknown, but presumably in this general area), substantial rocks came flying out of the forest and damaged the roof of her house.</t>
  </si>
  <si>
    <t>https://www.bfro.net/GDB/show_report.asp?id=9604</t>
  </si>
  <si>
    <t>Harney</t>
  </si>
  <si>
    <t>While elk hunting with a friend,we decided to head back to the truck because it was geting dark. We both got the terrifying feeling we were being watched and followed. I heard a very loud frightening sream. The sounds were continuous for at least five minutes. Sound was just behind the trees and we could hear it banging on a tree and breaking branches. We hid behind some boulders with our rifles, waiting for the thing to come out but it did't. We were pretty scared by this time and headed back to the truck about 1/2 mile away. We set up camp about 15 miles away. That night we heard something circle ouround our camp about five times. We naver saw what it was but could tell it was large and heavy by the sound of it walking in the gravel on the ground.</t>
  </si>
  <si>
    <t>near King Mountian lookout east of Hwy 20 north of Burns</t>
  </si>
  <si>
    <t>Burns</t>
  </si>
  <si>
    <t>King Mountain lookout</t>
  </si>
  <si>
    <t>mountains , forest , meadow</t>
  </si>
  <si>
    <t>ponderosa pine trees , Douglas fir trees</t>
  </si>
  <si>
    <t>something circled their camp 5 times but 15 miles away from screams</t>
  </si>
  <si>
    <t>https://www.bfro.net/GDB/show_report.asp?id=669</t>
  </si>
  <si>
    <t>At about 7:00 pm I was taking a walk along the eastern edge of Call Meadow. I had parked before the cattle gate on the southern end. Cattle were grazing toward the south end of the meadow, and also in the woods to the east, but they were fenced out of the meadow, where I was walking on an old road. I'd gone maybe about 500 ft. and heard, off to the southwest, near the E-W fenceline, in the woods on the other side of the meadow, a really horrible noise. I've worked in the woods on the coast for almost 20 yrs., and have been camping over in the Malheur for about as long, and I have never heard anything like it. It was very loud, like a cow bellowing but it wasn't a cow. It's hard to describe, or even remember exactly, but it was almost like a scream, but not a scream, it almost sounded like something may have been in a lot of pain, or maybe just really mad. It went on for at least a minute or more. I was listening, and a first thought coyote, but it didn't sound like a coyote. I have heard that cougars can scream like a woman, but it didn't sound like that. I was most impressed by how loud it was. It was probably about 1000 ft. away from me. I could see across the meadow, and kept watching while I headed back for the rig. It was pretty scary, so I cut my walk short.</t>
  </si>
  <si>
    <t>south end of Call Meadow north of the junction of FS #28 (Cow Creek Road) and 2850 (now Fort Hamey North Rd) where the pavement ends on 28 then .25 miles up the gravel road</t>
  </si>
  <si>
    <t>Cow Creek Road</t>
  </si>
  <si>
    <t>Call Meadow</t>
  </si>
  <si>
    <t>meadow , meadow</t>
  </si>
  <si>
    <t>sagebrush , pine trees</t>
  </si>
  <si>
    <t>Witness has over 20 years of experience in the woods of Oregon. The witness is very familiar with the wildlife that resides within these woods. Witness described vocalization as being loud, long and low in tone. The duration of the call was over one minute, perhaps up to two. The witness was amazed at the length and volume of this sound.</t>
  </si>
  <si>
    <t>https://www.bfro.net/GDB/show_report.asp?id=6584</t>
  </si>
  <si>
    <t>Hood River</t>
  </si>
  <si>
    <t>I would like to begin saying I saw saw a phone number a couple years ago that went 1800 big foot. I was very tempted to phone, but just couldn't. I have thought about my encounter quite often, with no one to share it with. About a year ago we purchased a computer. I have been learning how to use it along with the internet.This is were I came across your web site. I have read a lot of the posted sightings. Report #5473 had one similarity to what occured on a logging site in Oregon, year 1968. I contacted your site and inquired if you were interested in a sighting this old. Two researchers contacted me via email with an encouraging yes. At the time of the encounter I was 18 years old. I was working for a company out of Eugene Oregon. My job was to install radio signialing equipment on logging equipment. These logging sites were sometimes close to cities and more often quite distant. It was summer 1968 with real nice weather. This job was located around 40 to 50 miles north east of Estacata Oregon in the cascade mountains south of Mount Hood, elevation around 3500 feet.. I arrived on site long after the logging crew had left for the day. I estimate the time at 19:30 Hrs. The Radio was to be installed on a yarder. This machine has spools that hold cable that is used to bring logs to a central point, commonly called a landing. This macine is bolted down on two logs that are about three feet in diameter and fifty feet long.I estimate the weight of this machine to be 45 tons. The running board which the operator stands on is around 2 to 21/2 feet above ground level. When the operator stands looking to the other side,he can just see over the haulback drum (spool). I set up my generator and started work. As time went on it became very dark. No moon and very dark! Around 22:30 hrs the hair stood up on the back of my neck. I knew I was being watched. Up until this time I had no indication of any thing out of the ordinary. This job had to be 35 miles from the nearest known person. I took down my drop light and directed it to a location directly behind me. I saw eyes looking directly at me. The only thing I could see were those eyes staring at me. We looked at each other for maybe 15 seconds. It then turned to its right and I could not see it any longer. I knew I needed to get out of there as soon as possible.I continued work at a faster pace! About ten miniutes later I smelled a repulsive odor. A light breeze was blowing from the other side of the yarder. At this point I wasn't sure what to do. My light was hanging on the roof support to my left. I slowly turned it to the direction of the smell, about 20 feet away across the haulback drum were those eyes again, but now I could make out the shape of a large animal, Black in color and very wide. I also noticed that under the eyes seemed to be shiny. The car was 20 to 30 feet away and down slope from me. I decided it was time to leave and return in the morning. The generator was small and normally easy to carry, running it was quite difficult. I managed to get to the car with a running generator and light. I shut down the generator and drove about 5 miles away and awaited daylight. I woke to the sound of the crew bus going by. I followed them back to the job and completed the installation. We tested the system and they went to work. I took a look around for footprints, but with all of the limbs and brush I was not able to find any. The chaser asked me why I was parked so far away. I told him my story. His reaction told me I was not the only one to see this animal. He pointed out two 55 gallon barrels that were carried up a log pile and tossed over the side of the landing. These barrels were full and weighed approximatly 475lbs. This animal had to have great strength to accomplish this, thus report #5473. I will admit I was terrified, I think the gererator attracted its attention. It never came any closer than 20 feet and never made a sound. I installed many more radio systems after this and many were at night, but never saw or herd any thing again.</t>
  </si>
  <si>
    <t>logging area , mountain range , forest</t>
  </si>
  <si>
    <t>douglas fir trees , mountain hemlock trees</t>
  </si>
  <si>
    <t>golden</t>
  </si>
  <si>
    <t>shiny eyes</t>
  </si>
  <si>
    <t>staring at witness , large 400+ pouinds barrels tossed</t>
  </si>
  <si>
    <t>Here is a little more detail the witness was able to provide: "It's size was great, I could only make out It's black shape slightly, shoulders up. I think the smell was similar to a wet dog that had rolled in something dead, but the machine had a distinct diesel and oil smell as well. I think the change in smell alerted me to something across from me." The witness recalls the color of the eyes as a bit golden, though he mainly remembers them as being very bright. Like, in his wording, "a cat's eyes." In conversation with me, he estimated the height of the creature to be approximately eight feet. He remembers the weather conditions that day as warm and clear. There was no moon that night. He feels that the sighting occurred in August. Briefly, two things I would like to note: First, this is a very good example of a report on the cusp of being a Class A or a Class B sighting. It has been filed as Class B only because there was no clear visual of the creature. Second, I would like to say that, yes, BFRO would like to hear about older reports. Reports such as this provide useful, long-term information on a given area, showing sasquatch presence over time and possibly behavior patterns within a given area. No one with a thirty-year-old sighting should shy away from reporting it to us, as it could well prove quite useful.</t>
  </si>
  <si>
    <t>https://www.bfro.net/GDB/show_report.asp?id=5816</t>
  </si>
  <si>
    <t>I was 15 years old, deer hunting East of the Mt Hood National Wilderness Area in Oregon. It was 1970. My Dad stuck me on a huge stump and went off to my right and our neighbor, W. went off to my left. The stump partially embraced me like a recliner. It was huge! Also, it as a good place to sit for a long time. My view was a meadow and heavy brush. Large Douglas Firs bodered the area...perhaps 3 acres. This was back when large fir trees still existed and these were being logged in abundance. I had never heard of Bigfoot, read anything about him or had any idea what so ever that such things existed in the woods. I am very comfortable in the woods. Evidently, I was trusted by my father and neighbor as they left me with a 303 British. Ok.... Big deal. After about 2 hours later I hear a rustle to my right. I click off my safety and slowly move my gun and body to see. Immediately, I thought it was my father running at full speed through the woods. Odd behavior but I click my safety back on and watched what I thought was my Dad run through the brush. He ran about 50' in front of me from right to left. The heavy brush came up to his breast area. Heavy steam came out in regular intervals as he ran. It was quite a site. I didn't understand why the branches weren't making that scraping noise on his parka. My dad wore a rust color parka popular at the time. One thing he never did was wear the hood. But, it appears as though Dad had his hood on while running though the wood. Odd? My dad was an athelete and physicaly fit most of his life. Played all the sports. I thought he was particularly athletic running though the woods with amazing grace. I sat there ponderng what had just happened when I hear another crashing noise to my right. I look and there is dad, stomping through the woods making all kinds of noise. He was still hunting! I was stunned to see him on my right as I just saw him pass from view on my left! Now he looks real tiny and the brush is 1' to 2' over his head. He looks small and weak and definately not athletic. I could hear his every foot step. I'm 15. Too young I think to be scared. I know every type of animal in the woods and am struggling with what I had just seen. The hunt has obviously come to a close as dad is exhausted. Still confused, I said, "Did you just run by here?" Dad replies, "Are you kidding, I can barely stand up out here!" Then I explained something had run by. I though it was you. Only, when I saw you I realized what I saw was huge,very fast and very powerful. I described to my dad what I had seen. I was not frieghtened. What I saw was an intelligent human looking animal running with purpose, speed, grace and power. The kind you find from creatures in nature. Although he was running fast the noise was minimal. He made less noise running than my dad did walking. About 6 months later I was reading a story in a magazine about some kids in The Dalles, Oregon chasing and shooting a creature. My blood went cold. It was then I realized what I had seen. In the subsequent years I have seen numerous stories on the creature. Science says without proof, they don't exist. Normal people are labled as kooks or they saw a bear, deer or an elk. I know exactly what I saw and I know Bigfoot exists because I have seen one running like the wind.</t>
  </si>
  <si>
    <t>edge of clearcut , forest</t>
  </si>
  <si>
    <t>athletic</t>
  </si>
  <si>
    <t>running through woods</t>
  </si>
  <si>
    <t>Mr. Gallup described the running figure not only as highly athletic, quiet, and graceful, but also as moving with a purpose. He did not feel it was scared or startled, rather that it was heading somewhere. He does not think the creature noticed him. There was no "characteristic" smell. His memory of the event is quite vivid and he is confident in what he saw. He described the terrain as rugged and marshy with old growth timber. It was elk habitat. The area they were in was freshly cut and in the process of being logged.</t>
  </si>
  <si>
    <t>https://www.bfro.net/GDB/show_report.asp?id=3050</t>
  </si>
  <si>
    <t>footpint</t>
  </si>
  <si>
    <t>We were deer hunting near Whatum Lake, covering a ridge where we'd seen deer on previous occasions. Being the youngest I was sent up the ridge while my father and uncle went around one side and my mom watched the other side. After I broke over the top I came upon a game trail of sorts, chewed up ground but no discernable tracks. It seemed to be headed in the direction I was going so I followed it. When I came to an area that had less undergrowth I saw the tracks I'd been following. They were huge human like footprints, about 1-1/2 times longer than my boots (size 10-1/2) and were spaced farther apart than a human gait. I continued following them with the hair on the back of my neck standing up. Suddenly I saw a red hat. It was my mom, so I signaled for her to come down where I was. I showed her the tracks and she said something like let's get out of here. We followed the tracks a little farther where they crossed the road. Close to where they crossed we found a pile of feces. It resembled bear feces in that it contained berries. At that point we made a B-line for the truck. When we got there I saw my dad and uncle working a brushy draw, apparently they had seen a deer. I went up the hill towards them through an old burn area and came upon another set of the tracks. I left my orange hat there to mark the spot. When my dad and uncle came down I showed them the tracks. They both agreed they were way to big to be bear tracks. When we left down the road, we showed them where the other tracks crossed the road. At this point we were all convinced that these were bigfoot tracks.</t>
  </si>
  <si>
    <t>1 mile from Wahtum Lake on a spur road to the right</t>
  </si>
  <si>
    <t>Dee</t>
  </si>
  <si>
    <t>Whatum Lake Road</t>
  </si>
  <si>
    <t>Wahtum Lake</t>
  </si>
  <si>
    <t>rhododendron , huckleberry</t>
  </si>
  <si>
    <t>walked across road , potential bowel movement</t>
  </si>
  <si>
    <t>I spoke with the witness by phone. The witness said that the footprints were about sixteen inches long and six inches wide. The imprint of the toes was distinct on several of the tracks. They were able to follow the trackway of prints as it moved across the dust covered road.</t>
  </si>
  <si>
    <t>https://www.bfro.net/GDB/show_report.asp?id=1446</t>
  </si>
  <si>
    <t>My father was driving eastbound on Interstate 84 at about 7pm, it was raining, but not torrential. It was dark. We crested a point of the hwy.when we seen brake lights and swerving in front of us so we slowed thinking it must be an animal or a wreck up ahead. when we got to the area of the braking we noticed a probable person running with arms swinging along the divide between the two directions of travel. My first impression was that it was someone wearing a fur type coat with a hood as I could see the wet hair. My father was in the outside lane and there was a car in the inside lane, the car ahead and inside slamed on the brakes as the figure crossed in front of their car, and my father also slowed way down. At this time the figure crossed in front of our car and my father says he felt the car hit the lower portion of the leg and made eye to eye contact with it. At that time it started to run along the outside lane still with the flow of traffic, at that time we came up to it's side. I was in the passenger side of the car and looked up at this figure as we commensed to pass. My wife was in the rear passenger window and my mother in the center of the front seat. I looked straight into his face at about 3-4 feet, and saw a look of total fright and terror in it's eyes. At that moment it made a 90 degree turn away from our oncoming car and right into the rear drivers side of an oncoming pickup with a camper on it and literally bounced off the rear corner of the camper and up about a 60 degree incline and into the trees. When I got home I called the State Patrol and asked where I was to report an unusual sighting, and he asked me if I thought It was a UFO, I told him no and he said a Bigfoot, I said well something like that. He told me to call the shariff of the county in which it happened and I did. When I called them I went through the same conversation. I told him the facts as I knew them. He knew I was a little aprehensive, and told me not to feel aprehensive about turning in the sighting as he had taken quite a few reports that night on the same sighting and four of those where police officers. This report was taken by Peter Byrns and Barbara Wasson with NASI. Many years later,just a few months ago I had dinner with Peter in Portland, Oregon just before he moved to California and he told me that one thing he was impressed with in this report was not only that so many people at one time saw it but that two days later in the same spot but in the westbound lane they had the same report with multiple sightings. He surmised that purhaps the creature was returning back to the river the opposite direction as our sighting. Creature 6-7 feet tall, black with wet hair,not as heavy as the so called Patty.</t>
  </si>
  <si>
    <t>Cascade Locks are on Interstate 84</t>
  </si>
  <si>
    <t>Interstate 84</t>
  </si>
  <si>
    <t>Cascade Locks</t>
  </si>
  <si>
    <t>river mountain , forest</t>
  </si>
  <si>
    <t>scared</t>
  </si>
  <si>
    <t>wet hair</t>
  </si>
  <si>
    <t>road crossing , trying to get through traffic on road</t>
  </si>
  <si>
    <t>https://www.bfro.net/GDB/show_report.asp?id=671</t>
  </si>
  <si>
    <t>We were up late at night in a second-story bedroom of my grandparents’ Dee, Oregon, home, at about 2:00 AM in the summer of 1980. There was a full moon. My brother was practicing taking photographs of the moon. He was taking pictures from our south-facing window (no screen) that looks out over a beautiful orchard landscape in the Hood River Valley that leads up to the foot of Mount Hood. The window is above a long, straight, east-to-west gravel driveway that leads up to a detached garage. The property is approximately 1 acre. Everyone else was already asleep in adjacent rooms. My brother and I were up late talking while he took pictures. He probably had the window open for about 30 minutes. The bed was to the side of the window. He would get up from the bed, move toward the window, prop his elbows on the windowsill, and steady the camera for some photos. Then he would sit back down on the bed and use his flashlight to adjust the settings on the camera and replace spent film. We kept the lights off in the room so he could get good shots of the moon. My brother was at the bed when we suddenly heard a very loud, strange, human-like vocalization that sounded like a slowly rising, low-pitched moan. As the pitch rose, it seemed to get louder like whatever was making the sound was approaching closer. Everything else was silent. It really sounded very close to the house, like it was nearing the window, which seemed strange and scary because we were on the second story. The sound seemed very focused in our direction. This eerie moan made us both freeze! After about ten seconds of being petrified, my brother shot up out of bed and slammed the vertically-opening window shut. He later said that he quickly looked toward the source of the sound before shutting the window. The moan seemed to come from the line of orchard trees in the shadows about 20 feet from the house along the south edge of the driveway. But he did not see anything unusual. We nervously muttered to each other, “What was that!?” We listened for more, but the moan had stopped. We were too afraid to open the window again. My brother waited a few minutes, and then shined his flashlight from the closed window into the orchard. But we saw and heard nothing the rest of that night. We went into the orchard the next morning but found nothing unusual in the area of the sound. We told our family about what had happened, but they said that they had been asleep. They brushed off the story because we were just teenagers at the time. We have been trying to explain that night ever since. We thought that it might have been someone playing a weird prank on us. But we were only summer visitors to the area and had never met any of the neighbors, the nearest home being about a half-mile away. We considered that it might have been some strange animal. But it sounded semi-human, and unlike any sound we had ever heard. Of course, there has always been the ghost theory. We never thought that it might have been a Bigfoot until recently, when we found out about www.bfro.net and heard the 1994 Ohio Field Recordings from Columbiana County (WAV Format, 1350 KB). It is the same sound we heard! I got chills the first time I listened to the recording (I still do). I was immediately transported back to that night in Dee, Oregon. If we would have known about the possibility of it being a Bigfoot, we would have searched for more evidence, or perhaps we would have been more bold during the encounter—easy to say in hindsight though. This story has been in our family ever since that night. Now we have a good explanation!</t>
  </si>
  <si>
    <t>private residence on an orchard</t>
  </si>
  <si>
    <t>Lost Lake Road</t>
  </si>
  <si>
    <t>The witness emphasized in conversation the eerie, near human quality of the sound, yet its simultaneously non-human character. The sound started deep enough to be referred to as a growl. The perception of the two boys was that the sound was deliberately directed at them. A possibility is that the sasquatch was feeding on apples in the orchard and was surprised/annoyed by motion in the nearby window. The vocalization was about 10 seconds long. Full moon occurred on the 27th of July and the event presumably near midnight. The West Fork of the Hood River is about 1,000' from this location.</t>
  </si>
  <si>
    <t>https://www.bfro.net/GDB/show_report.asp?id=8680</t>
  </si>
  <si>
    <t>My granny Pearl V. Bailey lived on a dirt road just up the hill from hwy 35 in the town of Mt. Hood. I guess about 15 miles or so from Hood River, Or. I think it was either 1981 or 1982. I was born in 69. My uncle Doug let me ride Babe ( his mare) up to bald beautte. I was pretty sure my cousin James was the one with me but a head injury to James has rendered his memory poor. Anyway, this was our plan, ride up there, have cocoa, ride back. Well we soon realized that wasn't goin to happen cause we saw light would be long gone by the time we made it to the top. We decided to get off the horse and drink cocoa that was in our thermos. One of us tied the horse. We were above bone ditch but below bald beautte. It was on a hillside. There was still enough light to see but it was getting near time to go and Babe looked across the hill and her eyes got huge as she reared back trying to get loose. I looked where her eyes were looking and maybe 50 yds away or so this huge hairy man took one step towards us, maybe he was just walking, then turned 180 deg and walked away as if he cared less. I was so damn scared! I am trembling now as I recall this. I untied the horse and we ran as fast as we could. When we got back to grannys I told my mom but she didnt believe me! The room I stayed in at her house had a door with a window in it facing bald beautte. Nightmares for years about this. For years I only said I saw a hairy man...but it was a bigfoot.</t>
  </si>
  <si>
    <t>Bailey Road off Miller Road below Bald Butte</t>
  </si>
  <si>
    <t>Bailey Road</t>
  </si>
  <si>
    <t>Bald Butte</t>
  </si>
  <si>
    <t>hair shorter on head</t>
  </si>
  <si>
    <t>observed witness then turned 180 degrees and walked calmly away</t>
  </si>
  <si>
    <t>arms swung as it walked</t>
  </si>
  <si>
    <t>I talked to the witness by phone: It was July or August, 1982. He believes the horse saw the figure first. Then he saw it for about ten seconds. He described it as about eight feet tall, but remembers that it seemed "bigger than life." It was dark brown with hair about three inches long, but with shorter hair on the head. It had a huge body with a head that flowed into the shoulders. He describes the face as more similar to a human but the dark eyes were farther apart than a person. The mouth was closed. The arms were down to the knees and he saw arms swing as it walked away. He did not detect any foul odor. He was so shaken up and they ran with the horse for awhile. He said, "It would have been faster to get away on the horse." He has never been back to Bald Butte and he never talked about seeing a Bigfoot until a few years ago. The BFRO report he refers to is #672.</t>
  </si>
  <si>
    <t>https://www.bfro.net/GDB/show_report.asp?id=63738</t>
  </si>
  <si>
    <t>Four of us guys decided to hike up the mountain for an adventure sort of speak and get to the top of the mountain and set up camp for a night. We loaded our essentials on our backs and took off walking. We started out at the State dept. shed just south of the community of Mt. Hood and walked east up the mountain. It was about 12 midnight when we started out I was raised in the area and spent most of my time as I was growing up in the hills and knew them like the back of my hand and we thought it would be fun to travel at night, just to be different. About two hours later we arrived two thirds of the way up the mountain side, I would say that we were about 500 feet below the summit and stoped to rest for a bit before makeing the top. It was 2:20 am if I remember right. As we were sitting there talking all of a sudden a very loud and piercing scream came from the ridge above us, two long sustained screams followed by a very powerfull growl needless to say we were scared to death and litterally ran down the mountain and did not stop until we had arrived at the Hiway and returned home. I have heard just about every thing that there is in the woods and I know it was not and elk, deer, bear, mountain lion ect... The best way I can describe the scream is that it sounded like the alarm on a fire station, it was that loud. The previous fall a friend and I were in the same area down below this area walking and checking out Hiway 35 at the Baseline Dr. junction. It had flooded and washed out the hiway in 1980 two years prior to this and we were just looking to see how the rebuilding process was going. We had stoped on a large pile of gravel to rest and talk a bit, when what I thought was a man walked out of the woods and sat upon a stump. I asked my friend if he saw the man up there on the hill sitting and he said yes, but that it did'nt look like a person to him, that it looked strange, so we decided to walk towards it to get a better look it was about 600 to 700 feet away when we first saw it. We walked to where we were about 300 feet away. At that distance we could both see that it was not a man but it was covered with dark brown hair. It did not move, but seemed to see us it was looking directly at us the whole time since we had started walking toward it. After looking at it a moment I decided to wave my arm at it to see if I could get a response and it did move a bit kinda back and forth a bit like it was trying to see better or size us up I'm not sure which. At that time we were so excited and scared also, that we descussed going closer to see if this could be Bigfoot that I had heard of and so we did out of sheer adrinaline I'm sure because I was scared I know this for sure and my friend was to. So we reaced the bottom of the small foot hill it was on, but had lost site of it because it was back a ways from the crest of the top. We decided after a bit of descussion to go up toward the top of ! the area that it was in and did. When we got to where we could see the creature was gone. But, we arrived at the stump that it had sat on. there was no hair or evidence that anything was there except the tree had just been felled and in the center as is usual there were spikes that had been sticking straight up but now were smased flat and broken. This is no easy task unless you were to hit them with a sledge hammer ie... The grass was smased all around the stump and we could see were it had walked back into the tree line and followed for a couple hundred feet or so but we were so frightened that we left after only five minutes or so, but we did see back in the tree's aways there was a meadow with small young fir tree's and there limb's touched the ground. Under one there was a bed sort of like an elk bed but much larger, approximately 15 feet long by 8 feet wide and it looked like a large man had laid there proped up on an elbow or something. We left immediately after that and never saw it or anything like it again. I know this is strange but I swear to God this really happened and I have not told but a couple of people to this day, but I know that its out there and I've seen the tracks and hair samples to know its there, my grandfather saw it back in 1974 on Fir mountian and I was allowed by Peter Byrne to go along and so, ever since then and from those two experinces I'm convinced that the creature is out there and so, I just wanted to share this with you.</t>
  </si>
  <si>
    <t>south of Bald Butte 500 feet below the surveyers ridge trail</t>
  </si>
  <si>
    <t>Parkdale</t>
  </si>
  <si>
    <t>Hwy 35</t>
  </si>
  <si>
    <t>sitting on stump</t>
  </si>
  <si>
    <t>witness has also heard screams</t>
  </si>
  <si>
    <t>https://www.bfro.net/GDB/show_report.asp?id=672</t>
  </si>
  <si>
    <t>Rob Alley</t>
  </si>
  <si>
    <t>1986-1987</t>
  </si>
  <si>
    <t>I drove four friends up from Portland to the south side of Mt Hood to spend three days on the trail that goes round the mountain. We were all seventeen or so and there were two other couples and myself. On the second day we had made it only to the east side of the mountain going clockwise, I think it was called Sherwood Camp. We found the campsite late and decided to set up on our own near a creek on the opposite side of the trail from the campground sign a hundred yards or so off the trail in a fairly level open part of the forest. There was a creek nearby, there were huckleberries out and we set up our three tents close together.The next morning I got up about 5:30 but noticed from my tent flap the others had all slept in. Some movement about seventy feet away in the berry bushes and evergreens caught my eye. I saw a large light beige colored creature all covered with hair 7 to eight feet tall, its' back to me, trying to reach something, a branch I guess, about 15 ft. off the ground. Not more than 10 ft away was this other creature the same but small, all covered with hair except for the front of the hands, the bottoms of the feet and around the eyes. The second one was only about 3 ft high and was bending over picking up a stick which it was trying to put in its' mouth. The little one was a bit darker in color, a dark beige. The hair on both was up to four inches long at most. The big one was really thickset, I could not make out any of the front of "her" because she was turned away from me almost the whole time, about a minute. I thought she was the little one's mother. She gave a kind of grunt at the little one like she didn't want him doing that and he dropped the stick. At that moment I was on all fours leaning out of the tent, trying to see better, and my hand popped on a twig, and the big one looked right at me, but all she did for a second was grunt again at the little one and she reached down, stepped over and took his hand. It was like she was motioning for him to go with her, and looked in my direction one more time, grunted softly again and they were gone behind the trees. Their faces were like an ape around the lips and jaws, you know, their jaws jutted out a bit. Their heads weren't pointed but I could see by the bare patches around the eyes and skin on the hands their skin was a kind of brownish gray. My friends never saw anything, but after we hitch-hiked back to the jeep and were on the way out, I slowed down for a ranger and he stopped to make sure we were OK. He was an older guy,I didn't get his name, he had gray hair and a bit of a paunch. He was a nice guy, he said this was his first season doing this, and when I told him what I had seen his eyebrows kind of went up. I didn't report this to anybody else." When I asked for other details K. added, "Well when she walked away she sort of waddled from side to side a bit." When I asked her aboutsmell she replied "nothing that I could tell".. did you look for tracks?.."no, I was a little scared, we just all got up and packed up after breakfast and I didn't even want to go over there."... " All in all it was a kind of scary but really fascinating thing, the whole thing couldn't have taken more than a minute, a minute and a half at most, but it seemed like five.The details really stuck in my mind." K. told me there had been no alcohol or drugs and was sure of what she had seen. She said her friends died some time after that in a car crash but that that ranger might remember."</t>
  </si>
  <si>
    <t>Sherwood Camp on Mt. Hood</t>
  </si>
  <si>
    <t>Douglas fir trees , western hemlock , pine trees , spruce , cedar , alder , huckleberry , blueberry , salmonberry</t>
  </si>
  <si>
    <t>biege</t>
  </si>
  <si>
    <t>brown grey</t>
  </si>
  <si>
    <t>protruding mouth</t>
  </si>
  <si>
    <t>no , ape</t>
  </si>
  <si>
    <t>thick</t>
  </si>
  <si>
    <t>no hair on tops of hands , around eyes, and bottoms of feet</t>
  </si>
  <si>
    <t>reaching for something in tree , motioned to smaller individual to follow</t>
  </si>
  <si>
    <t>https://www.bfro.net/GDB/show_report.asp?id=670</t>
  </si>
  <si>
    <t>1994-1996</t>
  </si>
  <si>
    <t>It's been about 6 or 7 years and the area has grown where this happened. I was camping at Lost Lake in Oregon and doing the usual hike around the area. I came to a little creek crossing and small ravine about 200 yds behind the local store and found myself gazing at what appeared to be a fallen tree with a broken stump about 6ft up and some odd features in it. Ex: Dark features that kind resembled eyes and arms coming across a leg. Like if you were to sit over your feet in a crouched position. It was about 3pm so the effects could have been from lighting and the trees. Either way I thought it looked cool and wanted to go get my camera. I placed a pile of rocks directly across from it and ran literaly and got my camera. Upon arriving back at the location, about 15 min later, I noticed my pyramid of rocks was knocked over and when I looked across the way there was nothing. No fallen tree, no branches and nothing worth taking a picture of. I searched around the area thinking I was looking from the wrong angle but the only thing right across the way could have in no way been what I was looking at. A few days later back in Portland, OR the news said that there had been a report of a Bigfoot in that area. I have never gone camping there again!</t>
  </si>
  <si>
    <t>Lost Lake camp site 15 miles from mt. Hood</t>
  </si>
  <si>
    <t>Lost Lake</t>
  </si>
  <si>
    <t>NFD 1340 , 656 Trail</t>
  </si>
  <si>
    <t>sitting over feet in crouched position</t>
  </si>
  <si>
    <t>I spoke with J.N. on 8/4/02. He really thought that the figure was a stump or fallen tree that just "looked" like a sasquatch, until he returned from his trip to get his camera and discovered that the figure was gone and his stone marker displaced. He lost touch with his friend years ago. J.N. noted the color of the figure was dark and light gray, like driftwood.</t>
  </si>
  <si>
    <t>https://www.bfro.net/GDB/show_report.asp?id=4604</t>
  </si>
  <si>
    <t>Paul S.</t>
  </si>
  <si>
    <t>I was archery hunting with my father. I have spent a couple of weeks a year in the area sinc the time I was born. I personally have heard the sounds of Bear, cougar, coyotes, elk, dear, bear hunting hounds and basically all other wildlife in the area. It was nearing dusk and my father and I decided to each head a different direction on the High Cascades hiking trail near Boulder Lake and just a little South of the Badger wilderness area. We had decided to go for about 20 minutes and then return back figuring to return to the car around dark. I headed north following the trail into the fringe of the Wilderness area. About 10 minutes or so in I heard a yelping kind of sound. It wasn't anything I have heard before. The closest animal sound that I have ever heard would be like a chimpanzee, but much deeper. It was not human sounding by any means, but more human than say a cougar or bear. This sound intrigued and scared me. I followed the trail a little further, I then began to hear a sound that I can only describe as being the sound of wood being torn open, not a rotten log mind you, but the sound of wood splintering on a massive scale. This was a bit troublesome, but I pushed on a little further, my curiosity pushing me on. The trail made a slight bend to the right emerging from a small thicket of Fir trees and angling down the hill fairly steeply. I could see that there was a bit of a drop about 150 yds ahead of me and a log laying across the top lip of the drop. That's when saw something. It was a head and shoulders, with the back turned towards me, just beyond the log. There was no visable neck at all, but the head was clearly defined above the shoulder. I stopped and watched, I started to think it was just a stump and my eyes and instincts playing with me. I took another step forward and then it moved. It's movement was like when you hear something and you cock your head to try to align your ears to catch the sound better, but the whole torso swiveled, just a couple of inches. That was all I needed to see, I backed up the trail until I couldn't see it anymore, then turned and walked as rapidly as I could till I got back to the car. My mom and wife were waitng in the car, and both said, "what happened to you?" My dad came back about a couple of minutes later and he commented that I was white as a sheet. Honestly I was terrified, something there was not right, at least it was different then I had ever expearienced</t>
  </si>
  <si>
    <t>2-3 ridges away from Mt. Hood near where Barlow Road crosses the White RIver Basin</t>
  </si>
  <si>
    <t>Mt. Hood Meadows</t>
  </si>
  <si>
    <t>Barlow Road</t>
  </si>
  <si>
    <t>possible tree tear down</t>
  </si>
  <si>
    <t>swiveled torso to move head around</t>
  </si>
  <si>
    <t>deep chimpanzee yelp</t>
  </si>
  <si>
    <t>https://www.bfro.net/GDB/show_report.asp?id=5242</t>
  </si>
  <si>
    <t>scat</t>
  </si>
  <si>
    <t>My wife and I were on vacation visiting different sites around the southern edge of Mt. Hood off of Highway 35. We came across a sign for the Barlow Road (US Forest Service Road 3530) and decided it would be fun to drive into the woods and perhaps see some of the wagon ruts. We drove to the edge of a clearing just north of a deserted campground and stopped to take a look around. Just after getting out of the car we noticed an extremely large pile of fresh droppings about 10ft from where we had parked. My wife, who has had experience hunting bears, elk and other large mammals, commented that the droppings looked odd and did not look like bear or elk droppings. They were more "human" in appearance but way too large for a person to have made. After a few minutes of looking around we both noted that we no longer heard any other animal noises of any sort. It seemed way too quiet. We had been visiting sites within a few miles of this place all day and this place really stood out as being eerily quiet. It was at this moment that my wife stated that it felt like we were being watched. I agreed. The whole environment just seemed really strange. We both got an extremely creepy feeling and decided to just turn around and leave. It was such a relief to be back in the car and moving up the road that we both laughed out loud and shouted about how creepy the whole thing was! Then my wife confessed to me that just before we left she had seen something watching us from across the meadow a 100ft or so away. She said that it had reddish brown fur, was moving on two legs. Just after she saw it, it started heading away from us and back into the forest. She only saw it for a few seconds before it was already back into the trees and out of site. She was sure it was not a bear based on her experience on hunting trips with her family.</t>
  </si>
  <si>
    <t>Devil's Half Acre Campground off Barlow Road</t>
  </si>
  <si>
    <t>Devil's Half Acre Campground</t>
  </si>
  <si>
    <t>meadow , mountains , creek</t>
  </si>
  <si>
    <t>observed witness then walked into the forest</t>
  </si>
  <si>
    <t>1.5 foot long scat was found in the area</t>
  </si>
  <si>
    <t>The scat found was larger than human feces in diameter and about a foot and a half long. The association of sasquatch with the word "Devil" in the geographical designation is not uncommon in the Northwest.</t>
  </si>
  <si>
    <t>https://www.bfro.net/GDB/show_report.asp?id=9109</t>
  </si>
  <si>
    <t>On Tuesday, September 24, 2002 I was hiking alone on the Ruckel Creek trail near Cascade Locks. The time was about 4 p.m. I was beginning descending from the area known as The Benson Plateau. Although I am not sure of my exact position it was probably close to 45 deg. 38' 21" N, 121 deg. 52' 24" W at an elevation of about 3,300 feet. The trail was very dry and dusty and the steep decent required that I walk very carefully. As a result I made almost no sound at all. There was suddenly a very loud crashing sound from close by and my thoughts were that a bear had been surprised. At first I saw nothing, but the sound indicated that an animal was fleeing up the steep hillside. Then for about two seconds from a distance of about a hundred feet I could clearly see what looked like a large guerrilla running up the hill. Only the back was visible and it was black. The animal was only visible from the waist up. It had powerful back and shoulders and a very large head that rose to a distinct hump much as it does in pictures of some apes. I do not know how big it was other then to say it was a lot bigger then me. The head was particularly massive I thought. The animal apparently tripped and fell forward, but caught itself and kept moving up through the dense thicket. At that moment it turned its head enough for me to see its head and face in profile. It had a distinct nose but there was little else I could distinguish. At this point I went for my camera. This took a few seconds. When I looked up again I could see motion but could not make out the animal. There was a fallen tree about a hundred and fifty feet up the hill and it began to rock up and down at a uniform rate of about 1 HZ. It made a corresponding creaking and rubbing sound and this continued for some time, perhaps fifteen seconds keeping my attention drawn to that spot but seeing nothing but the tree bobbing up and down like it was being deliberately shaken at a uniform amplitude. Then it suddenly stopped and I could hear nothing. Then I noticed some motion about fifty feet to the right of the tree and thought I could see a face looking at me. The face seemed smaller that the animal I had saw but it still looked like a face and shoulders against a lighter backdrop. I stood with the camera ready knowing that the animal was still there and expecting it to stand up and again show itself. But this waiting game went on for perhaps two minutes. Then I began to wonder if the animal was in fact gone and perhaps I was looking at some strangely shaped stump because it did not move and I could not see it well enough to tell exactly what it was. At this point I took a picture thinking I might blow up the photo later for closer study to determine if anything was in fact there. It occurred to me that I should move around a bit and try to find a better angle. But there was no better position then where I was and caution prohibited me from moving closer. When I returned to my original position I no longer could see the face. I stayed around and listened and watched for a while but noticed nothing. The trail itself was very dusty and took prints well. My own prints were very clear but there were no other prints that I could see. During the incident I smelled nothing. When the digital picture was lightened and adjusted for contrast the head that appeared to be looking at me did look like it could be real. But in the background was what could be another far bigger animal. The larger image in the background is about the right size for the animal I saw. But the front looks like a light tan. I just took the picture and that is all I know about it. The picture quality is poor. Obviously if the animals were willing to pose I might have done better. I went back to the site two times to try to locate the exact position from clues in the picture but have been unable to relocate it exactly. I wanted to get another look and take another picture from the same location just to make sure I was not seeing something that just looked like what I was trying to see. The interesting part is right in the middle of the picture and needs lightning to see properly. I did go back about two days later and explore the place where the animal might have been headed. This area is called Rudolf Spur. All I found there was a pile of shit that was flat as a pancake and looked like tar. It was the size a large human might leave.</t>
  </si>
  <si>
    <t>on the Ruckel Creek Trail between the Mark Hatfield Wilderness boundary and the first switchback going down the hill</t>
  </si>
  <si>
    <t>I-84</t>
  </si>
  <si>
    <t>Mark Hatsfield Wilderness</t>
  </si>
  <si>
    <t>bluff charge , tree shaking</t>
  </si>
  <si>
    <t>possible second individual present , large flat scar found a few days later in the proximity of the sighting</t>
  </si>
  <si>
    <t>Witness Fred Bauer made a confirmed track find in snow on the trail to Table Rock in March of 2001. Fred is a very reliable witness and an experienced outdoorsman. Ruckel Creek, where the sighting occurred, is among the steepest and most rugged drainages in the Columbia Gorge National Scenic Area. The trail Fred was hiking is particularly nasty. Ruckel Creek is also proximitous to sightings that have taken place on the I-84 freeway that parallels the Columbia River in the vicinity of Bonneville Dam. The photograph that Fred took of the creature does not provide any real detail; the distance to the creature is too great and the concealment in surrounding foliage is too great. Still, Fred is to be commended for the preparedness and determination necessary to even attempt a photograph under the circumstances. The combination of excitement and fear is impossible to comprehend by those who have not personally experienced a sighting at close range. Fred will be even more prepared if there is a 'next time' and his calm, careful reactions in a clutch situation are a definite example for the rest of us.</t>
  </si>
  <si>
    <t>https://www.bfro.net/GDB/show_report.asp?id=5100</t>
  </si>
  <si>
    <t>Cindy Dosen</t>
  </si>
  <si>
    <t>My friend B.P. and I decided to spend an evening at Eagle Creek State Park along the Columbia River on I-84 at milepost 41 East of Portland, OR. We had a cook out camp fire in the Community Kitchen there. It was on April 9th, 2001, a Monday, which we purposely chose to avoid the crowds. Not that there are many people out there in the Winter but a Monday evening will usually guarantee no others will be around. It was cold out, just above freezing, and it had been raining quite a bit earlier. We had a nice dinner. We had cooked on our portable BBQ earlier in the evening which had included BBQ steak. We had already picked up and put away all of our gear so we were ready to go when we wanted to. At 11:50 PM we had just looked at our watches thinking it was time to go, when from across the creek, about 200 yards away, came a shrieking yell that both startled and shocked us. The yell came from across the creek, up on a ridge due west of us. At first I thought it was an emergency siren going off at nearby Bonneville Dam, but the siren quality of yell quickly turned into a very breathy roar of some very large animal. It lasted about 10 seconds. We stared at each other in disbelief. Before either of us could utter a word, another yell, just like the first, came from behind the Community Kitchen no more that 100 feet from us. This was the first time that I had ever experienced the hair standing up on the back of my neck. I thought I would have been able to identify any animal that lived in the forests of Oregon but this call was completely new to me. We stood there silent, listening for about 5 minutes. We knew that we were right in the middle of the two calls so maybe these two animals were going to meet right where we were standing. We then decided to leave. I was so glad. When I was inside my truck we locked the doors right away. We did leave our left-over food behind for them in case they were interested in that. I was skeptical about Bigfoot before but I try to keep an open mind. The only place I have heard the same exact calls since was in a film that was a 70's Class B movie called The Bermuda Triangle. Another thing to note on that occasion was that the snow line was unusually low still for that time of year. We thought that maybe this had driven these bigfoots down low in search of food. We were up there a few more times that year with our recorders but never heard another thing.</t>
  </si>
  <si>
    <t>inside the lower park south of the ranger station and fish hatchery at the Community Kitchen</t>
  </si>
  <si>
    <t>Eagle Creek State Park</t>
  </si>
  <si>
    <t>scream then a scream in response</t>
  </si>
  <si>
    <t>siren-like scream , yell</t>
  </si>
  <si>
    <t>noticed the snow line was low that year</t>
  </si>
  <si>
    <t>I spoke with the primary witness by phone. The report appears to be credible. These two friends have hiked many a trail, and they were baffled at the sound of vocalizations they heard that night. After BBQ steaks and packing up to head out, they heard a shrill yell followed by low howl. The sound came from across a creek, up on a small ridgeline 200 yards from them. Around 3-5mins later another similar type of yell came out of the brush 100 yards behind them in the opposite direction. This yell was more deep, resonating, breathy, and had a growling sound to it. Neither witness could identify the call, but recalled it being very similar (but not exact) to one found on the BFRO website. The one witness who used to do solo overnight hikes will not go adventuring alone anymore.</t>
  </si>
  <si>
    <t>https://www.bfro.net/GDB/show_report.asp?id=22742</t>
  </si>
  <si>
    <t>My hunting partner Ed and I were into the second week of the Oregon bow season. It was about 0600 when we came upon a stock pond. These ponds are fed by a small spring or small creek. We decided to circumnavigate it to see if we could see what was watering in the area. I went left Ed went to the right. I hadn’t gone far when I came to a depression in the muddy gravely pond edge. It looked like a very big heavy person had left a footprint there. I got down and saw that there were toe impressions at the front. Well I called Ed over to see this and he said there was another one behind the first. We backtracked the prints and found what appeared to be skid marks on the hill side of the pond. This was just next to the small trickle of water which fed the pond. The hair on the back of my neck stood right up. We went up the hill for about forty yards but found indistinguishable impressions in the trashy undergrowth. We went back down and tracked them in the other direction and the impressions (overturned pebbles, broken and bent grasses) went about 100 yards down a hill into a ravine thick with manzineta and small scrub oak. We then went back to the foot tracks and covered them with logs so they wouldn’t be destroyed. Went home and got some plaster of Paris. We made the impressions and we were shocked to find that there were definitely toes on one cast the other was in too much gravel to make a good impression. At the same time I took some pictures of Ed stretching to match the stride of the prints. The next week we went into the same area, same skid road, about 300 yards past the stock tank. We were walking side by side when something to my left and slightly behind us, up the hill aprox.100yards something caught my eye. I spun around to see what it was, and to my astonishment I saw a pair of legs running into the thick underbrush. I couldn’t see all of it because of the trees. My impression was of a two legged creature, animal, with long brown hair on the legs running away from us. Ed saw the branches swinging back into place but saw nothing else. We both got spooked and quickly went back to the truck and never hunted there again. I gave the plaster cast to my nephew in San Jose California and have never seen them again. I still have the photos of Ed stretching to match the stride. The foot prints measured 18" long By 6" across the heel, and 8" across the ball of the foot. I got some hair samples from a star thistle down in the ravine and I still have them. Other comments: I'm an exited typist once I get started I type to beat the band, I can't spell worth a darn. I love this site and look forward each day for the BFRO.</t>
  </si>
  <si>
    <t>ten miles northwest of highway 140 in Salt Creek</t>
  </si>
  <si>
    <t>White City</t>
  </si>
  <si>
    <t>Butte Falls watershed</t>
  </si>
  <si>
    <t>Douglas fir trees , scrub oak , manzanita</t>
  </si>
  <si>
    <t>"long" hair</t>
  </si>
  <si>
    <t>running up hill away from witnesses</t>
  </si>
  <si>
    <t>https://www.bfro.net/GDB/show_report.asp?id=674</t>
  </si>
  <si>
    <t>Several years ago while hunting in southern Oregon on top of Wagner peak just southwest of Ashland Oregon, My father and I happened across A very large almost humon type track in the snow , it appeared to be 14 to 18 inches long ,6 or maybe 7 inches wide , the snow had been melting but it was no humon footprint , there were five distintive toes , and what looked like another heal print about 4 or 5 feet ahead of the other. On other hunting trips I have smelled very foul odor in that general area. And no sign of any wildlife at all . Its been atleast five years sence ive been up there. Its diffacult to give an exact location without showing someone, but its around a mile or two below the peak by trail where i saw the tracks onthe southwest side. However the odors seem to be mostly allways on the southeast side and east side in the heavy timber.</t>
  </si>
  <si>
    <t>7 miles on 2060 then hike 2 miles up the forest service trail</t>
  </si>
  <si>
    <t>Wagner CR.S.W. 2060 S.E.</t>
  </si>
  <si>
    <t>Ashland Watershed</t>
  </si>
  <si>
    <t>forest , meadow</t>
  </si>
  <si>
    <t>The witness was very cordial and eager to go over his account. He was able to tell me more about the area, which is a watershed and now completely closed to motor vehicle access, except by permit.</t>
  </si>
  <si>
    <t>https://www.bfro.net/GDB/show_report.asp?id=2681</t>
  </si>
  <si>
    <t>I was deer hunting on the east slope of a very steep hillside &amp; saw movement about 70 yards down &amp; away from me. I started to bring my rifle up but realized it was too dark &amp; tall to be a deer. I saw this "thing" walk through the trees &amp; even though it was very dry &amp; crunchy in the woods it made no sound. I saw it walk very briskly for about 40 yards and then turned down the slope &amp; out of sight.</t>
  </si>
  <si>
    <t>west of Crater Lake National Park near Union Creek</t>
  </si>
  <si>
    <t>Crater Lake National Park</t>
  </si>
  <si>
    <t>timbered forest , mountains</t>
  </si>
  <si>
    <t>walking on slope</t>
  </si>
  <si>
    <t>https://www.bfro.net/GDB/show_report.asp?id=675</t>
  </si>
  <si>
    <t>Vocalizations over a period of months. Long drawn out howls. They were very loud in comparison to other animals that you would hear in the area. The sounds appeared to be originating from BLM land across the street from my house. Did not see anything, but these were not howls that you would hear from other animals in the area. This happened throughout the summer and fall of 2003.</t>
  </si>
  <si>
    <t>800 block of Upper Applegate Road , vocal possibly from BLM land called Woodrat Mountain</t>
  </si>
  <si>
    <t>Ruch</t>
  </si>
  <si>
    <t>Applegate Road</t>
  </si>
  <si>
    <t>Woodrat Mountain</t>
  </si>
  <si>
    <t>occured in the summer and fall</t>
  </si>
  <si>
    <t>https://www.bfro.net/GDB/show_report.asp?id=65789</t>
  </si>
  <si>
    <t>My wife, daughter and I were towing our trailer up to a local camp site on a Saturday morning for an overnight campout. I was driving along on the Prospect/Butte Falls highway. I came around a corner and was slowed down to about 30 mph. As we turned the corner, about 40 yards down the road on the right hand side, I saw what I thought was a man take a step from the road into the forest. I clearly saw an arm swing and a leg. What struck me strange was that he was pitch black from head to toe. I said to my wife, "What was that?" She said, "I don't know." At this point I am still thinking that it was a person, but that it was strange. There was a dirt logging road that crossed the highway right where the creature was standing. I started slowing down and expected to see a person, or a truck or camper on the road. As we went by and looked, there was nothing there. We continued down the road and my wife and I talked about what we had seen. My daughter was in the back seat of the truck and did not see anything. I all happened very quickly. I did not see anything until it moved as I was proocuppied by driving and towing. My wife saw it standing there by the road before it moved and clearly saw hair and could see both sides of the torso. I kept running over in my mind what it might have been. I have lived in this area all of my life and have seen every animal that lives in the woods. This did not fit in any catagory. The only thing that color is a black bear, and this clearly was not a bear. We finally agreed that it may have been a bigfoot. We decided to hurry to out camp and drop the trailer and get back down and look for tracks. I had my camera and my intention was to find some tracks and get some pictures of them. We went to camp and hurried back to the spot. The time since we went by was about an hour. The logging road turned out to be very dry and hard. I searched all around in the forest and on the other side of the highway for tracks, but could not find anything that was clearly a bigfoot track. I went back to were it was standing an stood in the same spot and was looking up in the tree standing there looking for a bees nest or something that perhaps a bear might be interested in. I was still trying to eliminate all other possibilities. Then it occured to me that when I had seen this creature step off of the road that it had stepped behind some branches on this tree. As I looked up I realised that the branches were way above my head. I am 6' 4". This thing was big. That convinced me.</t>
  </si>
  <si>
    <t>off Fish Lake Road turn left onto Butte Falls-Prospect Road, 10 miles north on the Butte Falls Prospect Rd near the side road to Camp Creek Rd</t>
  </si>
  <si>
    <t>Butte Falls</t>
  </si>
  <si>
    <t>Butte Falls-Prospect Rd</t>
  </si>
  <si>
    <t>logging road , forest, mountains , creek , meadow</t>
  </si>
  <si>
    <t>fir trees , madrone , oak , brush</t>
  </si>
  <si>
    <t>shiny hair</t>
  </si>
  <si>
    <t>The passenger (wife) had a view undistracted by the demands of driving. She mentioned that at first sight - at about 100 feet - she thought it was a person in totally black clothing, inappropriate to the season. Next she realized that the individual was about 8' tall and had a coat of hair that glistened in the sun. At closest approach, she thought that the sasquatch had some similarity to a tree stump in the forest, at least with respect of its degree of camouflage.</t>
  </si>
  <si>
    <t>https://www.bfro.net/GDB/show_report.asp?id=8986</t>
  </si>
  <si>
    <t>This happened in early to mid October 2011 when my wife and I were driving west towards mile marker 26 on Hwy 66 in southern Oregon to go hunting. To the best of my recollection this is what happened: It was between mile marker 26-27. My wife were cruising along at 45-55 miles an hour. While heading to a hunting location we will still be looking for deer but going at a faster speed till we get to our next dirt road. I call this speed hunting. We were driving a stretch of this highway and it was just before mile marker 26, on the east side. It was kind of straight with a small bump or hill in the road in the near distance. I was driving and on my left was an area next to the road that was slightly treed but easy to see through. We could see about a 100 yards straight back off the road before it became more heavily treed. Coming up fast on our left was where the trees got thick again and this semi clearing was going to end. So I would call this an L shaped tree line. Running to our left, away from the road and us we saw something moving very fast. My observation of what I saw was a 7-8 foot tall, hairy creature running almost full throttle. Since I was the one driving I couldn’t give my 100 % full attention to this thing running. The things that I did notice were it was very hairy, ran on 2 legs and had long arms. To be more specific, the hair was black and flowing from head to waist. Black hair from head to torso then a reddish cinnamon hair color from torso to waist. I can’t remember from the waist down for some reason. I think it happened too fast and I was a little caught off guard. It was sprinting but for some reason I didn’t feel it was full speed. I’m pretty sure it was running because we caught it off guard and spooked it. What I did notice was it looked like a lot of the Bigfoot that I have seen on TV shows. So after we passed it I looked at my wife and I asked her “did you see that?” She said yes. We both agreed we just saw a Bigfoot but yet part of us just wanted to say no we didn’t! We talked a little about it and kind of dismissed it having second guessing ourselves. So the next year it was hunting time again and we found ourselves going down Hwy 66 again. We started looking for the same spot we had our encounter. Both of us had really never talked about this the past year. So I brought it up again to my wife and I described what I saw the previous year. Strangely enough our remembrance of what we both saw was pretty close. We’ve been hunting for years and have seen a lot of animals out in the wild. We have seen Antelope, Elk, Deer, Bear, Bison, Bobcats, Emu, Turkeys and other creatures. We know for a fact it was not anything we had ever seen before. This thing stayed on 2 legs and never went down on all fours. My wife and I are not attention seekers and have nothing to gain from this. We enjoy just keeping a low profile in life but we felt we should say something about what we saw. I figure no one in there right mind would put on a Sasquatch suit during hunting season to get attention. Thank you for reading this.</t>
  </si>
  <si>
    <t>just before mile marker 26 on Hwy 66 on the east side, traveling west</t>
  </si>
  <si>
    <t>Pinehurst</t>
  </si>
  <si>
    <t>Hwy 66</t>
  </si>
  <si>
    <t>mile marker 26</t>
  </si>
  <si>
    <t>red-brown</t>
  </si>
  <si>
    <t>high cheek bones , brow ridge above eyes , bottom of feet were brown with purple tinge</t>
  </si>
  <si>
    <t>road crossing , hands were fists as it ran with thumbs up but bent back</t>
  </si>
  <si>
    <t>https://www.bfro.net/GDB/show_report.asp?id=64111</t>
  </si>
  <si>
    <t>camping activity</t>
  </si>
  <si>
    <t>6/15/94 a large animal walked through our camp coming from deep cover. the sound indicated to me a large animal, not wishing to draw any ire, i left well enough alone and listened to it head on out. 0500 hours my camp mates compared notes with one actually accusing me of being the animal as he swears he saw a human silouette at the time we all heard the animal.0530 1 mile downstream i heard a loud commotion in the gravel of a 10 foot cut bank. thinking it was my friend i went to the sound only to smell a horrible smell. i threw a few rocks at the sound but nothing bolted like i think a normal animal would. the whole situation made my hair stand up. i camp and hunt the smell was nothing like any thing i had smelled much worse even than my old dog.</t>
  </si>
  <si>
    <t>3 miles west of Camp Monte on the Meolius River</t>
  </si>
  <si>
    <t>Metolius River</t>
  </si>
  <si>
    <t>cedar trees , fir trees , ponderosa pine trees</t>
  </si>
  <si>
    <t>walked through camp</t>
  </si>
  <si>
    <t>https://www.bfro.net/GDB/show_report.asp?id=676</t>
  </si>
  <si>
    <t>This sighting took place while I was on a fishing trip with my girlfriend, another couple, and their mom. My friends were staying at the resort cabins at one of my favorite fall fishing lakes. By the time we arrived (delayed by wiring problems on my boat trailer) it was about 3 a.m. We talked untill there was little reason to go to bed, just to have to get right back up to catch the morning bite. About an hour-and-a-half before sunrise my friend Wes and I decided to go for a little walk down to one of the streams that feed out of the lake. I was curious to see what the fish were doing. We both had flashlights, shining them into the stream as we walked along trying to spot fish. The further we went, the more uneasy I became and I have been in these woods all of my life and never felt like this ever. I asked Wes if he felt kind of weird he said, "Kind of." We decided we'd head back. We moved to a different cabin closer to the lake. After the evening fish I returned at late light, bummed about missing a very large brown trout. I spent most of the evening listening to fish jump and looking at stars. Wes' mom went to bed first and about 11:45p.m the rest of us went to bed. My girlfriend and I were not sleeping in the cabin with Wes and his family. We were sleeping in the back of a full size Chevy Surburban, mainly because Angela and I wanted a little privancy. Angela and didn't go right to sleep. This was about an hour-and-a-half after everyone said good night at the camp fire. I sat up to smoke a cigarette and I was looking out the rear side window when something caught my eye. The cabins where we were staying are not very large. There was outdoor lighting attached to the middle of the roof line of the cabin. At first I thought it was the wind moving the tree branches or bushes but something wasn't right. I then began to realize was I was seeing. I thought maybe I was a little more tired than I thought and that my eyes were playing tricks on me. Except the trick didn't go away. Just to make sure, I asked Angela to sit up and look around and tell me what she sees. I totally expected to look stupid and have her tell me she saw nothing. I did not tell her what I was seeing or where I was seeing it. I looked down at the floor. Angela sat up and it wasn't even two seconds before she visually locked onto the same thing I did. Still looking at the floor, I asked, " What do you see." Her first word was, "Yeti," and with that things now felt real. We both became excited, scared, and curious. I was a bit more uneasy with how the bigfoot was moving and acting. It was about 50 feet away back in the tree line on the other side of the cabin, about 15 feet away from Wes' mom's truck. It was standing just out of the light, so as not be directly seen. It was about 7-1/2 to 8 feet tall, covered in hair, very broad in the shoulder and across the chest. It wasn't as bulky as what is in the Patterson film. What made me very uneasy was its movements and actions. It wasn't coming forward. It had one arm up above its head and to the side, resting on a tree. It was rapidly rocking from side to side, and bobbing up and down. Angela made a statement about getting out to maybe get closer to it. I was in the process of telling her, "No!" when the next surprise was realized. Anglea points out that there's more than one. About two feet behind the tailgate of my friend's moms truck, was crouched not one, but two of what appeared to be smaller bigfoots. They were crouched close together, sitting motionless and looking directly at us. They looked like they were younger ones, compared to the big one still rocking back and forth by the tree. They were not as broad in the shoulders or chest. Angela and I wondered what to do, quietly talking to each other for five or ten minutes. I decided to wake up Wes by yelling toward the window of his bedroom, which was in the middle of the back wall of the cabin. Wes answered back and I told him to look out his window. At first he couldn't see anything through the window. I didn't tell him what to look for or what I was seeing for fear of him thinking we were pulling a joke or that we were totally out of our minds. As he opened the window, I asked him, "Do you see it?" His response was, "Oh, my #%&amp;^@ God!" Wes didn't say another word, which made me even more uneasy. I couldn't deal with it anymore. I jumped up to the front seat and was gonna start up the rig to back them off a little. When I got up front, I couldn't find the keys. I became a bit panicky. I found the keys and started up the Chevy with a big "vrooom!" and it hardly seem to bother them. I then decided if I was going to see Bigfoot, then by god, I'm gonna try to get a good look!! I was parked in such a way that I had to pull way out and swing the front end around for my lights to hit them directly. As soon as the Chevy moved, they took off back into the trees and bushes. I then headed down the road toward a picnic aera where they might cross the road. On the way, Angela said she had enough and didn't want to be around the bigfoot anymore. I turned around, ended up taking a wrong turn finding, and myself driving cross country through the cabins and the resort. I was turned around so badly I didn't know where I was. Angela spotted the cabin where we stayed the first night. I then began to drive out to the highway to leave because Angela didn't want to return until daylight. Just before I got to the highway, I remembered my friends at the cabin and the fact that they had their newborn baby with them. Angela agreed we couldn't leave them there, so we returned. Wes said that as we were driving off, something ran across the road behind us on two legs. Angela and I decided to leave the Chevy parked halfway blocking the road and go inside the cabin. After we got inside, I asked Wes if he'd seen what we saw, because I still could not take in the fact that this really happened. Wes told me he definitely saw what he belives to be a bigfoot. he explained that he became silient because of the two smaller ones at the back of his mom's truck. After twenty minutes had gone by, I needed a smoke real bad and Wes' mom wanted something to drink. Both were in my rig. Wes was the first to step out side. On the way back to the cabin, we heard a bunch of comotion down toward the lake, like something running through bushes, snapping and breaking limbs. We ran to the front door of the cabin. Just as we started up the steps, I fell onto the porch, scaring Wes to death. Once inside, we talked and tried to rationalize everything that had happened. Things were quiet outside from then on, other than the fact that a raccoon thumped on our door, which startled us. What was strange was that the raccoon seem to want to come into the cabin. The raccoon did not touch any of the food outside the cabin.</t>
  </si>
  <si>
    <t>Cabin #6 at Suttle Lake Resort</t>
  </si>
  <si>
    <t>Suttle Lake</t>
  </si>
  <si>
    <t>forest , mountains , lake</t>
  </si>
  <si>
    <t>ponderosa pine trees , manzanita</t>
  </si>
  <si>
    <t>watching witnesses , bobbing up and down , smaller individuals crouched by a truck</t>
  </si>
  <si>
    <t>Spoke with David S. at length. He is a dedicated fisherman and was very knowledgeable about fishing spots around the Bend area. The Kokanee salmon were abundant in the lake at the time (late October). The spawners were beaching themselves all along the shore of the lake, which may have been a food source that attracted the creatures to the vicinity. He felt the creatures were curious about them (the campers) and that they were being cautiously observed by what appeared to be an adult and two juveniles. There were occupants in some of the other nearby cabins who did not stir during their sighting experience. Total duration of the encounter from start to finish was at least 90 minutes.</t>
  </si>
  <si>
    <t>https://www.bfro.net/GDB/show_report.asp?id=5610</t>
  </si>
  <si>
    <t>Josephine</t>
  </si>
  <si>
    <t>My aunt and uncle, who lived on the edge of town, heard a burgler going thru stuff on the back porch late at night. Looked out an seen a huge bigfoot lookin thru stuff. My aunt screamed and bigfoot run off. About same time a neighbor said he almost hit a bigfoot with his truck, coming home from night shift. This really happened.</t>
  </si>
  <si>
    <t>Hugo , ten miles north of Grants Pass</t>
  </si>
  <si>
    <t>Hugo</t>
  </si>
  <si>
    <t>digging through trash , almost hit by car</t>
  </si>
  <si>
    <t>https://www.bfro.net/GDB/show_report.asp?id=677</t>
  </si>
  <si>
    <t>In 1975 I lived on Coyote Creek Road in Wolf Creek Oregon, and used to spend summer days at a popular, isolated swimming hole about 12 miles out a dirt road that ran between Wolf Creek and the Rogue River. We called it the "Jesus Saves" swimming hole after some graffitti sprayed on the rocks. In mid summer I was there with a friend, we were the only people in sight. I was washing my hair in the creek and looking up between my legs I saw a head peeking over a fallen log about 60 feet up the hill behind me, slightly to my left. Though I spent much time alone in the woods, this felt really creepy to me. My first reaction was to stand up and yell thinking a "peeping tom" was sneaking up to take a peak as this was a skinny dipping hole and my friend and I were following that fine tradition. As I stood and turned quickly, the head slunk down to disappear behind the log. Instantly I had these simultaneous impressions: this large round head with brownish hair (features were indistinct due to the angle of the sun) moved like an animal, not a human, the hair was standing up on the back of my neck; and I felt panic along with a need to flee. Within seconds I told my friend something was stalking us and we needed to leave NOW and looked back to the log -- 25 feet beyond the log was a clump of scrub oak. I clearly sas the head, shoulder, arm, and upper torso of a very tall creature standing upright and melting into the trees. This was not a bear. It was not a human. It was brownish and hair covered. Within 90 seconds my friend and I swam across the creek and climbed the rocks below the trail. Feeling less frightened I stopped and together we searched the hillside across the creek. We saw absolutely nothing. During the early 70's I had three other encounters in the Wolf Creek area where I heard something inexplicable and had the same sensation of panic and hair actually raising on the back of my neck. This story describes myt only visual experience. In those days many folks lived an isolated lifestyle far back in the mountains. I heard many stories from solid people about encounters with what they believed to be Bigfoot.</t>
  </si>
  <si>
    <t>dirst road going from W.C. to the Rogue River</t>
  </si>
  <si>
    <t>Rogue River</t>
  </si>
  <si>
    <t>rock creek side hil , forest</t>
  </si>
  <si>
    <t>buck brush , conifers</t>
  </si>
  <si>
    <t>watching witness from behind brush</t>
  </si>
  <si>
    <t>The witness is an experienced hiker and has spent several years living in remote areas of Oregon, hiking with her dogs or riding horses. She remembers clearly how panicked and terrified she felt. The animal was taller than her companion, who was six feet tall. Looking back upon the incident, the witness states the animal did not make her feel threatened, only frightened by its presence. It just seemed to be watching them. This witness also had a noteworthy incident about a year before the Wolf creek encounter. She was living near Wimer OR. on twenty acres near Sykes Creek Rd. (Jackson Co.). Because of the remote location, it was necessary in the winter for her to hike the last mile to her home. She was on one of these hikes with her dog at about 10 pm one winter's night, when she heard the heavy footsteps of something walking in the brush. Her dog began to bark. Her first thought was that it could be her neighbor, who was a large man. She called out her neighbor's name, but there was no answer. The footsteps did not stop with the call and her dog began to growl and back up against her leg. At this point the witness felt threatened and frightened. She ran back to her car and ended up spending the night at a friend's house. Witness states, "The next time I saw my neighbor I asked him if there was a recent night that he had been walking by the road late in the evening. He said no."</t>
  </si>
  <si>
    <t>https://www.bfro.net/GDB/show_report.asp?id=3702</t>
  </si>
  <si>
    <t>This report is submitted by the investigator after a phone conversation with the witness about another encounter. Ref: Report 23300 The witness, who was 12 years old at the time, was on a logging road watching for deer that might be pushed out by his relatives. He was sitting in a truck by himself except for a small pug dog. He said that he smelled a “dead animal” smell. At that time, the dog began to get very agitated and was barking and trying to get out of the truck. The dog leaped from the window to the ground. It then went from being aggressive to being very frightened. The witness said that the dog came back, cowered, wanted back in the truck, and peed all over itself. There was a bank that went up from the road next to the truck. The witness said that he heard something moving in the brush above him. When he looked up, he saw something moving. Then the creature stepped out into the open about 40 feet away up at the top of the bank. It looked at him for about 30 seconds, and made some grunting and mumbling sounds. He said that it cocked its head from side to side a couple of times. Then the creature turned and ran up the hill. He said that the creature was 7 to 7 ½ feet tall. The hair was dark brown, long on the arms, but shorter and more sparse on the chest. The chest and stomach muscles could be clearly seen. The witness was very frightened, and ran down the road towards his relatives.</t>
  </si>
  <si>
    <t>Whiskey Peak</t>
  </si>
  <si>
    <t>Applegate</t>
  </si>
  <si>
    <t>Upper Applegate Road</t>
  </si>
  <si>
    <t>long hair on arms and sparse hair on chest</t>
  </si>
  <si>
    <t>watching witness , coked head side to side a couple times</t>
  </si>
  <si>
    <t>grunt , mumbling</t>
  </si>
  <si>
    <t>Originally, I called the witness’s wife to interview her regarding another report. After talking with her, she said, “You need to talk to my husband about his encounter.” Her husband came on the phone and we talked for about a half hour regarding an encounter he had when he was 12 years old. Considering the location and details that he witness provided, I believe that this witness did have an encounter with a sasquatch.</t>
  </si>
  <si>
    <t>https://www.bfro.net/GDB/show_report.asp?id=23771</t>
  </si>
  <si>
    <t>1976-1977</t>
  </si>
  <si>
    <t>At the time of my sighting I was about 14 years old. My family and I lived ten miles or so from the Oregon Caves. I rode my horses around the area for several years.The night that I seen what ever it was, we had a thunder storm and being the horse freak I am, I thought that my ponies were going to get hurt. I had heard a report of a mans Arabians being struck by lightning. So I went out to check on them. I would take a lie detector test to this. On the right hand side of our pasture the river ran along side of it and the hot wire was to the chest of a fifteen hand horse this thing came out of the bottom of the river bed stepped over our hot wire fence and the only way I can describe the walk was like a swinging run because its arms and lags twisted with the run or walk or swing. I cant tell you how tall it was , I got the profile and it was big. very big.! Dark colored. I think it was around late summer or fall. I do have pictures of the house and cabins. The whole incident only took maybe a few seconds. It was fast. I never told any one about it until we had moved.I think we lived there up to 1978 then we moved to Montana ,I told my sister about it then. till this day she is the only one that I have told till now.I know it was Cave Junction , Josephine county, We lived right along side highway 46. The thing stepped over our fences like it was nothing then went across the road and up the embankment on the other side of highway 46.</t>
  </si>
  <si>
    <t>cabins ten miles from "the caves"</t>
  </si>
  <si>
    <t>Cave Junction</t>
  </si>
  <si>
    <t>Hwy 46</t>
  </si>
  <si>
    <t>Oregon Caves</t>
  </si>
  <si>
    <t>lightening</t>
  </si>
  <si>
    <t>mountains , caves , river</t>
  </si>
  <si>
    <t>running from river bed</t>
  </si>
  <si>
    <t>running , "twisted" run</t>
  </si>
  <si>
    <t>stepped over hot wire that was the height of a chest of 15 hand horse</t>
  </si>
  <si>
    <t>There was a dry lightening storm the night of the sighting and the witness went out to check on her horses. The pasture was only about 20-25 yards in front of the cabin and illuminated by large floodlights. The pasture was located between the house and Highway 47. The witness states that she saw a very large upright creature step from the direction of the river and run across the pasture, stepping over the electrical fencing. The animal moved across the pasture and across Hwy 47 up an embankment. Witness only saw the profile of the animal. She described the animal as "huge" and fast. The arms were long and the hands hung slightly below the bent knees of animal. The legs were very thick and slightly bent as it ran. The head was bent down as if animal was looking at its feet as it ran. She saw an all over dark color, though not as dark as a black bear.</t>
  </si>
  <si>
    <t>https://www.bfro.net/GDB/show_report.asp?id=11016</t>
  </si>
  <si>
    <t>It was in Cave Junction, OR in the late 1970's. My family was visiting my grandparents who lived there at the time. My family, (dad, mom, 2 sisters and brother) were sleeping in a tent trailer. My sister and I slept on the side that overhangs the trailer hitch, when early one morning the 2 of us were awaken to something scratching the bottom of our bed. Then it was scratching the tent part above us. Then the three sides of our bed. Neither of us said a word, but moved quietly to the zipper where the window was. We slowly unzipped it and were instantly assaulted with an awful smell. We saw dark brown fur up against the mesh and the scratching was once again above us. We quietly got out of bed and woke my parents, but by the time we got them up and they went outside it was gone. We figure that the movement of the trailer scared whatever it was off. We were positive it was bigfoot. The trailer was parked on the pavement so there was no way to know if there was foot prints anywhere. My parents and grandparents never spoke of whatever they found or didn't find that day.</t>
  </si>
  <si>
    <t>matted hair , extremely foul smell</t>
  </si>
  <si>
    <t>scraping against tent and trailer</t>
  </si>
  <si>
    <t>While speaking with the witness, she further described the fur as being rough/matted looking. The smell of the animal made her nauseous. It was described as a combination of a person that hadn't bathed in a year and a very dirty garbage can. The girls were terrified and huddled together to pray. The trailer was about 7ft in heigth and whatever scratched it had to be able to reach on top of it. The area itself was remote and heavily wooded. No neighbors nearby. Their grandfather had heard of sightings in the area and was the only person that believed them.</t>
  </si>
  <si>
    <t>https://www.bfro.net/GDB/show_report.asp?id=6724</t>
  </si>
  <si>
    <t>I believe I was visited by a bigfoot. I was living out on my family's 3/4 acre place. It was heavily timbered with a year-round creek in the back of the property and a mobile home. The location is about 8 miles northeast of Grants Pass, Oregon. The year I believe was fall of 1978. I moved up from southern California to Oregon and on the night of the visit I was home alone. I had been sleeping and I am guessing it was maybe 2 a.m. when I was awakened by heavy, bi-pedal footsteps walking around my 12 x 60 ft mobile home. Pine needles littered the grass and seemed to amplify the heavy steps. I have hunted and fished all my life and have never felt anything like that night: the sensation and fear of what was outside my trailer stomping around. Mind you my closest neighbor was 100 yards away on his 3/4 acre place. No man would have been tromping around my trailer that night. I sat up against the headboard of my bed with my rifle. I was shaking and scared and the hair was standing up on the back of my neck! I could not get up the courage to get up and look out the window. After some time the visitor walked away and after a couple of hours I dozed off until morning. I did not tell anyone because of ridicule.This really happened !</t>
  </si>
  <si>
    <t>Jump Off Joe Creek Road</t>
  </si>
  <si>
    <t>Grants Pass</t>
  </si>
  <si>
    <t>forest , creek , horse ranches</t>
  </si>
  <si>
    <t>circling trailer</t>
  </si>
  <si>
    <t>Jump-off Joe Creek is north of Grants Pass, the Merlin exit of I-5, as I recall. The area is more developed nowadays but its proximity to vast tracts of forestland in the Rogue River basin make it very plausible sasquatch country. The witness is sufficiently experienced in outdoor pursuits that his account, while lacking in visual confirmation, does bear weight. He is certain that something more unusual than a prowler or a bear was in the proximity of his residence.</t>
  </si>
  <si>
    <t>https://www.bfro.net/GDB/show_report.asp?id=3780</t>
  </si>
  <si>
    <t>Ok, I feel as if I need to qualify this statement. First of all, it was the discovery of this website and report submission form which inspired me to come forward and reveal my sighting incident. I have held off for over four years for fear of accusations of incompetence and lunacy-- after all, who doesn't poke fun at the "freaks" who tell of UFO and Bigfoot incidents? Second, I will confidently say that this sighting is absolutely true, and I will continue to have vivid memories of it all of my life. Third, I am a highly reputable source: I am a licensed English Teacher currently working at a large public high school in Oregon. I am educated, am of sound mind, and am not wasting my efforts here on a hoax of any sort. Finally, my most accurate narrative memory of my sighting: at the time of my sighting (see above for details), I was alone in a two bedroom residence located approx. 1/4 mile north of US Hwy. 199, on a gradual wooded slope. On this three-acre property, there are two horse pastures--one below the house and one above the house. Both pastures are surrounded by active hot- wire fences and contain two horses which may move freely between both lower and upper pastures. I was completing a research paper for a college class at the kitchen table. I had on light on, and my friend's dog (a small brown heeler) was on a 35' wire tether tied to the porch outside the small house. I was completely engrossed in schoolwork when I heard the dog outside begin to "go ballistic." I was quite alarmed by this, so I immediately tuned in to the animal's actions. I will never forget what I heard: all the dogs and horses from the other residences (which were quite far away--over several rises and ridges) were shrieking nonstop. Wanting to be cautious, I went to my gunsafe and removed a large caliber pistol and a powerful flashlight and headed towards the front door. I turned off all the lights in the house and I opened the front door, carefully searching with the flashlight and pistol before exiting. What I saw unnerved me. The small heeler was focused on the lower horse pasture and steadily loosing a quiet growl. The two horsed had moved to the upper pasture and were rustling about and neighing very unusually. I squatted down beside the dog (who did not pay me any attention- -very unusual) and pointed my flashlight in the direction of his muzzle. What I saw at this time nearly stopped my heart: there was a large figure crouched down outside the outer hot-wire in the tall grass beside a telephone pole. My light was reflected back at me by two small circular markers on the pole and further dispersed by the light fog making initial identification very difficult--I immediately thought "bear." To my complete shock, the dog suddenly screamed and leapt straight into the air with its hair bristled. Upon landing, it bolted under a pickup truck and whined like a puppy. As this happened (realize that this all occurred in but several seconds), I saw a creature rise up on TWO legs and begin to move along the hot-wire. I rose to a full standing position and aimed my pistol right on it. In my mind I was thinking "bear, no, horse, no, man, no , God what the F*** is this thing?!" I consciously tracked the creature with my pistol sights and flashlight beam (I was a Military Police Officer in the Army for over 5 years and trained in firearms tactics--it all came back at this moment, let me tell you!) for at least two full seconds in which time I SAW this HUGE THING take off in a full BIPEDAL RUN (the "thud -thud" rhythm and distinct movement of two legs/feet are unmistakable). I was more frightened than I can ever remember being (yeah, I am a grown man!) , and I bolted for the house and immediately armed myself with larger weapons and called my friend's father to come from Grants Pass to search for this thing. Upon his arrival, we drove down to the road outside the hot-wire where I estimated the creature to have been. Since the road was gravel, all we found was disturbed grass as if something large had moved through it--no footprints were located. For the remainder of the night and into the next morning, all the animals in the small community near Wilderville, OR were restless and noisy--the little heeler being the worst off for he did NOT calm down for a whole day. I hope this info is helpful to your research, and I hope that someday we (the population at large) can prove the existence of whatever the hell I saw that night in Southern Oregon.</t>
  </si>
  <si>
    <t>private residence 1/4 mile past the Oregon Dept. of Transportation Weigh Station on the right , near mile marker 9</t>
  </si>
  <si>
    <t>Wilderville</t>
  </si>
  <si>
    <t>Redwood Highway</t>
  </si>
  <si>
    <t>mile marker 9</t>
  </si>
  <si>
    <t>forest , horse pastures</t>
  </si>
  <si>
    <t>stood up from pasture then ran away</t>
  </si>
  <si>
    <t>the animal were restless and noisy the next day</t>
  </si>
  <si>
    <t>L.P. has taught 10th grade History and English at a public high school in Oregon for the last two years. He has just changed careers and is now a police officer for a metropolitan police agency in Oregon. He has a Bachelor's degree and is nearly finished with a Master's degree from the Univ. of Oregon. He was a highly decorated military police officer in the US Army. He is an intelligent man with above-average observation skills. L.P.'s recollection of the property and landscape in Wilderville are very consistent with that area. There are several small farms and houses in that area of Hwy 199 and most of these parcels have horses and other livestock. Although his observations of the creature were limited in detail, due to the fogginess and reflection of his flashlight, L.P. is absolutely positive that the creature moved on two legs and was tall. L.P. is 6'4" and estimates that the creature was quite a bit taller. He does not recall any particular smell associated with the creature. I found this witness to be truthful and credible. Witness is receptive to further interviews by members of the BFRO.</t>
  </si>
  <si>
    <t>https://www.bfro.net/GDB/show_report.asp?id=680</t>
  </si>
  <si>
    <t>Where to begin? Rochelle and I took our kids to the Oregon Caves National Park in southern Oregon. We ate lunch at a picnic table and then took a tour of the caves. The caves were spectacular. If you haven’t seen them before, they are a must see experience. Upon our exit of the cave, everyone usually turns to the right to go back down to the gift store and lodge. However, we are fresh from Alaska and love to hike in the outdoors (i.e., we just moved from Alaska to Oregon earlier this year). We decided to go left and hike up to see the Big Tree (i.e., a Douglas fir tree with a circumference of 40 feet that is about 800 to 1,000 years old). We hiked for about 2 miles into the forest up the mountain. As we were hiking up the trail, we smelled a very strong pungent smell. It was as strong as a skunk but it wasn’t a skunk (i.e., we know what a skunk smells like and it wasn’t a skunk even though it was as strong smelling as a skunk). We were standing down wind of the smell. We continued to hike up the trail and the trail started to switch back to the right as we climbed the mountain. There were plenty of tall trees and brush. I heard a faint sound (i.e., “Whoa, Whoa, Whoa, Whoa, Whoa, Whoa!). At first I thought it was the blood vessels pounding in my head because it was a constant sound / rhythm and I’m out of shape (i.e., it was a big mountain and we were constantly walking up, up, up, up). We kept walking up the trail. I heard the sound again except it was louder. Then I thought, “This sound is external – not internal.” We all stopped and I asked, “Do you guys here that sound?” Rochelle, Levi, Hannah, and Micah looked at me and nodded their heads in affirmation. Don’t ask me why but we continued to walk up the mountain through the very tall trees and brush. The sound continued in cycles of five to six repetitions (i.e., Whoa, Whoa, Whoa, Whoa, Whoa, Whoa). Louder and louder. Now the sounds were behind us. I started putting one and one together in my mind and my biological “fight or flight” responses kicked in. I stopped my family on the trail. I told them to stay quiet. I hiked up the hill to our left because I had to go poop ASAP (i.e., this happens when the biological “fight or flight” response kicks in). While I was doing my duty, I was scanning the woods down the mountain on the other side of the trail my family was standing on. That’s when I saw it. I saw it come out from behind one tree to the left and walk to another tree to the right. Then it looked back and was watching my family while they were standing on the trail. I’ve hiked through the woods in Alaska numerous times and believe me, I know what a grizzly bear looks like and I know what a black bear looks like. I was actually chased by a grizzly bear on the Russian river in Alaska about six or seven years ago. What I saw was not a grizzly bear or a black bear. What I saw walked upright on two legs like a human and it was much taller than a grizzly bear or a black bear. What I saw was Bigfoot (otherwise known as Sasquatch). I pulled up my shorts immediately, walked fast down to the trail and got my family moving up the mountain. I sure as heck wasn’t going to go back down the trail where we came from and go right to it. I didn’t tell my wife or children what I saw because I didn’t want them to panic. At this point, the adrenaline was rushing and I was very hypervigilent (i.e., constantly looking behind us and through the woods). The sound stopped but I wasn’t convinced we were safe. When we got to a place where the kids could stop and sit on a fallen log to rest and drink some water, I pulled Rochelle away and told here that she wasn’t going to believe what I saw. She believed me right away. She smelled the smell and she heard the repetitive cycles of “Whoa, Whoa, Whoa, Whoa, Whoa” and she knows I’m not crazy. I told her to keep the kids going and that I would stay at the back to keep my eyes on what was behind us. I told her that if anything came up from behind us or through the woods from the side of us that I would run interference to protect them. I told her that if this happened, I wanted her to run the kids on the trail, don’t stop, and don’t look back. We agreed not to tell the children because we didn’t want to panic them. We never heard the sounds again and I never saw anything after that. We finally made it out of the woods about 1½ hours later. We sent the kids into the gift store to look for a gift because we had promised to buy them something if they were good hikers and didn’t complain. Rochelle and I sat on the bench outside the gift store and talked about the pro’s and con’s of whether or not to report what we smelled, heard, and saw (i.e., I don’t want people to think we are crazy). Rochelle said it was up to me. I decided that I wasn’t going to keep this a secret because it was real and I know I’m sane. I remembered reading about how the albino gorilla was a myth/legend in Africa for quite some time until someone finally captured one. Well I’m here to tell you today (and the world) that Bigfoot/Sasquatch is not a myth/legend. The creature/animal really and truly does exist!! After we made our decision, Rochelle went into the gift shop with the kids. I walked to the Park headquarters and reported what I saw to NPS Ranger Beverly. I sat in the chair stunned and then I began to cry. All these emotions that I was stuffing due to the adrenaline began to surface now that my family and I were safe. You don’t know how vulnerable I felt being so far out in the woods without the ability to protect my family in that kind of situation (i.e., no gun). I told the ranger that I was not crazy. I gave her my business card (i.e., I’m a licensed psychologist in private practice). I told her that I have two master’s degrees and one doctorate degree and that I was an intelligent person. I told her that I know what I smelled, heard, and saw. In between the tears and my shaking, I told her that I saw Bigfoot. She believed me! She didn’t think I was crazy. She said that there is a lot about our world that we don’t know and that we are discovering new species all the time. She took my story, Rochelle’s story, and Levi confirmed what the noise sounded like. I was the only one who saw Bigfoot because I had hiked up off the trail high enough to see it. I can’t tell you what it looked like other than it was very tall, looked half-human and half ape, walked upright, and had very dark hair (i.e., a mix of very dark brown and/or black hair). It happened way too quick and all I could think about after I saw it was to get my family the heck out of there. I’ve done some surfing on the internet and what I saw looked a lot like this picture below. Rochelle and I are willing to talk with anyone. We don’t believe that it is right to have this kind of experience and to hide it from the rest of the world. Please feel free to pass this on to anyone you think would be interested in hearing the truth. This is a true story that just happened today (7-1-2000 shortly after 5pm).</t>
  </si>
  <si>
    <t>left trail after exiting Oregon Caves to see the "Big Tree"</t>
  </si>
  <si>
    <t>Oregon Caves National Monument</t>
  </si>
  <si>
    <t>forest , caves , mountain</t>
  </si>
  <si>
    <t>following family on the trail while vocalizing</t>
  </si>
  <si>
    <t>whoa whoa whoa whoa whoa whoa</t>
  </si>
  <si>
    <t>Update: July 25, 2000: BFRO investigators have been working intermittently in the area since Dr. Johnson's incident. Large indistinct tracks have been found, but nothing worth casting. A few other credible witnesses have come forward reporting similar incidents in the same area prior to Johnson's incident.</t>
  </si>
  <si>
    <t>https://www.bfro.net/GDB/show_report.asp?id=678</t>
  </si>
  <si>
    <t>I and my now-ex-husband were hiking the Big Tree Trail after going on the Oregon Caves Tour. We were about midway along in the hike, when we heard a loud, deep call. It came from above us on the hillside, starting at our left. It started faintly, and picked-up volume as passed above us on the hillside, and then faded away. It moved quickly... not as quickly as a bird flies, but far faster than a man travels. It was deep, and the quality was such that it seemed far away, yet was clearly audible. It sounded like, "whuh! whuh! whuh! whuh!" The trail cuts through pretty dense forest, and we couldn't see anything. There were no starts and stops to this repetitive call, no slowing of movement judging by the movement of the sound.</t>
  </si>
  <si>
    <t>switch-back portion of the Big Tree Trail from the Cave at Oregon Caves National Monument</t>
  </si>
  <si>
    <t>wha wha wha wha</t>
  </si>
  <si>
    <t>The witness imitated the call, which can also be paraphrased as "wha' - wha' - wha' -", like an emphatic sound of "what" without the terminal "T". It was identical to the vocalization once demonstrated to me by another curator who heard the sound in western Washington and imitated it in the same fashion.</t>
  </si>
  <si>
    <t>https://www.bfro.net/GDB/show_report.asp?id=6655</t>
  </si>
  <si>
    <t>I am 16 years of age,and it is 4:27 and about an hour ago i was mowing a friend of the familys lawn and kept noticeing these rocks being thrown at me and so i thought that the weed eater was hitting these rocks and didn't think much and it, well about two mins later i could smell this awful B.O smell and thinking i must really have bad B.O, so i checked and i couldn't smell anything and the rocks started to come back at me again but this time i could hear laughter but like a **** person so i keep looking around to see if anyone was around messing with me, AND NOBODY WAS THERE so i just kept mowing and smelling that awful smell and then the rocks started being thrown at me and i looked over in the woods and trees and saw this huge creature behind a tree and my hair went strait up on end and i ran like a bat out of hell and when i got to the door i looked back and it was running through the trees and the trees and bushes were moving fast like in Jurassic Park and i know it wasn't a bear it was too tall and no bear can run that fast on two legs if they can run on two legs at all. it was about 8 to 9 ft. tall. 6/8/02</t>
  </si>
  <si>
    <t>Helms Road</t>
  </si>
  <si>
    <t>Applegate River</t>
  </si>
  <si>
    <t>long shaggy hair</t>
  </si>
  <si>
    <t>laughing</t>
  </si>
  <si>
    <t>rocks thrown were approx. 6-8 inches in diameter</t>
  </si>
  <si>
    <t>J.W. was using a heavy-duty brush cutter on some overgrown areas of the yard. The rocks thrown at him were six to eight inches in diameter and initally, the only explanation he could come up with was that the cutter was kicking them up. J.W got a close enough look at the animal to note that it was not a bear. The legs were long and muscular, though not bulky. The arms were long and anatomically positioned to the animal's sides. Overall hair color was brownish-gray, long and shaggy. The rocks thrown at him were six to eight inches in diameter.</t>
  </si>
  <si>
    <t>https://www.bfro.net/GDB/show_report.asp?id=4481</t>
  </si>
  <si>
    <t>A friend and I were driving from Vancouver, WA, to Eureka, CA, at about 11.45 pm late in July of 2002. We were lucky enough that the road opened on the same day we planned to travel as it had been closed much of the week before because of the sour biscuit fire. Anyway, we were both alert as we were excited about seeing the effects of the fire and indeed some of it was still burning in isolated pockets all around the road. There was very little traffic that night. I was suprized at first by seeing movement on the left side of the road. My first reaction was hitchhiker? then a millisecond later my brain said "bear?!.. standing...upright? then another fraction of a second and the creature was in the road in the open right in full view of my high beams. At that time I jokingly said "There he goes right there" as I told my friend earlier that bigfoot was supposedly seen in this area before. About the same time my mind was coming to the realization that it was not a bear because it was walking on two feet and my friend started to make this "hooo hooo!" kind of sound and pulled his legs up to his chest fetal style. Now I must interject at this point that my friend and I are not easily frightened and also that he is 6'4" and to pull his legs up to his chest in a Toyota 4Runner is not the easiest of movements. Thats when I was gripped in a fear that I have never known not even when the Cali police have pulled their weapons on me, not when I was surrounded by Yurok indians drunk and pissed off at me and my entire race. But at that moment I was stricken with a fear that I can only say was instinctual as I was not terrified but something deep inside me said" Get the f... away from here now!" Please excuse my language but that is as close as I can descibe my feelings at the time. When the fear hit, me my right foot immediately floored the accellerator, not in an attempt to hit the creature but in an attempt to get away from it. That last little bit of info bothers me to say openly as I have always been interested in things that are supposedly mysterious and I am not someone who would ever be called weak-willed. I wish in hind sight that I would have slowed down or even stopped but my instincts took over and all thoughts of interest in the creature were not even in my mind at the time. The creature was at least seven feet tall, more like eight feet, as it was a full foot taller than my 4x4. I am in construction by trade and I am fairly adept at estimating sizes as I have to do it all the time. It was covered in fur/hair medium to dark brown. Long arms and legs, with each appendage not having any parts out of proportion with the other parts of the same appendage. Which I mean to say is that the calves were not overly long in comparison to the thighs and so forth. The only time I saw the arm go down it went past its knee and the individual fingers flexed, although I will admit to not getting many details. [My eyes] did get drawn to the shoulder area which was very wide and that's when I noticed something that makes me think it was not a trick or hoax. The muscles in the shoulder areas and between them bulged independently. I could see little muscles under the fur ripple in various ways when it moved like an animal, not at all like a bulky costume or a hide worn by a person that would move in a more uniform and less isolated way. The head was somewhat conial and sat upon a thick short neck. I unfortunately didn't see the face up close so I can supply no clear details. I did get a glimpse of the face when it first hit the road and heard us coming, though. It was too far to detail anything accurate but it was wide with very little in the way distinguishable features. When the creature saw us it seemed to pick up speed but never ran or even trotted, just seemed to increase its pace. Now this thing walked directly in front of my truck at very little distance in full view of my high beams. If this was a trick, someone spent a lot of time, money, expertise, and genius to pull it off on a road that was until a few hours before was closed to all traffic. Not impossible but I dont think so. The most unsettling thing for me (besides the abstract fear) was the way the creature moved - something familiar about it. Now I've seen many shows playing what are supposedly films of bigfoot and how it could be faked. But in these reeactments the fakes are easily seen for what they are. Someone in a suit or with fur covering them trying to move like and ape, which usually turns out very mechanical and almost obvious. This creature moved with extreme fluidity and smoothess. All appendages moved at the same time, head turning, legs moving, arms moving, all with the same fluidity. After the creature moved across the road to the trees on the right side, we both looked at each other and said "No way!" with very wide eyes. A few minutes later we came to the first signs of civilization when we passed a Ford Explorer on the side of the road with three firefighters in it. The driver's side doors were both open and I saw the faces of two of them and they looked amazed or shocked. I think they were just a few minutes ahead of us and they may have seen something too or they were the culprits of an very elaborate and expert hoax. If there were any other reports in the area or if it is possible to talk to some of the firefighters fighting the fire in the region I would like to speak to them. Please any info you might have would help.</t>
  </si>
  <si>
    <t>3-5 miles north of Cave Junction on Hwy 199</t>
  </si>
  <si>
    <t>Hwy 199</t>
  </si>
  <si>
    <t>Eight Dollar Mountain</t>
  </si>
  <si>
    <t>forest , forest fire</t>
  </si>
  <si>
    <t>all appendages in proportion to one another</t>
  </si>
  <si>
    <t>walking , extremely smooth gait , "sloth-like"</t>
  </si>
  <si>
    <t>could see the fingers flexing and muscles moving</t>
  </si>
  <si>
    <t>The witness states that the moment the creature was recognized by him as not man or bear, an immediate fear reaction set in to something that did not fit. He emphasized its extreme fluidity in the way it walked, apparently almost gliding across the road despite its accelerated pace that never changed into running. The location is near the foot of Eight Dollar Mountain, a 2,400' butte.</t>
  </si>
  <si>
    <t>https://www.bfro.net/GDB/show_report.asp?id=8392</t>
  </si>
  <si>
    <t>Richard Hucklebridge</t>
  </si>
  <si>
    <t>I was just browsing Google earth tonight and clicked on some place marks that turned out to be links to your big foot sighting page. The place marks were on the Big Tree loop at the Oregon Caves and it perked my interest because I have ridden my dirt bike through those mountains and made it to the caves from the Applegate Lake side. After reading those reports I think I should share with you guys something that happened to me on the Sturgis Creek trail. Sturgis Creek trail is at the base of mount Elijah which is probably 2 miles to the east of the Oregon Caves. The trail will take you from mount Elijah all the way to the Big Tree loop where you can then walk down to the cave area. The first time I went to the trail was in mid spring of 2005 and I got my truck stuck in the snow. I tried to get it out and decided I should probably walk back down and find a phone unfortunately not knowing that it was 14 miles to the nearest house with a phone. As I started walking down the road something started screaming / howling from the trail head area behind me. I know what mountain lions, wolves and coyotes sound like and this was nothing like that. The only thing I can compare the sound to be the howling I’ve heard in the werewolf movies. It sounded like a deep screaming howl, and it echoed off the valley walls very loudly. It repeated probably seven times, and I was getting really nervous. The most distinctive thing about the sound is it didn’t die out like you hear with wolf and coyote howls, it would end abruptly and start again. Luckily I had my 45 caliber carbine rifle with me and I had the safety off for at least four miles after hearing that. I was pretty freaked for a while. I walked backwards for at least a mile and was constantly watching my back after that. After reading the reports from 2000 in the cave area I think there’s something around there, I just hope I don’t run into it especially if it’s screaming like that.</t>
  </si>
  <si>
    <t>Sturgis Creek Trail , from Sturgis Ford Road go west then take NFD 1020 to NFD 600</t>
  </si>
  <si>
    <t>NFD 600, Tail 903</t>
  </si>
  <si>
    <t>Sturgis Creek Trail</t>
  </si>
  <si>
    <t>forest , canves , mountain</t>
  </si>
  <si>
    <t>howls</t>
  </si>
  <si>
    <t>7 "werewolf-like" howls</t>
  </si>
  <si>
    <t>I.M. Called me on the afternoon of July 9, 2006, and we went over the facts again. The very loud screaming and growling started when he was about 300 yards from his struck truck. He thought those sounds were coming on the up side of the mountain about ¼ mile away as he was walking on that Sturgis Creek trail.</t>
  </si>
  <si>
    <t>https://www.bfro.net/GDB/show_report.asp?id=14891</t>
  </si>
  <si>
    <t>I recently moved into this house in May of 2004 and when exploring found different animal trails. Thinking they were deer, I occasionally follow them. After seeing that deer like to feed in the lawn area, I started putting apples and other fruit out for them. Within the last couple of months I have heard some things at night and when I checked I never saw anything but I always would smell a strong musky odor. The dog would go out barking; I knew he would come back in smelling like a skunk. He always came right back without a smell. When he went out chasing deer, he would always stay out for some time. I started to put fruit out on the table by the house. In the morning it was gone. A couple of nights ago I awoke with the motion sensor light coming on. I smelled that smell but by the time I got to my feet to look out the window all I saw was something large and dark walking on two legs, heading back into the trees. Unfortunately, the creature had moved into the shadows. The ground is solid so I have not been able to see tracks of anything, not even the deer that I do see crossing the property. I smell him almost nightly and continue to try to get a better look at him. I could not honestly tell if it was Bigfoot or a man but from where I saw him he was walking past a pull trailer and he stood with his shoulders well above the top. I am 5'5" and the trailer is taller then I stand. This is why I THINK I may have a Bigfoot around. I often feel like I am being watched. One last thing. When I first moved here, I had chickens and each night 1 or 2 would end up missing. There where never any feathers around so whatever took them carried them off. A coyote, racoon, skunk, etc. would kill at the site and there would have been feathers. I never did find any feathers, not even near the house.</t>
  </si>
  <si>
    <t>Wetherbee Drive near Fishhatchery Rd</t>
  </si>
  <si>
    <t>Wetherbee Road</t>
  </si>
  <si>
    <t>forest , river , mountains</t>
  </si>
  <si>
    <t>pine trees , oak trees , cedar trees , manzanita , madrone</t>
  </si>
  <si>
    <t>walking away from house</t>
  </si>
  <si>
    <t>chickens stolen, food taken , possible sighting of one standing next to camper</t>
  </si>
  <si>
    <t>The location is just south of Grants Pass at the edge of the Applegate River and the Siskiyou Mountains and National Forest. The witness and visiting friends have experienced thrown objects, intense odors and the feeling of being observed. In addition, rabbit food is regularly removed from a covered garbage can (with the lid returned roughly into place). A rabbit was removed from its pen without any damage to the door and pets have shown signs of anxiety and fear. There have been other suspicious events not attributable to human activity, especially given an observant and protective dog on the premises. The chickens that disappeared were free ranging, flying and roosting in trees. Therefore the possibility they fell prey to raptors cannot be eliminated. On one occasion, the witness saw the sasquatch standing next to a camper cover with its arm draped on the camper’s roof, which is about 6 feet off the ground.</t>
  </si>
  <si>
    <t>https://www.bfro.net/GDB/show_report.asp?id=12019</t>
  </si>
  <si>
    <t>Trace Taber</t>
  </si>
  <si>
    <t>I had lived in Indiana for a few years and had returned to Oregon in 2005. I was so excited to be back home; even the air smells sweeter when I got back. I would get in my car and just drive sometimes. One day, winter of 2006, my daughter and I drove up to the Oregon Caves and then meandered back towards Redwood Highway. I decided to stop at a park on the outskirts of Cave Junction to smoke and stretch my legs. It was winter and nobody else was in the park, very quiet and cold. We walked down to the river, randomly talking about how pretty it was. Out of the corner of my right eye I saw someone walking in the river. My first thought was of concern because it was so cold and I could not imagine anyone being in the river except if there were an emergency. I turned my head and all I remember seeing was a very large dark person (It walked like a human). I don't remember much after that except sheer panic. My hair was standing on end and I yelled at my daughter to "RUN"!!! I didn't even look back to make sure my daughter was behind me, I figured I could hear her footsteps and that was good enough. All I could think about was whatever that thing was, it wouldn't take long for it to catch up to us before we made it to the car. Once we were in the car I don't even recall how fast we got back to the highway. I stopped in a parking lot once we were in Cave Junction and tried to calm down. We hadn't even spoken to each other until then. My daughter finally asked me, "Mom, what was that?" I told her that I had no idea, maybe it was a bear. Her reply was that it didn't look or walk like a bear and it was too big to be a bear. I agreed with her but I didn't have any other answer at that time. I honestly cannot recall a time when I have been that panicked especially considering that there really was no reason to panic. This thing was far enough down river that I could not make out details of its face and it was just "strolling" through the water. It was not making threatening movements at all. I had pretty much convinced myself it had to have been a bear and forgot about the incident until recently when I saw a bear while hiking. I have seen bears in the past but this bear was quite close and it didn't really bother me. I just turned around and walked back the way I came in. It occurred to me as odd that being alone, seeing a bear ahead of me (with my car quite far away) I felt no panic and very little fear. I couldn't understand my fear of whatever was walking in the river. It was much farther away than this bear had been, my car was much closer and I was not alone...I was in a public park not far at all from Cave Junction, I mean it really bothered me.</t>
  </si>
  <si>
    <t>Forks Park outside of Cave Junction</t>
  </si>
  <si>
    <t>walking in river looking for soemthing</t>
  </si>
  <si>
    <t>walking in river</t>
  </si>
  <si>
    <t>I spoke with the witness for quite some time and found her to be quite sincere and able to recall with detail the events of the day. I am able to add the following: She and her daughter observed what they believe was a bigfoot from approximately fifty to seventy-five yards away. The bigfoot was shin deep in the river, appearing to be looking down and moving towards them. The bi-pedal creature was splashing and walking as if looking for something. Her description: "It was all dark from head to toe. It walked like a man with its head down but much, much bigger." At some point it stopped walking and looked up, possibly noticing she and her daughter. This is when they left the area in haste. This area is just outside the small city of Cave Junction. Across the Illinois River is a large tract of forest land which leads to the protected Kalmiopsis Wilderness Area. This sighting is also in the same general area as the well-known sighting at the Oregon Caves by Dr. Johnson in 2000, see Report #678.</t>
  </si>
  <si>
    <t>https://www.bfro.net/GDB/show_report.asp?id=26646</t>
  </si>
  <si>
    <t>I write this email with a little apprehension of what my son and I heard in late August 2006. My 16 year old son (at the time) and I were on a three day hiking trip in the Siskiyou Mountains of Oregon. We were hiking on trail # 900, to a snow shelter cabin we've been going to for about the last 10-12 years at the time. It is called Greyback shelter off of trail #900 or Obrien Creek Trail. The entire area is wilderness and you can reach the Oregon caves from the same main trail # 1207, also called the Siskiyou/Rogue division trail. On the southwest side of the cabin there is a huge meadow where there used to be another cabin built in the 40's by cattlemen. On the third and final morning we woke up in the shelter where we had camped. And, I had to answer natures call, my son was just getting woke up when I told him I would be back in a few minutes. I walked to the meadow where there is an old outhouse type thing just to the back of the old cabin that stood there, and well... After, I had finished, I remember feeling like I was being watched, and I walked toward the path that connected the two cabins in the meadow. The meadow is beautiful, so it being about 8:00 - 8:30 AM, I stood at the base of the meadow to enjoy the scenery. Then, above me I heard a screeching howl/guttural like sound, that lasted a couple of seconds and ended abruptly, and began again, it seemed like it went on for about 2-3 minutes. I stood there looking up to the area I heard the sound and could not see anything, which was weird because it is relatively open meadow with rolls and dips. I didn't recognize the animal making the sound. Like so many of your reports that I have read, I'm a hunter, hiker outdoorsy kind of a guy. And, I had a hard time identifying the sound, still can't. But, it kind of freaked me out I pulled my pistol and quickly, cautiously went to the cabin were my son was, and We never go to mountains without a firearm, He had heard the sound as well, and he had pulled his weapon, he knew it was me coming I was calling him to let him know it was me, as I came around the cabin I saw my son looking in the same direction as I had when we both heard the sound, he was as white as a sheet. We were both very visible shaken. He then asked me "DAD, what the hell was that?" I know my son is a teenager, I know he cusses, but not around me at the time. We ate and uneasy breakfast and packed our gear and headed out, a lot earlier than we would normally. All the way down the trail back to my truck we constantly check our back trail, it only being about a mile and half down and out of the area it was probably my longest hike. We have not been back to the cabin since, and that was just over 2 years ago. I would also like to add that the sounds we heard that day are similar to two of your sound clips 1973 Puyallup and the 1978 Snohomish county whoops/ howls. But, with a little more guttural grunt that ended abruptly, it did not taper off like a coyote, fox, wolf or elk; it just stopped and started again. My name is B. H., and I lived in Medford, Oregon. Think what you will of me and my son, but we know what we heard that day and we do not know what made the call. We are no longer on the fence of "do" or "do not" we believe it was a Sasquatch.</t>
  </si>
  <si>
    <t>Take hwy 238 out of Medford and head towards Jacksonville, follow Hwy238 out towards Ruch. Turn left on upper Applegate Rd. follow to Carberry Creek Rd, that is also called county 777 Rd. Follow to the junction of FR 10 (Thompson Creek rd.) and FR 1005 and FR 1020. Follow road 1005 all the way to end of the road, which ends at Obrien Creek. Trail # 900 Trail head. Follow Trail # 900 to trail junction #1207, here is a sign that tells you how to get to the Greyback Snow Shelter at the fork of 900 and 1207. Follow foot path to shelter and you will see the other trail/path that will take you to the meadow where the Krause cabin used to stand.</t>
  </si>
  <si>
    <t>FR 1005</t>
  </si>
  <si>
    <t>Siskiyou Mountains</t>
  </si>
  <si>
    <t xml:space="preserve">forest , mountains , </t>
  </si>
  <si>
    <t>coyote bark howl</t>
  </si>
  <si>
    <t>4-5 howls over several minutes that last 3-4 seconds</t>
  </si>
  <si>
    <t>I called the witness, B.H., on the afternoon of February 25, 2009. The witness was very credible in the retelling of his encounter, which took place two years ago in a wilderness area of the Siskiyou Mountains of Oregon. This witness was very cooperative, and sent along several photos of the area. I asked B.H; "How far away were the strange, unidentified sounds from your location, and where was your son in relationship to you?" He described their relative locations as an off-angled pyramid; B.H. located at the left corner of the base, his son located at the right corner of the base (1/4 mile apart), and whatever it was making those strange sounds higher up toward the ridge, about 50 to 60 yards somewhere in front of him and to his right. At first he thought it sounded like a coyote bark, or maybe even a bear making a "woofing" sound. He then realized that it was not one of those creatures, but something else all together. He couldn't put the screeching/guttural/howling sounds to anything that he was familiar with; and he has been outdoors for most of his life backpacking and hunting. He thought his son could be in trouble, and he took off in that direction as fast as possible. There were four to five very loud screeching/guttural/howling sounds heard over several minutes. The sounds lasted three to four seconds each time. B.H. decided to go to where his son was located. As he was leaving he heard one last moaning sound. These sounds were also heard by the son, causing him to be concerned. Two days prior, his son (L.H.) found what he thought was a large bed about 300 yards in front and to his left of where B.H. first heard those strange sounds. B.H. never saw this bedding area. The following is a hand-written message from the witness regarding the bedding area, as stated by his son: "I did talk to my son, L.H., and asked him about that area we talked about. He said it was a large 6 -7 foot radius in and among brush and branches. The bed itself was completely void of any debris, and it was against a large fir tree. He said he could remember where it was, and I've included it with this email. According to L.H. it was approx. 200-300 yards up the meadow and to the left, about 300 yards below the ridge line. And, almost a perfect 45 degrees from the location of the calls or vocalizations we heard. Hope that helps." Meadow where incident happened. Note: The sounds came from the trees that are located just up and to the left of this witness as he stands in this photo, at about 50 to 60 yards up and behind him. His son's location at the time when the sounds were made was approximately 1/4 mile away, in a straight line to the witness' left. This area is located just a few miles due east of the Oregon Caves, and is close to the Bigfoot Trap that was built in the Siskiyou National Forest in 1974. The witness' directions were very precise, and I found the location as mentioned in the report on my topographical maps. The witness and his son are now confirmed believers in sasquatch creatures as being real.</t>
  </si>
  <si>
    <t>https://www.bfro.net/GDB/show_report.asp?id=24892</t>
  </si>
  <si>
    <t>15-16</t>
  </si>
  <si>
    <t>Maybe nothing, but, my wife and I were camped in Fiddler Gulch, (Lat 42.220218 Lon -123.748328 deg.), over the weekend of June 15th, 2008. Several times we heard what sounded like a branch hitting a tree. The sound was the same each time, two cracking sounds spaced about two seconds apart. My wife thinks that the sound may have been heating or cooling of a burnt out tree, cracking as it expands or contracts. We were in the Biscuit fire area. There was not much of a breeze to cause branch movement, so not likely wind. The sound was two measured beats, and was heard just once or twice morning and evening.</t>
  </si>
  <si>
    <t>end of NFD 029 at Fiddler Gulch</t>
  </si>
  <si>
    <t>Selma</t>
  </si>
  <si>
    <t>Fiddler Gulch</t>
  </si>
  <si>
    <t>2 knocks at a time , 2 seconds apart</t>
  </si>
  <si>
    <t>deer were coming into their camp and hanging out</t>
  </si>
  <si>
    <t>Spoke with our witness W.N. on the afternoon of February 16, 2009, about he and his wife's brief experiences in June of 2008 while they were working at their gold claim, and camping out in a wilderness area. W.N. seemed very astute and credible in talking about their experiences that occurred to them while on their claim in southern Oregon. On several different occasions while the witness and his wife were spending several days and nights out on their claim last summer, they had the opportunity to hear what the witness believed to be wood on wood knocks close to their camp. The wife tried to justify those sounds as tree embers still cooling down from the "Biscuit" fire, but in all reality that fire had long ago been put down due to several years of winter rains. The Biscuit fire was one of the largest in that part of Oregon. This fire burned over 500,000 acres in the area of their claim. He explained to her that the fire had been out for several years and through several winters, so the burned trees could not be making those sounds. What can be added to this report, and was a strange happening, was the fact that during those two days while the wood knocking was taking place, they had several deer come down into their camp and just seemed to hang around; almost close enough to touch, which had never happened to them before. Those burned areas do draw many wild animals after several years, especially deer, because of the new growth. Prior to last year's BFRO expedition in southern Oregon, the wife and I had the opportunity to drive up into this area, just checking on locations where our large friends might be hanging out. This area seems to be recuperating very well from that very large "Biscuit" fire that occurred several years ago. Please note that this area of Oregon also has a reputation for many Class "A" and Class "B" encounters in the recent past. The main reason this investigator thinks there is a good possibility the knocking sounds were being made by sasquatches, is the behavior of the deer around the couple.</t>
  </si>
  <si>
    <t>https://www.bfro.net/GDB/show_report.asp?id=25445</t>
  </si>
  <si>
    <t>It was about 7:15am and overcast but had just stopped raining. I was hunting near Hugo, Oregon. I was about a half a mile from where I parked my vehicle walking on an ATV trail. It was still mostly dark and I had my flashlight in my hand but turned off. I was trying to be quiet as possible while walking quickly because I wanted to make good time to a favorite clearing without spooking any deer that may be in the area. As I was walking, I saw a very large animal walking upright in front of me across the trail at about 10 yards. It didn't appear to be running but expanded the distance of about 15-20 feet in two strides from left to right of the trail. It did so without making any noise that I can remember. I instantly froze and clicked on the flashlight. What I saw made my hair stand on end. I saw a large muscular dark fur covered animal that looked to be about 7 - 7 1/2 feet tall. I guess it would be around 500 lbs. I have seen a few bears and I know positively that it was not a bear. It was maybe 20 yards away from me and moving quickly down the hillside and into the trees. The entire encounter lasted just a few seconds. I don't believe it looked back at me so I don't know what it's face looked like. I was fixated on it's body. It never made any threatening movements toward me but I had never been that scared in my life. I quickly turned around and quickly walked back to my vehicle and left.</t>
  </si>
  <si>
    <t>Jack Creek Road</t>
  </si>
  <si>
    <t>clearing , forest</t>
  </si>
  <si>
    <t>manzanita</t>
  </si>
  <si>
    <t>large buttocks</t>
  </si>
  <si>
    <t>walking between trees</t>
  </si>
  <si>
    <t>legs bent , arms swinging , gliding gait</t>
  </si>
  <si>
    <t>covered 25 yd in 5 seconds</t>
  </si>
  <si>
    <t>I contacted the witness. Our conversations were by email and by phone. I found him to be articulate and able to recall the events of the day without hesitation. As he recalled his encounter, he admitted to having "Goose Bumps" as he told me what happened. After much questioning, I am able to add the following to his encounter in his own words: "The ambient light was very low and the only way I even saw it was because I was walking slightly uphill on a ridge and I noticed something very large moving against the clouds. When I turned on the flashlight it was wet with dark brown almost black fur. When it walked, it's legs were bent, torso was slightly hunched over and its body seemed to kind of glide and didn't bounce like people do. Its arms were long, to the side of its body and swung like a person. I don't really remember what its hands looked like sorry. I have no idea if it was male or female or how old it was. It was just big and muscular with a big rear end. Its head looked like it was sitting almost directly on it's shoulders. I want to say its head looked pointy but I'm not positive. There is one more thing that I'd like to add that I forgot to say. I had a camera with me but the encounter was so short lived that even if I had remembered the camera, there is no way I could have taken a picture. I use to think with all the digital cameras out there that Sasquatch couldn't exist because there would be tons of pictures but now I can see why that isn't true." The witness stated to me he watched the Bigfoot cover 25 or so yards in less that 5 seconds but noted it didn't seem to be in a hurry. He was an avid non-believer prior to this encounter,having spent a great deal of time in the woods and not had any similar experiences. He has now changed his mind and stated he will see the area where he hunts deer in a whole new light from now on. I believe the witness has retold his encounter as it happened and I am convinced what he saw was indeed a Bigfoot. This is a sketch drawn by the witness:</t>
  </si>
  <si>
    <t>in the drawing, there is a strip of hair that runs down the back. makes me think of how skeptics of the Patty film say they can see "the zipper". perhaps its this section of hair they are mistaking as a zipper</t>
  </si>
  <si>
    <t>https://www.bfro.net/GDB/show_report.asp?id=28445</t>
  </si>
  <si>
    <t>Klamath</t>
  </si>
  <si>
    <t>My brother and I were spending the night in our grandparents' camp trailer, which sat about 20 yards away from our parents' house. We were staying there because our other set of grandparents were borrowing our bedrooms in the house for the evening as guests. Initially, my dad escorted the two of us out to the trailer and tucked us in. He locked the door as he left. That was at about 10:00 p.m., maybe 11:00 p.m. As my dad left, I turned on the light so that I could look at a book that I checked out at school that day. I laid there in bed and looked through the book. My brother was laying directly to the left of me in his sleeping bag. I was reading the book for about an hour when I noticed peculiar footsteps outside of the trailer. The footsteps were deep-sounding thuds like deer make in the woods. I used to hunt, so I was familiar with "deer sounds". There were always a lot of deer around our house in the night, so I paid it no mind at first. I was just thinking deer were walking around the trailer and on the lawn which surrounded the house. I continued to look through my book for maybe 15 minutes when I realized that the footsteps were not going away and were very close. This started to really creep me out. I reached up to the light and turned it off. At this point, I just listened. The footsteps continued in the vicinity of the trailer. This continued for about 10 minutes after I shut the light out. After this, the horrific started. [At this point, my story is probably going to sound like an unbelievable haunted house story, but you must believe me. After this incident happened, I never spoke of it to anyone outside of the family for years. Recently, I've told my good friends and my wife this story because now days I guess I just don't care if they believe it or not.] I was laying there listening to the footsteps when suddenly I heard what sounded like fingernails or claws gently brushing the side of the trailer and the trailer door. I was petrified. This continued off and on for a half of an hour. The next event was really creepy: The animal outside started to claw at or play with the ceiling vent in the middle and at the top of the trailer. I didn't see anything at first, but then I saw what looked like the silhouette of a long shaggy finger poking through the vent above the metal mesh screen. It reached from one end of the vent to almost the other side. This lasted for only a few seconds, and then the ceiling vent was still and silent. However, the footsteps continued around the trailer for at least an hour more. I figure it was past midnight by this time. During this period, I heard the animal trip over the trailer hitch or something like that. This was confirmed by the ping of reverberating metal. The animal continued to stay within the vicinity of the trailer after midnight. What happened next makes me believe that this animal was probably a Bigfoot. At this point, I heard a car turn off the main paved road and up our subdivision's dirt road (about a quarter mile away). As the vehicle closed on our location, the creature sprinted directly towards what sounded like an eastern direction. What I heard was deep, coherent, bipedal footsteps. This creature was very heavy, but bipedal. As it turned out, the car coming up the road turned into our neighbor's driveway. It was indeed our neighbors, and they appeared to have just come from a party by the way they were talking. They were only mere feet from my brother and I, but we were so scared that we couldn't move or yell for help. Our neighbors went into their house, and I continued to listen for the animal. I could hear the thing walking probably a hundred yards away out in the forest and sagebrush, but it appeared to be keeping its distance. I could hear the distinct bipedal footsteps. The creature did this for a couple of hours, and I was starting to feel as if it were getting safer. I went to sleep finally. However, sometime later I was awakened by the sound of something literally punching or hitting the trailer. I heard the footsteps again up close. The animal was back. It walked around the trailer as it did earlier and then it appeared to go away and I went back to sleep. During the entire event, my brother and I did not move a muscle or even say a word to each other. The next day, we stayed in that trailer until my dad finally came looking for us at 11:00 a.m. We were two frightened boys.</t>
  </si>
  <si>
    <t>private residence in subdivision 15 miles south of Klamath Falls</t>
  </si>
  <si>
    <t>Keno</t>
  </si>
  <si>
    <t>Ken-Worden Road</t>
  </si>
  <si>
    <t>pine trees , juniper trees</t>
  </si>
  <si>
    <t>shaggy finger</t>
  </si>
  <si>
    <t>walking around trailer , messing with vent , scartching trilaer sides</t>
  </si>
  <si>
    <t>https://www.bfro.net/GDB/show_report.asp?id=681</t>
  </si>
  <si>
    <t>I believe that I saw a Bigfoot in Oregon back in the 80's. I was with my parents and sister on a camping trip somewhere south of Crater Lake. It was around 9:00 p.m. and had been dark for at least an hour. We all went to bed; my parents slept in the trailer and my sister slept in the camper and I got to sleep in the tent. We had all got in our spots with the tent about 15 feet from the trailer. I crawled in my sleeping bag and could here my parents voices but couldn't understand what they were saying. I could also hear a couple twigs snap. At first I thought it was a squirrel but then I thought; they aren't out at night. The terrain is flat with small pine cones and tons of pine needles covering the ground. We were the farthest campground out and national forest all around. The closest campsite to ours was about 60 yards away and there was one guy in it and he had a great big bon fire going. I saw him right before I went in the tent and could here him banging some pots or pans now and then. So this noise was getting closer. It wasn't very loud but I could make out actual footsteps. It was coming from the wooded side of the tent. This tent is a 9x12 with about 5ft. walls. I could still hear my parents and knew it wasn't the guy in the next camp site. It was at the back of the tent and it was coming around towards the front. In the corner of the tent I could see the glow from the bon fire. I was looking at the glow because that is the only bit of light that I could see anything. I could make out this outline shadow and it was human like but could only see from about the chest down. It was very quiet and purposeful in it's walking. It bumped the corner of the tent and and the whole tent shook. It seemed to stop right in the fire glow and stare at the tent as if to wonder why it shook. I would think that if it was a man, that when it bumped the tent that it would have acted different than just staring at it. It was now walking around to the front of the tent which the zipper was right next to the pavement in which I would not be able to hear it walk anymore; which in fact I didn't. If that zipper would have moved a millimeter; I would have screamed my head off! I didn't get much sleep that night and the next night I slept in the camper.</t>
  </si>
  <si>
    <t>south of Crater Lake</t>
  </si>
  <si>
    <t>Crater Lake</t>
  </si>
  <si>
    <t>walking around tent</t>
  </si>
  <si>
    <t>I talked with the witness by phone. The following details can be added to the report. --When the witness first saw the figure, it was turned sideways and he could only see from the shoulders to the waist. --The creature was not overly massive but not skinny either. --The witness looked for prints the next morning, but the ground was covered in pine needles.</t>
  </si>
  <si>
    <t>https://www.bfro.net/GDB/show_report.asp?id=8025</t>
  </si>
  <si>
    <t>There were 4 adults and 3 older children in the car. We were waiting for Amtrak to show up. It was close to dusk. Something came across our view WAY across the tracks...maybe 200 ft away. I could be wrong about the distance. On the far side was the edge of the forest. Walking along the edge of the forest, in southerly direction, was a big brown hairy creature. At first we thought it was someone in costume... but soon realized it wasn't and that it was a real "thing." It continued walking in a lurching forward fashion... looking back over its shoulder at us. It was cold outside so we had the kids get into the car. The being scared us. Chemult is so isolated. We were the only people there. Since we couldn't explain what we saw, we just decided to collectively drop the subject..... and tried to forget about it. A few years later I read a letter in the personals section of the Bend Bulletin newspaper...asking if anyone in Central Oregon had seen Bigfoot. All of a sudden, the light came on in my head and I realized what we had seen way back when. Then I called up the others who had been there and they all agreed. I showed them the famouse 1967 photo and that coucld have been taken by us! Just thought I would share with you. Finally, somewhere I can tell this story and have someone believe me!!!!</t>
  </si>
  <si>
    <t>Chemult</t>
  </si>
  <si>
    <t>forest , railroad tracks</t>
  </si>
  <si>
    <t>walking along treeline away from witnesses</t>
  </si>
  <si>
    <t>"lurching"</t>
  </si>
  <si>
    <t>https://www.bfro.net/GDB/show_report.asp?id=683</t>
  </si>
  <si>
    <t>I was sleeping in my big rig with the engine off and my alarm was set for 4:15 a.m. Somthing woke me up five minutes before I was supposed to get up. I got out of the truck to have a look around and saw nothing. I then got back into the truck when I heard a sound that made my skin crawl. It was a loud high pitched whooping sound that echoed throughout the forest. I have never heard anything like this before. About a year later me and my son were watching the Discovery chanel or The Learning Chanel about Bigfoot and they had what was supposedly the sound from a Bigfoot. It was the very same sound. And again it made my skin crawl and the hair on my neck stand up. My son thought it was very funny that his dad was standing on the couch like a scared old lady when we heard it.</t>
  </si>
  <si>
    <t>Hwy 97 across the street from a restaurant</t>
  </si>
  <si>
    <t>Hwy 97</t>
  </si>
  <si>
    <t>high pitch whooping</t>
  </si>
  <si>
    <t>https://www.bfro.net/GDB/show_report.asp?id=682</t>
  </si>
  <si>
    <t>In August of 1998, I hiked into the Sky Lake Wilderness to Squaw Lake to fish. Squaw Lake is located in dense alpine forest approx. southeast of the upper end of Fourmile Lake and reached by trail 3 miles from the Fourmile Lake campground. When I reached the lake, mosquitoes were so bad that I made my way to the Lake shore where an on-shore wind kept most of them away from me . At the shore I fished for awhile when the wind briefly changed direction, blowing off shore. As the wind changed I noticed a very foul smell. I remember thinking that there must be something dead in the willow thicket about 10' on the otherside of the trail from where I was standing on the lake shore. This smell was followed shortly by a sound like something hitting a tree with a large rock or branch. This was followed awhile later by what I passed off as a bird, but it was not like a sound made by a bird, more like a high pitched howling. This sound was like the screem recorded in Ohio that the BFRO has on your website and gives me chills every time I replay it. This screem was followed by the tree pounding sound again. By this time I was becoming very unnerved and had an increasingly overwhelming feeling of being watched and I did not want to find out what it was, so I gathered up my courage made my way through the mosquitoes back to the trail,returned to the trail-head and left the area.</t>
  </si>
  <si>
    <t>Sky Lakes Trail near Squaw Lake</t>
  </si>
  <si>
    <t>Klamath Falls</t>
  </si>
  <si>
    <t>FS Rd 3661 off Hwy 140</t>
  </si>
  <si>
    <t>Squaw Lake</t>
  </si>
  <si>
    <t>noticed broken branches 10' in a tree</t>
  </si>
  <si>
    <t>Talked with Larry C. for several minutes about the Sky Lakes Wilderness area near Squaw Lake. This area appears to be prime habitat for sasquatch and is probably part of the home range for a family group. Larry C. is interested to follow-up on his experience in the Squaw Lake area.</t>
  </si>
  <si>
    <t>https://www.bfro.net/GDB/show_report.asp?id=455</t>
  </si>
  <si>
    <t>Date: 09/19/2004 Time: Approx. 6:00 PM Conditions: Partly Cloudy w/ clear visibility Location: About one mile or less from Cascade Summit Pass on Hwy 138. I had spent the weekend visiting my kids in Ashland and was returning home to Redmond. I was traveling on a very straight section of 138 East of the pass when I saw a large very dark humanoid figure appear out of the woods and very quickly run (great strides) across the roadway and disappear into the woods to the south before I could get even to it. It was maybe 50 yards ahead at first sight. Though it was clear, it appeared to be shadowed from head to foot.</t>
  </si>
  <si>
    <t>10 miles west of the junction between Hwy 138 and Hwy 97 aka Dimaond Lake Junction</t>
  </si>
  <si>
    <t>Chiloquin</t>
  </si>
  <si>
    <t>walking quickly</t>
  </si>
  <si>
    <t>As described by the eye witness, the creature walked at an accelerated pace across the highway without actually running. It appeared black from head to toe.</t>
  </si>
  <si>
    <t>https://www.bfro.net/GDB/show_report.asp?id=9352</t>
  </si>
  <si>
    <t>I stepped outside to empty the trash when I heard at first what sounded like a siren. It could best be described as sounding similar to the whoops posted on this site. There were 4 or 5 loud whoops that had more emphasis towards the end of the sound. Immediately following the first sound and continuing throughout the sounds I could here a pack of coyotes going absolutely nuts. There are a lot of coyotes that frequent the area so I know their sounds really well. Sometimes they get worked up but never anything like this. After the sounds ended everything went quiet, even the coyotes stopped howling.</t>
  </si>
  <si>
    <t>before Running Y Resort on the south side of Hwy 140 W</t>
  </si>
  <si>
    <t>Hwy 140 W</t>
  </si>
  <si>
    <t>forest , hills , lake</t>
  </si>
  <si>
    <t>juniper trees</t>
  </si>
  <si>
    <t>coyotes howling with it</t>
  </si>
  <si>
    <t>https://www.bfro.net/GDB/show_report.asp?id=13597</t>
  </si>
  <si>
    <t>Will Robinson</t>
  </si>
  <si>
    <t>6:45 the night of December 10th I was driving home from bonanza high school on highway 140 east with my two duaghters and son when we drove around the last sharp curve and just past mile marker 29 when my headlights picked up a movement on the side of the rode about 50 yards a head of us. At first glance I thought it was a person because it stood upright and walked on two legs however as it stode acroos the highway its gate was slightly hurried and it only took two massive strides to reach the other side of the road. The shape was like a human however it was extreamly tall approx. 8 to eight and a half feet due to the limited light cast by my headlights I could only see a large dark shape and little or no features. I slowed my van down to see if I could spot it in the trees at the side of the road but it had disappeared. Shaken by the sight I asked everyone in the car if they had seen something in the road and one of my daughters as well as my 20 year old son described exactly what I thought I saw. It wasn't until we reached our home approx. a mile further down the road that we realized what it must have been we had no other explaination for the size, shape or huge stride of this creature.</t>
  </si>
  <si>
    <t>mile marker 29 on Hwy 140 E</t>
  </si>
  <si>
    <t>Bonanza</t>
  </si>
  <si>
    <t>Hwy 140 E</t>
  </si>
  <si>
    <t>forest , mountains , farmland</t>
  </si>
  <si>
    <t>daughter heard screams a few weeks later</t>
  </si>
  <si>
    <t>After speaking with the witness some additional details should be added. When this sighting occurred it was approximately five degrees outside at an elevation of 4000 feet. She thought the creature was a person at first sight when it stood up and crossed the highway, but when it crossed a two lane highway in two strides smoothly and with no effort; seemingly impossible for a human since each stride was a least ten feet long from a standing position. She also noticed the size - very tall with very long arms that swung as the creature moved, and it appeared to be dark brown or black in color. After the creature crossed the highway it disappeared down a hill where the witness' house is located with only five or six other houses at the bottom the same hill. She informed her neighbors of her sighting, but none of them had seen or heard anything. However, the witness' daughter was woken up in the middle of the night by something screaming outside of her window a couple weeks after their experience.</t>
  </si>
  <si>
    <t>https://www.bfro.net/GDB/show_report.asp?id=27087</t>
  </si>
  <si>
    <t>Lake</t>
  </si>
  <si>
    <t>Tracks of 3 "animals", different sizes. at the edge of the lake in soft soil. Looked like they were feeding on the underwater plants at one end of the Lake. Tracks indicated that they were at that location on 2 different occassions in early October, 1999. Single animal'strack was first observed, On a return visit about two weeks later there were three sets of tracks. All the tracks were at the edge of lake where a large leafed underwater plant was growing. We observed that the plants had been stripped from the water where the tracks were found. I photographed and video taped the tracks and the area. I have visited the site several times in November and December and have found no more evidence. The tracks were destroyed by weather before I could get a plaster cast made. I have a video tape and several photos of the tracks.</t>
  </si>
  <si>
    <t>Withers Lake in the paisley Ranger District</t>
  </si>
  <si>
    <t>Paisley</t>
  </si>
  <si>
    <t>Hwy 31 USFS Rd 3360</t>
  </si>
  <si>
    <t>Withers lake</t>
  </si>
  <si>
    <t>potentially feeding on lake vegetation</t>
  </si>
  <si>
    <t>https://www.bfro.net/GDB/show_report.asp?id=684</t>
  </si>
  <si>
    <t>Lane</t>
  </si>
  <si>
    <t>I was traveling home from Bend after picking up my children and we were about about 10 miles east of McKenzie Bridge when I saw a large creature standing beside the road on the left side. I only saw it for a few seconds and it was perfectly still with it's hands hanging down at it's sides. I judged it to be well over 6 feet tall. I said "What in the heck was that?" as we passed by. My wife was with me in the front and she said she didn't know. As soon as I could I turned the car around and went back for another look but there was nothing there to be seen. There were 3 adults and three children in the car and all but the smallest child saw the creature. I know this took place many years ago but the scene is still vivid in my mind. Twenty years after this incident occured my wife and were talking about it and I mentioned it standing on the left side of the road and she said "The left side? The one I saw was on the right side!" Chills ran down my spine when she said that. We had talked about the incident many times but this was the first time we realized we had both seen different creatures!</t>
  </si>
  <si>
    <t>10 miles east of McKenzie Bridge on Hwy 126</t>
  </si>
  <si>
    <t>McKenzie Bridge</t>
  </si>
  <si>
    <t>Hwy 126</t>
  </si>
  <si>
    <t>highway embankment</t>
  </si>
  <si>
    <t>https://www.bfro.net/GDB/show_report.asp?id=4595</t>
  </si>
  <si>
    <t>In May or June of 1977 my wife and I decided to take a ride up the MacKenzie River from Eugene on a Sunday afternoon. After stopping at Cougar Springs, we headed up to Proxy Falls area and hiked into the Three Sisters Wilderness area about three miles. We had just entered a meadow about twenty yards wide and stopped to talk when we both heard something that sounded large moving in the trees just outside the clearing. We both started listening. Whatever was in the trees was making a low, soft grunting sound and it's footsteps were audible and heavy. It sounded like a biped. My wife asked me what it was but I had never heard something make that sound before. I grew up about 40 miles from this spot in the upper Santiam River area. Whatever it was completely circled us, staying in the trees, twice. We were both becoming uneasy, and my wife asked me to get us out of there. We began to walk back down the trail, stopping occasionally to see if it was following. It didn't.</t>
  </si>
  <si>
    <t>O-126 to O-242 to Proxy Falls Trailhead</t>
  </si>
  <si>
    <t>Belknap Springs</t>
  </si>
  <si>
    <t>MacKenzie Hwy</t>
  </si>
  <si>
    <t>Proxy Falls</t>
  </si>
  <si>
    <t>stopming thorugh brush</t>
  </si>
  <si>
    <t>circled them twice</t>
  </si>
  <si>
    <t>I spoke with the witness by phone and have a few more details to add to his report. They immediately left the trail from Proxy Falls to pick their way along game trails traveling approximately three miles and stepped into a clearing about twenty yards wide. The animal initially crashed through some brush and he thought it might be an elk until it began to grunt. The grunting was a very low, soft, odd warbling. The animal made this sound as it circled the couple twice. The animal could be heard occasionally popping brush. Approximately 10 minutes passed from the time they noticed the animal until they decided to leave. The decision to get out of there was more instinctual than thought out. All he could think about was the safety of his car. He stated at first they walked, afraid of being chased and stopped one hundred yards away to listen. They could still hear the animal popping brush so they picked up their pace until they reached their car. He is familiar with the fauna of the area and has had experiences with bear, cougar, etc. of which he said, ” I’m cautious, but not afraid when around bear, or cougar, but this thing really spooked me.” He stated that it would be unusual behavior for a bear and added that he and his wife were not carrying any food. They discussed the possibility that it was a Bigfoot on the way back to their car. The McKenzie Highway O-242 just east of Proxy Falls is closed for all but five months of the year and generally not open until mid-July The terrain of the Three Sisters Wilderness is rough, being formed by a lava flow. Many small bodies of water can be found and few people pass through this area during the very short three to four months it is accessible. There are no roads into the heart of the wilderness area. The witness, an Associate Professor of Electronics and Electrical Engineering, was sincere and I have no reason to question the validity of his experience.</t>
  </si>
  <si>
    <t>https://www.bfro.net/GDB/show_report.asp?id=21154</t>
  </si>
  <si>
    <t>This sequence of events occurred in December 1978, a few days before Christmas. The location was at the edge of the Oregon Dunes National Recreation Area near Cleawox Lake, about half a mile west of the Coast Highway 101 across from the Jessie M. Honeyman Memorial State Park. The air was slightly hazy but brightly illuminated by a waning moon between full and third quarter. The observer with her German Shepherd dog had been walking in the beautiful night, very warmly dressed, as was her habit. She had been standing quietly on a high spot with trees in the ridged terrain covered with beach grass and intermittent impenetrable thickets, at about 1 AM, when she observed the silhouette of what she thought was a man approaching in her direction from the north about 400 yards away. This person was walking on an elevated ridge that projected him against the skyline, the north-south ridge oriented running past her to the west. Throughout the entire pacing sequence she could see light through the legs. Not wanting to have an encounter at that hour with anybody, she retreated below the ridgeline and sat down in a concealed and dark hollow with her dog. As the “person” got closer at a brisk pace, the dog bolted towards it, barking and with its running start ran to the top of the ridge about 500’ ahead of the figure. There the dog immediately made several “yaiyeeee - yaiyeee” distress calls and ran back to the observer, huddling close to her and shivering. It should be mentioned here, that the dog had lived in Alaska and had had encounters with moose, bear and other mammals and had never reacted in this manner. The approaching individual seemingly took no notice of the dog, did not break stride or slow down but kept getting closer with its steady stride. At this stage, it made a left turn and walked directly toward the observer, she observed that the head and shoulders traveled without vertical motion, as if the individual were traveling on cross-country skis. She also observed a distinct “sliding” motion of the feet, which she believes was caused by a peculiar sideways swing of the foot and leg. It came to a stop about 150’ from the observer. It should be added at this juncture that during the entire approach, the creature walked on the anterior half of the foot with a 5’ pace, as ascertained by inspection on the next day. It stopped in the exact place where the dog had turned around and faced in the direction the dog had run. The hooded observer shielded her face with her gloved hands and hood to be less visible. After several minutes with no motion on either side, the “person” got progressively smaller until only a lump remained visible. The observer contemplated whether the “person” was receding but decided that it was simply hunkering down and watching. After a while, in fact, the figure stood back up and seemed to hold both of its hands beside its head, perhaps cupping its ears to hear better in the prevailing brisk wind from its rear (from the west). It then started walking more slowly toward the observer, taking 3’ steps (as verified later). During this approach it swayed dramatically from side to side. The observer now also noticed that the creature was evidently naked by its silhouetted legs clearly outlined up to its crotch. Its legs turned out in a peculiar manner during each step but each footfall was set exactly in line with the preceding foot, a detail verified later in daylight. At this juncture, she came to the inevitable conclusion that she was observing a non-human individual (Only to be positively confirmed when it subsequently ran). Intermittently, she noticed that the hair on the head and shoulders “bristled” and flared out. She could now estimate that its height was between 8’ and 9’. During the walking and standing phase, light was always visible between its long legs which were rather slender in front view, but thicker when seen from the side. Upper and lower legs seemed of normal relative proportions, but longer than human proportions in reference to the upper body. In face-on view, the individual had a huge head and masssive shoulders, no visible neck, with a peak to the head and backpack-like hump on the shoulders, long arms with hands hanging clear of the torso to either side almost to the knees and a narrow waist. The hair on the peak of its head occasionally flared up and was additionally ruffled by the wind. After some time, after the creature had held its hands again to its head (ears), it suddenly dropped low down and then launched itself with a powerful push-off off the side of the ridge, about 10' high, into an instant high-speed run, in which it covered 95’ to concealment in three 30’ steps, with the legs straight out in front and back, giving the impression of a different hip articulation than that of man. [The human record for the corresponding effort, the triple jump, is just over 60’] To this point about 30 minutes had elapsed. The creature appeared to run at an angle toward the observer rather than away, perhaps to circle to the downwind side. The dog was shivering violently at this time, when the observer decided to show herself on top of the ridge behind her, where she stood for a moment waving her walking stick demonstratively in the air, while the dog pressed against her legs. Then she forced herself to walk, fighting the inclination to run, the half mile or so back to the parking lot and her car, where she and her dog sat with open windows. The dog would intermittently look in one direction or the other and woof slightly. At this point the hidden creature let out two intense, loud and powerful screams, a sound “paralyzing” in its intensity and beyond comparison to anything else. Thereafter, it appeared to be gone and the dog fell asleep. The next morning the observer surveyed the scene of the previous night and made additional observations. The approach of the creature along the ridge top was shown by half footprints, 8-9” wide, with a step length of about 5’4”, in a straight line without stradle. The width of the foot would indicate a foot length of between 18” and 20”, in turn commensurate with a height above 8’, in congruence with the observer’s estimate. The uniform walking on the front part of the foot suggests that the animal was using a “stealth” walking, undoubtedly having detected the observer early on as she had seen its approach. The footprints were not particularly deeply imprinted, in keeping with the rather slender-waisted and thin-legged appearance observed during the night.</t>
  </si>
  <si>
    <t>edge of Oregon Dunes National Recreation Area west of Hwy 101 across from the Jessue M. Honeyman Memorial State Park</t>
  </si>
  <si>
    <t>Florence</t>
  </si>
  <si>
    <t>Hwy `0`</t>
  </si>
  <si>
    <t>Oregon Dunes National Recreation Area</t>
  </si>
  <si>
    <t>hair bristled on head</t>
  </si>
  <si>
    <t>came towards witness, cupped ears</t>
  </si>
  <si>
    <t>walking , run , walked on outside of foot</t>
  </si>
  <si>
    <t>dog was very scared</t>
  </si>
  <si>
    <t>https://www.bfro.net/GDB/show_report.asp?id=10977</t>
  </si>
  <si>
    <t>My veterinarian sister, former girlfriend, and myself had been on a road trip and had finished eating dinner at the Sizzler in Bend, when we headed south to find a camping spot for the night. We were heading south and then west when we stumbled onto Kitson Springs, a deserted place when we arrived. We basically threw our sleeping bags on the ground and went to sleep. In no more than 10 minutes we heard loud rustling by the spring about 20 yards away, then a series of loud stomping, then a blood curdling shrieking and howling that lasted nearly 20 minutes. If you are familiar with the Puyallup tape from 1974, this will give you an example of what we heard. We could not see the creature. I had to cover my ears and my two companions panicked, so I told them to play dead. We were scared stiff anyway. I whispered to my sister, the vet, if she thought it could be a cougar which she thought was ridiculous. She suggested it sounded apelike. The "creature" ran at tremendous speed up the hillside screaming the whole way and we heard the shrieks in the distance for at least another 10 minutes. We somehow fell asleep and awoke in the morning not quite sure of what had been there. I found NO tracks, but had little time to look; since my sister threatened to drive away without me if I didn't get in the car. How we fell asleep, I don't know.</t>
  </si>
  <si>
    <t>Kitson Springs</t>
  </si>
  <si>
    <t>forest , mountain , streams</t>
  </si>
  <si>
    <t>stomping , run</t>
  </si>
  <si>
    <t>howling , shrieking</t>
  </si>
  <si>
    <t>Contacted Paul regarding sightings report dated in 1978. Paul has a BA in Anthropology and has worked as a archaeologist with the California Department of Transportation. He studied under Rosalind Ribnick who exposed Paul to the bigfoot phenomenon in great detail...she is convinced of the Giganopithecus theory. Paul did NOT have what we would call a "BFRO Sighting" as other people report. Paul had what I would call a "Bigfoot Encounter" where BF is heard shrieking, howling, and stomping in the night.</t>
  </si>
  <si>
    <t>https://www.bfro.net/GDB/show_report.asp?id=80</t>
  </si>
  <si>
    <t>1983-1984</t>
  </si>
  <si>
    <t>I was staying the summer with an older cousin and his wife in the summer of 1983 or 1984. I was 13 or 14 at the time. They lived in the mountains somewhere out of Elmira(not sure of the exact spelling but it is close to Eugene). My cousin and his wife were new to Oregon; they had recently moved there from Bakersfield CA. My cousin was wanting to do some scouting as deer season was soon coming up, so one morning we packed a lunch and headed out into the forest from his house. In this area there was only one paved road and in the direction we headed there was only one dirt road that soon ended. There was a fairly good hiking trail that we traveled on for maybe an hour and a half then we came apon a smaller less-traveled path that we stayed on for a good 45 minutes, stopping now and again on the edge of small clearings. The forest became to thick to see very far at all. So we decided to try and make our way up onto the side of a mountain we had been traveling at the base of. After about 30 40 minutes of dead-end game trails we had gotten high enough that the forest started to thin a bit. We came to a small clearing that gave us a slight view of the valley below. We decided that we had gone far enough and decided to stop there and eat before turning back. It wasn't but just a moment after getting our food out and sitting back on an old log that we herd some rustling and snapping of twigs what seemed like just out of our sight in the dense forest. By the sound of the twigs we both knew this couldn't be a rabbit or any small animal. My cousin instantly turned and whispered BEAR. We were still for about 1 minute, then came identical noises from the opposite side of the clearing. This really confussed me as the sound were rather loud and I didn't see how it could have moved to the other side of the clearing without us hearing. My cousin then whispered TWO BEARS. He then whispered "They smell the food." Just then there was a loud snap in the area of the second noises. Another the thing that was most frightening was the loudness of cracking. I thought this is one huge bear. Over the next 2 minutes I was terrified as the snapping and breaking of what must have been large branches changed position around the clearing never did the noise come simultaniously from the same spot. Not untill I heard the shot did I see my cousin with a snub nose .38 pointed into the air. As soon as he fired there came a loud powerful roar that started low in pitch and ended very high (not shrill). It was a warning I will never forget. As soon as this powerful yell,scream,bellow,??? ended we were on our feet running in the direction we had come from. After about 50 yards to our horror there came another yell and I was sure this thing was following us. We began running full speed. I instantly started getting scratched and stuck by the thick forest. We were running downhill and at about 150- 200 yards there was it again screamed. It seemed so close but we never saw anything: no movement, shadow, shape --nothing. We were now running as fast as we possibly could not on paths. I can only describe it as reckless abandon. Several times I lost my feet and rolled and dove through ferns, trees and thorny bushes. I became separated from my cousin but never slowed up as this scream would repeat approx every 20 seconds. Once back on the trail, my cousin emerged about 50 feet from me. We still ran for what must have been a mile before this thing let up and started giving us some distance. But every time we started to stop or even slow it would yell as if to say, "Not yet -- get going." It was the tiredest I had ever been. My lungs throat were were way past hurting. I was so tired I was dizzy. I felt as if I would pass out any moment. We made it back to the house where his wife waited at the door, having heard the shots and screams. I was ripped to shreds from the forest. My cousin refused to believe it was something like bigfoot although he knew it was no bear. He thought it was some pissed off crazy mountain man. I knew not there wasn't a man alive that could have kept up with us,let alone make that noise. I only went outside 2 more times in the next week I was there, once to go to the library and then to the train home. We went to the library to research what this could have been. My cousin said it was a panther but I don't think he actually believed this. He wouldn't let me talk to anyone about it.</t>
  </si>
  <si>
    <t>Elmira</t>
  </si>
  <si>
    <t>circling witnesses</t>
  </si>
  <si>
    <t>The witness described the area as wooded and quiet. The day was overcast. He told me that he and his cousin had stopped for lunch at a small clearing. The sounds of twigs breaking started as soon as their own feet were quiet. He said it sounded like they were surrounded. They would first hear a snap on one side of them, then the other. However, the witness' feeling is that it was one animal, making it seem as though there was a second. He is not sure how he could not have seen what was chasing him. Concerning the vocalization, he told me that it started low and grew in intensity. The witness said that it conveyed to him that he was in no way supposed to be there. He wanted to cut his stay at his cousin's home short, leaving not long after this. His cousin continues to brush the incident off.</t>
  </si>
  <si>
    <t>https://www.bfro.net/GDB/show_report.asp?id=3200</t>
  </si>
  <si>
    <t>On the afternoon of August 17, 1984, about 3 or 4 pm, my (now ex)wife and I were leisurely riding our Vespa motor scooter in the woods on Fairview Mtn. Road, near Yachats on the Central Oregon Coast. We had been coasting downhill for a minute or two with the engine shut off, so it was very quiet. We pulled over off the road to look at the nice view of the horizon. The weather was clear and warm. Our visibility was excellent. At that point we noticed movement about 100 yards slightly downhill on the far side of the clearcut. A large brown creature got up off the ground, looked at us, and started walking down the hill along the treeline, looking at us a few more times. It walked about 20 seconds and maybe 150 feet directly in our view before it stepped up on a 4 foot tall bank, parted the brush and entered the forest. Along the way, it walked behind and close to a stump, and about 1/3 of its body was visible above the stump from our point of view. The creature walked upright, had a flat face, unlike a bear, a flat chest, and it swung its arms as it walked, very much like humans do. It was too far away to identify the features of the face, but we could tell the top of the head was covered with hair and there was a mane of heavier hair on it's back and shoulders. The body was large and bulky. It did not run, but moved fairly quickly with long strides. When it went into the brush, I said, "let's go down there!" And she said, "let's get the hell out of here!" So we compromised and waited 15 minutes before we went down to take a look. We found the circle where it was napping, round and about 7 feet in diameter. The dry grass was matted down. The foot prints away were about 20 inches long and about 7 feet heel to heel. The ground was too dry to make a detailed print, but the imprint was clearly there, and it indented the ground about an inch to inch and a half. We did not notice any smell like some people report. The stump it walked behind was about 6.5 feet tall. We guessed that accounting for the slope and difference in our elevation from the creature, that it might have been about 8 or 8.5 feet tall, because about 1/3 of its body was above the stump from our view.</t>
  </si>
  <si>
    <t>east of Hwy 101 on Fairview Mountain Rd. 10-12 miles</t>
  </si>
  <si>
    <t>Yachats</t>
  </si>
  <si>
    <t>Fairview Mountain Road</t>
  </si>
  <si>
    <t>"heavier" hair on back and shoulder</t>
  </si>
  <si>
    <t>sleeping on ground then got up and walked away</t>
  </si>
  <si>
    <t>quick walk , swinging arms as it walked</t>
  </si>
  <si>
    <t>the spot where it was laying was round and about 7 feet in diameter</t>
  </si>
  <si>
    <t>https://www.bfro.net/GDB/show_report.asp?id=5529</t>
  </si>
  <si>
    <t>Bob and Autumn</t>
  </si>
  <si>
    <t>1992-1993</t>
  </si>
  <si>
    <t>My cousin and I were on a camping trip to the Bohemia Mine area like we do at least two times a year. This was in 1992 or 1993 I belive in August.We setup camp anf then hiked around until evening then came back and made dinner. After dinner it was dark so we went up to lookout tower which besides Bohemia Mountain itself was the highest peak about 6000 ft. there was a meteior shower that weekend and we went up to watch it. We stayed up there till about 21:00 I think and then went back to our camp. We stayed up for about half of an hour then went to bed. We had a 3 man tent to sleep in. At about 22:00-23:00 I was just about to fall asleep when I started hearing branches breaking like something walking through the woods towards us. It started a ways away from our camp and kept getting closer. My cousin was calling my name and asking me if I had heard the sounds but I was consentrating on listening to them and to scared to answer him so I just lay there like I was asleep. we had taken his car up there and we parked it about 100 ft. away from our tent because there was to many branches and stuff to drive it all the way up to the tent. The noises stopped and all the sudden there was high pitched and fast " Woop, Woop, Woop" thatfrom about where his car was parked. My cousin asked what that noise was and said nothing because it scared me to death. Then it started walking our way and we just layed there and listened and it got closer and closer to our tent until it came about a couple of ft. away. We were so scared we layed there and didnt move a mustle because whatever it was had been walking on two feet not four. It stopped making noise a couple of ft away and we couldnt hear any walking until we could here it was right next tot he tent it had snuck up real quiet we could hear it breathing, when my cousin moved a leg it scared whatever was outside our tent and it took off running and we could hear the individual steps that hit the ground like thunder. It sounded very heavy. It ran off about 50 ft. and stopped. Then it would start walking back towards us, got within about 10 ft. then we couldnt hear it anymore. Then all the sudden it was right next to the tent. It had snuck up real quiet again to our tent: it could move very quiet when it chose to, it move from one side of the tent to the other quietly and fast, it would beon one side and then the other before we new it. It did this pretty much all night. It had left once then came back. finally we fell asleep off and on. In the morning we looked for tracks but there was to much forest litter to see any. we did not have any protection with us at the time and I have never been so scared in my life. I have believed in Sasquatch pretty much all my life, my cousin and I go up there a couple of times a year to look for evidence and hope to have another encounter, but have not. I have hunted since I was a little boy with my father and continue to hunt today and I know the sounds deer, elk and other four legged creatures make when walking and this creature definetly was walking on two legs. Deer usually visit our camp when we go up there and we can hear them coming in the dark, they get close and we can see them in the flashlight. I have read other accounts in books after ours and have found a few simulaitys, like the heavy footsteps when it ran, the " Woop, Woop, Woop" we heard is also in Roosevelts account I believe as well as others. My cousin and I have read books about the fourtys and some of the miners reported seeing Bigfoot, there is also other reports from the Cottage Grove area that I have from old newspapers. I have became a volunteer researcher and have read alot of reports and my cousin and I ahve gone over this in our heads to make sure that it couldnt have been another animal that visited us and we know that it was a Sasquatch.</t>
  </si>
  <si>
    <t>Bohemia Mining District 15 miles east of Cottage Grove</t>
  </si>
  <si>
    <t>Cottage Grove</t>
  </si>
  <si>
    <t>Row River Road</t>
  </si>
  <si>
    <t>Bohemia Mining District</t>
  </si>
  <si>
    <t>coming up to tent , circling camp</t>
  </si>
  <si>
    <t>interesting location</t>
  </si>
  <si>
    <t>https://www.bfro.net/GDB/show_report.asp?id=685</t>
  </si>
  <si>
    <t>While we were tent camping at Waldo Lake in the Oregon Cascades, at about 4 am we heard a moaning howl. My wife woke me up and said that there was a bear in the camp. I heard the howl and had no idea what kind of animal made that noise. Another camper a few hundred feet away had dogs that starting going crazy barking. The howling went on for about 20 minutes to a half hour. Our German shepherd started growling. We got up and got in the car with our sleeping bags still thinking it was a bear. At about 5 am and still dark, the other camper left in a hurry in his pickup. It looked like he lit about a half gallon of Coleman fuel in his fire pit. The flames were probably 6 feet tall. We did not see or hear anything else that night. The next day I walked around and looked for signs of the animal. I walked around the other camp and did not see anything. We joked about bigfoot coming that night but I was shocked this last year when I was listening to some of the bigfoot recordings on this site and then heard the moan howl from Columbiana, OH. That was exactly what we heard and it gave me chills.</t>
  </si>
  <si>
    <t>camping area on Waldo Lake</t>
  </si>
  <si>
    <t>Oakridge</t>
  </si>
  <si>
    <t>Waldo Lake</t>
  </si>
  <si>
    <t>each vocal lasted 3-4 seconds</t>
  </si>
  <si>
    <t>The howl sounded to the campers to be about a quarter of a mile away and each vocalization lasted about 3-4 seconds, first rising and then falling in pitch. The witnesses state the vocalizations below are exactly what they heard.</t>
  </si>
  <si>
    <t>https://www.bfro.net/GDB/show_report.asp?id=11304</t>
  </si>
  <si>
    <t>We were driving the convertible and Mel was tapeing the road as we drove. The bigfoot or whatever it was came from behind a tree and ran quickly into the woods. It was about two football fields away and was in the video for a very short time. It appeared silver at that distance and seemed to run with its hands at its side.</t>
  </si>
  <si>
    <t>Lorane</t>
  </si>
  <si>
    <t>Smith River Road</t>
  </si>
  <si>
    <t>mountains , creek</t>
  </si>
  <si>
    <t>silver</t>
  </si>
  <si>
    <t>The Lane County, OR video shot through the windshield of a car driving down a back country road shows something running off the road and into the woods at a distance of a few hundred yards. It took me several viewings of the video to actually see the thing, it's so small in the frame. It is at best two or three scanlines tall as shot, and because of this there's really nothing I can do to the image that would be worthwhile. It's not going to prove anything, either way. LeRoy, thanks for sending it to me. It's always worth a look, in my opinion.</t>
  </si>
  <si>
    <t>https://www.bfro.net/GDB/show_report.asp?id=206</t>
  </si>
  <si>
    <t>As I was coming down into the lake country as I call it. The wind was blowing from my left to my right. I picked up this bad smell, almost like something had died. I looked to my left and next to the trees 15 or 20 ft. away was this upright dark haired creature standing there looking at me. I said geese what the hell is that. Then this creature turned and went into the trees. To be honest I did not follow it. It scared the devil out of me. I have not returned. I'm not sure I want to.</t>
  </si>
  <si>
    <t>Go up the McKenzie Hwy 126 from Springfield past McKenzie Bridge to Boulder Creek Road turn right and go to the top. Hike over the ridge into the Mount Washington Wilderness. About a half mile in on the left was this upright dark haired creature.</t>
  </si>
  <si>
    <t>MacKenzie Bridge</t>
  </si>
  <si>
    <t>Boulder Creek Rd</t>
  </si>
  <si>
    <t>Mount Washington Wilderness</t>
  </si>
  <si>
    <t>mountain , lake</t>
  </si>
  <si>
    <t>hair all over , "long" arms, wide chest</t>
  </si>
  <si>
    <t>staring at witness then fled</t>
  </si>
  <si>
    <t>I phoned R.L. who currently works in Springfield. While working for the Willamette Natl Forest a few years ago, he became well acquainted with the upper McKenzie River watershed, Mount Washington and Three Sisters Wilderness Areas. Since I also know the area, it is relatively easy to determine his topographical knowledge of the region. R.L. is early 50's, a woodsman/forester, who enjoys cross-country trekking through wilderness using a compass, and not using established or mapped trails. After talking with R.L. for some 30 minutes and based on the witness' descriptions, it is my view that his report describes a real sighting. R.L. does not want to involve the press in this incident. He seems to be a cautious person. Following are highlights from my notes during our conversation this evening: I asked R.L. to describe what he saw of the animal. He had hiked over Boulder Creek ridge from the road and broken into the high lakes country of the Mount Washington Wilderness. The wind was apparently blowing from the east across his path toward the west in the middle of a cloudy day. On this wind he smelled a bad odor that really caught his attention. Stopped and looked around up-wind, and there some 20 feet away stood an eight-foot upright creature in about 4 ft of brush against the edge of a darker fir forest. He said the creature was too close for comfort. R.L. described the animal as having huge wide shoulders, long arms, covered all over with 4 to 6 inch long reddish-brown dark hair. Emphasized dark almost black coloration with reddish highlights. The face appeared dark, eyes not really seen but appeared dark and covered with the long hair. R.L. referred to drawings he had seen of prehistoric man, saying the creature looked similar only with a bigger chest and shoulders completely covered with the long hair. Again emphasized the idea of long hair covering the entire body, head, limbs not a furry or soft appearance. As soon as R.L. turned his head and body to look more closely, the animal turned while looking at him and bolted over a small hill covered by lava pumice soil and stone disappearing into forest and understory cover. The entire viewing encounter happened in less than 5 seconds. I asked if he could have taken a photo. He said cameras were not something he carried while trekking. Usually carried only a knife, compass, and water bottle. The encounter was very quick. The creature disappeared in a couple of quick strides. Because of the pungent dead smell and startled viewing, R.L. became frightened. He said, "The animal went east, I went west leaving the area making my way back to my truck." I asked R.L. if he is interested in returning to the area. He said not alone but agreed to go with me sometime soon to look for sign and possibly see the creature again. He does need coaxing. I explained the value of hard evidence such as photos, recordings, accurate descriptions. Asked him to make a series of simple notes for everything he can remember and do it soon, since it has already been over a week. I asked if he knew of other recent sightings in the Pacific Northwest. Quizzed him a little, he apparently knew nothing of the Oregon Caves or Hoh Reservation incidents recently reported in the press. Other responses to me indicated that he was not previously aware of the BFRO web site until he looked up bigfoot information on the web following his encounter.</t>
  </si>
  <si>
    <t>https://www.bfro.net/GDB/show_report.asp?id=673</t>
  </si>
  <si>
    <t>Myself and my two cousins were out hunting. I had met up with my younger cousin and we both hiked up to an old logging road. We then heard a very loud scream come from across a valley. It was about a mile or so across and the scream seemed so loud at first I thought that some lady was screaming for help or something. The screaming lasted for just a short time, mabey 30-45 seconds or so. I Asked my cousins what that sound was and they said they have never heard it before even though they have hunted these woods for about seven years now. I then remembered that I read in a book that sasquatch sometimes make a loud screaming noise. I still do not know exactly what made that noise.</t>
  </si>
  <si>
    <t>within 5 miles of Diamond Peak Wilderness</t>
  </si>
  <si>
    <t>logging road</t>
  </si>
  <si>
    <t>Diamond Peak Wilderness</t>
  </si>
  <si>
    <t>My conversation with the primary observer convinced me that these young hunters heard a scream call with sufficient volume, timbre, and pitch to be associated with sasquatch. This remote high mountain forest wilderness area near Diamond Peak is prime habitat for this elusive primate.</t>
  </si>
  <si>
    <t>https://www.bfro.net/GDB/show_report.asp?id=1778</t>
  </si>
  <si>
    <t>My girlfriend and I were driving westbound on Hwy 58 just west of the summit. When I saw this very large, seemed to be dark in color, come running across the road at a very fast speed!!! I was very tired and thought that maybe it was a large elk or something. So I looked over at my girlfried and she was in shock, she could'nt believe what she saw. She was very certain that it was on two legs. So this is what I saw just to let you know i am not the type of person that would just write something like this if it was not 100% true. I just would like to report what I saw and try and help you guys out. thanks.</t>
  </si>
  <si>
    <t>westbound on Hwy 58 west of the summit</t>
  </si>
  <si>
    <t>Wilamette Pass</t>
  </si>
  <si>
    <t>The eye witness and his girl friend both saw the creature for about three seconds. He noticed, in that brief time, the animal was not evenly colored, but had some lighter, possibly grey, patches elsewhere on its body. Its height was estimated to be between 6' and 7'. The impression of its non-human nature was so immediate, that the woman started crying out of fear and insisted they keep going as fast as possible. The primary eye witness noted, particularly, the incredible speed with which it crossed the highway and described it as running. It crossed from south to north over a relatively straight stretch of the road.</t>
  </si>
  <si>
    <t>https://www.bfro.net/GDB/show_report.asp?id=7366</t>
  </si>
  <si>
    <t>My two sons and I were camping this weekend at the One Potato Mineral campground...just up the Forest Service Access Road from Mineral Camp. (Sharp Creeks/Bohemia Mine area). We were hiking up the steep road leading to the Ghost Town mining area in the early evening. We kept talking about a "strange bird sound"...the "Whoop-Whoop- Whoop"...and just dismissed it as some weird bird. I happened across your website because I was looking for information on the Bohemia Mine. I had chills and goosebumps when I read your journal entry. We also heard "heavy" footsteps outside our tent on Saturday night, July 17th. Then in the very early morning...around 4:00am...I could smell something REALLY nasty. Here...something had "Marked" our tarp and our tent. The urine smell was SO strong...we had to leave our tent tarp behind. I really do believe NOW that we had a "Sasquatch Encounter". Whoa!</t>
  </si>
  <si>
    <t>One Potato Mineral Campground</t>
  </si>
  <si>
    <t>Sharps Creek</t>
  </si>
  <si>
    <t>Mineral Camp Campground</t>
  </si>
  <si>
    <t>circling camp</t>
  </si>
  <si>
    <t>urine smell was so strong they left their tent behind</t>
  </si>
  <si>
    <t>During their evening hike, the three participants each independently and simultaneously got an acute feeling of "being watched" and returned to camp at a run. The night-time steps were distinctly bipedal and of slow cadence. The odor was definitely not a cadaverous one, but an intense "dirty" animal aroma. The witness could not be positive that the animal had, in fact, urinated on their tarp or just touched it. Their small dog, which had furiously barked at a visibly approaching cougar, was silent and cowed inside the tent when the nocturnal events happened.</t>
  </si>
  <si>
    <t>https://www.bfro.net/GDB/show_report.asp?id=9020</t>
  </si>
  <si>
    <t>I was out side going to the bathroom by a creek (aprox. 20 feet away) and from across the creek (35 yds away)I here a hooting/ howling from a crop of trees. I immediately go inside. we heard the sound from inside the Yurt (25 feet from creek)2 more times. later that night (30 min) I went outside with a flash light to survey the hill side, when I seen a faint outline of something duck behind a group of trees. I immediately go inside. The next morning I went outside to check things out and there was a footprint leading towards the front door of the yurt. It is a very steep hill leading to the Yurt so the print was only the ball of the foot and the first 3 toes. embedded in the muddy print were several small white/brown hairs that I collected. there was also a hair on the door. My friend and I have been hearing this sound for months but much deeper in the mountains, never this close. My friends dad has been hearing the same sound from deep in the mountains since he moved there in 1984.</t>
  </si>
  <si>
    <t>near McKenzie Valley</t>
  </si>
  <si>
    <t>Blue River</t>
  </si>
  <si>
    <t>McKenzie Road</t>
  </si>
  <si>
    <t>Mckenzie Valley</t>
  </si>
  <si>
    <t>mountain , creek</t>
  </si>
  <si>
    <t>ducked behind trees</t>
  </si>
  <si>
    <t>hoots , howl</t>
  </si>
  <si>
    <t>After interviewing the witness on the phone and in-person, I found him to be lucid, articulate, and consistent. He recounted the event and described the sheer bone-rattling volume of the close-in subject vocalizations while the witness(es) were in the yurt (a type of tent but stronger). Because of private property issues, the witness declined to visit the site of the event with me. He did give me one very small indeterminate hair sample collected adjacent to the trackway, which appeared to be brownish-red, curled, and missing follicle material. Further analysis yielded inconclusive results. The witnesses' encounter is consistent with previously collected reports, and merits further in-depth field investigation.</t>
  </si>
  <si>
    <t>https://www.bfro.net/GDB/show_report.asp?id=27479</t>
  </si>
  <si>
    <t>My partner and I were bow hunting for elk just outside of the major power lines running down the North Fork of the Siuslaw River. He set up to call elk under the power lines just in the brush from the open field area and I proceeded up the road as it enters the forest to set up at a creek area the road crossed. As I approached my set up point, I could clearly hear a very loud knocking. It was not patterned but was like a sound I have never heard in my 30 years of hunting in Oregon forests. It sounded very distinctly of stone, possibly an enormous piece of wood but I really have decided it had to be stone, on a very hard substance of some sort, like a solid piece of wood. This knocking had to be less than 75 yards from where I was. It would continue in small groups, like 3 to 4 knocks, pause, then follow up between 10 and 20 seconds with 1 or 2 more knocks, silence for around a minute and go again. This went on long enough that I was seriously starting to think a person might be up there, but we were behind a locked gate with no other cars parked there and there is just no way anyone could walk through the forest from the other side. It is like miles and miles of timber and undergrowth to I don't even know where to get to where I was. I would estimate this continued for 15-20 minutes, and a good 10 or so was while my partner was performing regular cow calls. He had to be approximately 150 yards+ from where I estimated the knocking. Then he used an elk call referred to as a hoochie mama, and the knocking just stopped. The call didn't go off right and even I was thinking it sounded way wrong. Then I thought I could hear something moving through the brush towards the call. I never saw the brush move or anything, but I could hear a very clear movement of something trying to be quiet. No real twigs snapping or anything just a sound of brush/undergrowth rustling. About 15 minutes after the knocking stopped, I started moving up the road quietly towards the rustling to make sure I was in bow range. I had dismissed the knocking and was thinking elk coming to the call at this stage. I set up 3 different times along the road, hugging the brush in my camo to help conceal me. The third set up was more in the open and I was standing next to a thinner tree. This was about 30 minutes after the knocking stopped. I was straining hard at the brush that would still rustle in approximately the same place like something was stirring but not really moving towards the call any more. Then out of nowhere about 30 yards from my set up there was this super loud knock on the only large tree in that spot. It totally freaked me out. There is no way that was an elk, or bear. I can't decide if this was the same creature that was knocking first and it moved to that area to look for my partner and then spotted me or if the original knocking called up another creature that spotted me as it was moving towards the original knocking. Either way, it was too dark to see my bow sight pins anymore and my partner had moved out of the brush to the road so I quickly crept up the road with an eye towards the brush looking for what made the sound. When I spoke with him, he said he heard some knocks but had dismissed them. When I explained the knocks, he couldn't really come up with any plausible counter explanation. By the time we got back to the car, it was almost pitch black, approximately 7:45pm.</t>
  </si>
  <si>
    <t>North Fork Suislaw Road</t>
  </si>
  <si>
    <t>Suislaw River</t>
  </si>
  <si>
    <t>power lines , mountain , forest</t>
  </si>
  <si>
    <t>3-4 knocks , 10-20s pause , 1-2 knocks , 1 min pause</t>
  </si>
  <si>
    <t>knocks paused after elk call</t>
  </si>
  <si>
    <t>I spoke with the witness and he described himself as a high school teacher and avid bow hunter with a lot of experience in the woods. He wanted to get in a hunt during the last bow season for elk, so was checking food plots out by some power lines with a hunting partner. When he ventured alone close to a creek, he began to hear knocking and dismissed the sound to himself as campers driving tent stakes. As he listened further and the knocks increased in volume and intensity, he became puzzled - this was not someone pitching camp. When his partner let loose a cow call to lure bull elk, the knocking stopped. When the witness continued to walk the treeline, he could hear footfalls in the woods mirroring his movement. When he would stop, the movement would stop. When he walked, he would hear the movement in the woods continue. At this point it was getting dark and the witness began to suspect he was dealing with a bear. He began to walk toward the road hoping to get more in the clear because with the light situation, his range with the bow was about 25 feet. When in the road, the witness heard one last gigantic knock. He described this sound as threatening in its intensity. The witness was lucid and articulate throughout the interview, and his account seemed to be a true and accurate description of his experience during that evening.</t>
  </si>
  <si>
    <t>https://www.bfro.net/GDB/show_report.asp?id=36505</t>
  </si>
  <si>
    <t>Brian Herzog</t>
  </si>
  <si>
    <t>January 20th, 2016 about 1100. I was driving towards hwy 126 on High Banks road. I saw a large animal covered in long hair in a field to the right of the road. It was a lot larger than a bear. It was so out of place, in the open field. It was frozen still. I haven't seen any cattle in that field lately. I regret not stopping to take a picture. I was on my way to a doctors appointment and had a car tailing me. I was planning on asking the farmer who owns the property what animals he has had in the field lately.</t>
  </si>
  <si>
    <t>field next to a business park on High Panks Road</t>
  </si>
  <si>
    <t>Springfield</t>
  </si>
  <si>
    <t>High Banks Road</t>
  </si>
  <si>
    <t>open field</t>
  </si>
  <si>
    <t>standing in field</t>
  </si>
  <si>
    <t>The investigator had brief phone call and an in-person meeting with the witness. She is a nurse and has spent much time in both agricultural and forest settings. She has spent time around farm animals and is comfortable identifying deer, bear, elk, and other large forest animals… as well as cattle, horses, llamas, and other large farm animals. At approximately 11 am on Wednesday January 20th, the witness observed a large black hairy object in a cow pasture she was passing. She assumed this was an animal. The witness described the animal as broader than the back end of a cow, but not as wide as one. She couldn’t make out any arms, legs, or head and determined that it was far too large to be a bear. The witness described it as looking like a large burned-out hairy tree stump. The witness does not know what she saw, but indicated that if it were a bigfoot, she assumed it would have been hunched over and facing the other direction. She estimated the animal to be approximately 5 ½ feet tall and 4 to 5 feet wide. The animal’s hair was long and dark. The animal was still during the observation and did not move at all. The witness first saw the hairy object/animal as she passed the adjacent farm house and slowed her car to get a better look. She indicated that she would have gone even slower or maybe even stopped her car and gotten out, except there was pressure to go faster from a car behind her and she was on her way to a doctor's appointment. The witness did not capture a photo. A recreation of the drive was performed and it appears that the witness observed the hairy object for 20 to 25 seconds. At the time of the sighting, the weather was overcast and not rainy nor foggy (the investigator verified that this weather claim is accurate). The witness indicated that she got an excellent look at the object. The animal was approximately 70 yards from the road and 20 yards from the far edge of the pasture. The grass in the pasture was approximately 2 - 4 inches high. The witness passes this farm often and a few weeks later stopped to talk to the property owner. While talking to the property owner, the witness indicated the following. The property owner does own hairy cows, but they were on another part of the property. There were no cows or other animals in that pasture on the day of the sighting. The property owner does not own llamas. The property owner thought the witness’ questions were odd. The property owner did not indicate that any strange animal had ever been seen in the area before. The property owner was not available to be interviewed. The investigator and witness did not enter the property to attempt a recreation of the sighting. The property is adjacent to wilderness and other farms and a light-industrial site. The McKenzie River is at the back of the property so there is plenty of wilderness cover in the area. The investigator concludes that the witness is credible. The object/animal in question is not fully identifiable. However, there is enough detail in the witness’ story to conclude that this is a Class B report of interest.</t>
  </si>
  <si>
    <t>https://www.bfro.net/GDB/show_report.asp?id=50901</t>
  </si>
  <si>
    <t>It took us about an hour to cut our way in with chainsaws. The road was blocked by trees from the winter snow storm. We were the first back in there. We were going in to look for remains of an old homestead. We had walked up from the truck about a hundred yards. It's an old logging unit with trees about 10-12 feet tall. Had to pick and cut our way threw the ferms and blackberry's. I walked into a small opening on a rise. I just happened to lookout across the drainage and I noticed the outline of what looked like a person. But way out of proportion. I called for my friend to come over and look at what I was seeing. I'm old and the vision is not what it used to be. I wasn't sure I was looking at a shadow. But then it moved about two feet to the left. And just stood there and looked strait at us. We watched it still not believing what we were seeing. It was perfectly still. After a minute or two we turned away for about 10-20 seconds turned back around and it was gone. No doubt one hundred percent gone. We were looking at the head shoulders down to mid abdomen. I have worked in the woods from 14 years old. I'm 62 I've seen many black bears brown bears, moose, buffalo, nothing comes close to the size of what we saw.</t>
  </si>
  <si>
    <t>.5 mile up Goodman Creek Road off Hwy 58</t>
  </si>
  <si>
    <t>Dexter</t>
  </si>
  <si>
    <t>Goodman Creek Rd</t>
  </si>
  <si>
    <t>logging road , forest , mountains</t>
  </si>
  <si>
    <t>staring at witnesses then moved out of sight</t>
  </si>
  <si>
    <t>saw head , shoulders, mid abdoman</t>
  </si>
  <si>
    <t>I talked to the witness by phone: The witness has worked as a logger and tree planter. He enjoys exploring old homesteads and was doing that on this day when he saw the figure 200 to 225 yards away. The sunlight was behind the black figure. It was huge, about eight and one half to nine feet tall based on the height of the surrounding trees. The head went onto estimated three feet wide shoulders. The figure then sidestepped and tried to hide behind a little, sparse tree. The witness observed it for one and one half to two minutes. He did not see arms move. He did not detect any foul odor. If the figure was closer and more detail seen, this would be Class A report.</t>
  </si>
  <si>
    <t>https://www.bfro.net/GDB/show_report.asp?id=63141</t>
  </si>
  <si>
    <t>Linn</t>
  </si>
  <si>
    <t>I don't know if this is of interest, but way back in 1970 while hiking the Pacific Crest Trail north of Hoodoo ski area, something happened that I will never forget. I was with three friends on a hiking trip. When it was time to hit the sack, around 11 pm, we all got into a small wall tent. All of us were in sleeping bags, ready to go to sleep. Then we heard heavy footsteps. They sounded like a man walking. Who or whatever circled our tent three times, brushing up against the tent without tripping over the ropes holding up the sides of the tent. It was very dark outside. We saw no light from a flashlight. We thought "How can a guy walk around the tent without a light"? By the way, I do not think there was anyone camped within miles of us. Needless to say, this scared the heck out of us. We did not get out of the tent to look around- too scared. We were all only 15 years old at the time! That's it.. Not much there, but it is all true. Again, I will never forget it!</t>
  </si>
  <si>
    <t>Pacific Crest trail north of Hwy 20</t>
  </si>
  <si>
    <t>Detroit</t>
  </si>
  <si>
    <t>Oregon Hwy 20/126</t>
  </si>
  <si>
    <t>Pacific Crest Trail</t>
  </si>
  <si>
    <t>circling tent</t>
  </si>
  <si>
    <t>The boys had had a campfire for the evening, but had extinguished it before retiring. They, specifically the witness, had an instant recognition that the footfalls were not from a person, a feeling reinforced not only by the heaviness of the steps, but also by its nocturnal behavior. They could not tell whether the tent was touched by a hand or a foot. The witness estimates that they hiked about 10 miles per day, putting them in the vicinity of Hunt's Cove to the SW of Mt. Jefferson. The terrain remains roughly the same, even if the locale was farther south from that indicated here.</t>
  </si>
  <si>
    <t>https://www.bfro.net/GDB/show_report.asp?id=6027</t>
  </si>
  <si>
    <t>A friend and I were driving toward Canada on a secondary highway in Oregon. It was dusk and we were travelling at about 55 to 60 mph. in a 1989 Ford Escort. We went past something on the road. It was hunched over eating something on the road, right in the middle of the road. It's back came to the top of the car door. It appeared to be two colors, brown and gray and looked kind of like a really, really big wolverine or something. It was definitely NOT a bear. It exhibited no fear of the car and as we went past it lifted its head and looked right at us. When I looked in the rearview mirror it had resumed eating. It was a massive animal, the like of which I have never seen before, or since. My friend and I didn't speak for about half an hour, then we both simply said, "Did you see that? What the hell was it?" To this date, we still can't figure out what it was we saw. I know it was not a bear and it was far too large to be a wolf or a dog. I was raised on a farm and have seen fox, coyote, and bear numerous times. This creature was huge and very solid looking. I would estimate that, if erect, it would have stood at least 7' tall, perhaps more. The hair was, as I said, of two different colors, lighter around the head area and then darker over the rest of the body. The hair appeared to be about 3 inches long. The snout was strange, not like anything I've seen before, kind of dog-like, but more pushed-in.</t>
  </si>
  <si>
    <t>north of Eugene on a secondary hwy</t>
  </si>
  <si>
    <t>lighter hair on head , had a snout more pushed in than a dog</t>
  </si>
  <si>
    <t>eating something on road</t>
  </si>
  <si>
    <t>sounds like a misidentification</t>
  </si>
  <si>
    <t>https://www.bfro.net/GDB/show_report.asp?id=687</t>
  </si>
  <si>
    <t>While fishing at a large beaver pond about 5 miles east of Gates, Oregon in the summer of 1994, I found a set of strange tracks in the mud along the pond's bank. The tracks came down off a slope behind me, and continued about 15-20 feet out into the water, where it appeared that the animal stopped. The tracks then made a banana loop back toward shore. Because of thick brush, I was not able to continue to follow them. Being a skeptic, I went home without thinking much more about it. I then told my brother-in-law about the tracks the next day, and he asked me to take him to them. Bringing along some plaster, we headed back to the pond. The tracks were still visible, and had even begun to dry in the sun. The tracks measured about 18 inches long and had only four toes. The animal had to be very heavy because the inprint was very deep. We took a cast of the track, and started to head home, when we found a dead, half eaten beaver in the brush. The only thing strange about this was that this was the direction that the tracks had been heading, and it appeared that something big had been in the brush. The beaver had been picked apart, not torn apart, almost like something was looking for the tastiest entrails. My brother-in-law called 1-800-bigfoot,and submitted a report, so I'm sure you have made note of this incident. Only now have I become aware of this Web Site, and I wish to obtain more info on this subject. I am mostly interested in other sightings in the Mill City/Gates area. Being a long time resident of the Santiam Canyon, I would like to hear if anyone else from the area had had similar experiences. I have heard many other stories from loggers,hunters,trappers etc, and have begun to explore these further. Now that I have access to E-mail I would like to be able to share some of these stories with you.</t>
  </si>
  <si>
    <t>near Pennick Creek</t>
  </si>
  <si>
    <t>Gates</t>
  </si>
  <si>
    <t>pond , forest</t>
  </si>
  <si>
    <t>possibly ate a beaver</t>
  </si>
  <si>
    <t>https://www.bfro.net/GDB/show_report.asp?id=686</t>
  </si>
  <si>
    <t>It was the middle of the night and I was woken up by the dogs barking, I opened my bedroom window and yelled "shut up" and when I did something screamed, I mean SOMETHING SCREAMED - I have never in my life heard what I had just heard. I went to get my husband up as he had fallen asleep on the couch that night. I was in the living room and could hear the dogs barking frantically in the back yard which is backed up to a mountain. I opened the window to call the dogs back and heard what ever it was moving along the back side of the yard. It was a definitely a very large animal by the sounds it made while running. I yelled for the dogs and what ever it was stopped and I could hear it breathing. It was a raspy sound and very close. It was too dark to see but Im sure it was stopped looking back at me from a distance of approximately 75ft. It then ran up the hill. By the sounds of its running I'm convinced it was on two legs, not four and that scream was nothing I had ever heard before or ever want to hear again. My family has been hunting my whole life I know what a cougar sounds like and a bear and elk and what I heard that night was none of those. We live on six acres backed up to a mountain range also we are within 5 miles of the cascades. I believe in my heart bigfoot was in my yard that night. Also we found footprints on top of the mountain several months later that I photographed but I did not measure properly for which I kick myself for being so stupid. The prints were huge, at least 18 to 20 inches long and when you put your hand down in the print you could feel where the toes and ball of the foot were. What ever made these prints was very large and heavy. I can scan the pics and email if you want them.</t>
  </si>
  <si>
    <t>Hungry Hill off Hwy 226 , right on first driveway off Hungry Hill Rd top of the hill</t>
  </si>
  <si>
    <t>Scio</t>
  </si>
  <si>
    <t>Hungry Hill Road</t>
  </si>
  <si>
    <t>The location is on the S.E side of Hungry Hill, on a short spur road off Hungry Hill Road. The sides of the hill are steep in places, and it is wooded, with some scattered houses around its perimeter. The witness has encountered an intense stench and "uneasy" feelings while with children on Hungry Hill collecting leaves for school projects. Found and photographed was a substantial footprint. The witness was very conscious of the two-legged gait of the creature retreating in the dark from her house. She imitated for me the stertorous breathing of the animal when it stopped (unseen). She is aware of activity reports by neighbors over many years.</t>
  </si>
  <si>
    <t>https://www.bfro.net/GDB/show_report.asp?id=7209</t>
  </si>
  <si>
    <t>While I was archery hunting on Aug 31, 2004 near Maxwell Butte, I found two tracks that measured 14x5 inches, both tracks had a prominent large toe on the side of the track. The tracks were not together but on the same ridge. I also found a feces pile that was like bear in contents (berry seeds) but much larger and more human-like. it was like a fifty cent piece in diameter and 12-14 inches long. I had a visitor the next morning at 4 am. I was sitting in my dimly lit tent listening for elk bugling. I woke at 3 am and was wide awake drinking coffee and hoping to get a head start on my hunt by hearing elk. I was surprised by a low growl that sounded like it came from my stomach. I thought it was odd that I didn't feel it, but as soon as that thought crossed my mind a loud scraping sound was followed by a loud thud that came from the thick patch of trees next to my tent, only 2-3 feet away, I heard no other sound after that. I slapped the table top [inside the tent] hoping to hear something leave but whatever stomped the ground didn't make another sound. I put my boots on, grabbed an axe and went outside yelling, hoping to scare off the animal but I never heard another sound. I think a bear would have been more obvious. This animal was able to get next to my tent and leave without me noticing anything except for the growl and the stomp.</t>
  </si>
  <si>
    <t>Maxwell Butte Trail</t>
  </si>
  <si>
    <t>Marion Forks</t>
  </si>
  <si>
    <t>Hwy 22</t>
  </si>
  <si>
    <t>fir trees , pine trees</t>
  </si>
  <si>
    <t>stomped away from tent</t>
  </si>
  <si>
    <t>12" scat</t>
  </si>
  <si>
    <t>The witness was sitting in a large tent (10'x12') without even his car in the adjacent parking area (he had been brought to the site). The moon was just barely past full and was setting in the mid-morning hours. He had some small illumination in the tent, largely to provide a minimum of heat. He had been fully awake for an hour before he heard the soft growl, "as a dog would make if you tried to take its bone". The scraping and thumping sound suggested to him that the creature slipped off a log and hit the ground with its foot.</t>
  </si>
  <si>
    <t>https://www.bfro.net/GDB/show_report.asp?id=9289</t>
  </si>
  <si>
    <t>Camping out archery hunting with 19 year old son. Heard what sounded like non-descript mumbling outside tent. Thought I was hearing things, went to sleep. Woke to hear foot steps outside tent heading to truck, something rustled around in the truck, thought it was my son. I rolled over to see my son shaking inside his sleeping bag. Before I awoke to the footsteps, he heard at least two different vocalizing/mumbling sounds with walking around our tent. They stopped on my side and he heard a loud vocalization type talking and saw a large hand push in the side of the tent using three fingers, about 4-5 inches. I was snoring and my son thought this might have attracted them. We waited inside the tent for a couple hours and could hear movement outside. Nature called and we both went. I saw one standing behind the truck and he saw one duck behind a tree. We tried staying in the tent for another hour, but they wouldn't go away. I got up went to the truck started it; one was about 30 yards behind truck just watching. We grabbed the tent and everything in it and without breaking it down, threw it in the truck and left. This went on from 11:00pm until 4:00am when we left.</t>
  </si>
  <si>
    <t>Sweet Home</t>
  </si>
  <si>
    <t>forest , mountains , meadow</t>
  </si>
  <si>
    <t>circling camp , staring at witness , poked tent with three fingers</t>
  </si>
  <si>
    <t>fingers poked tent 3-4"</t>
  </si>
  <si>
    <t>This report was filed by a witness who was bow hunting with his 19 yr old son. I visited with both men at the site where they offered to take me, some 40 miles (approx 1.5 hours) from the nearest town. They had camped without campfire on the moonlit night of August 31, 2012 in a remote site together in their tent in anticipation of an early morning hunt. They continued to remind me that this was an extremely unusual event for them, as they had spent most of their lives being very comfortable in the woods, and were pretty horrified from their experience. The father and son described the encounter occurring between 11:30 PM and approximately 4 AM. At about 11:30, the father said that he was awakened by what he thought was the sound of “footsteps” and attributed the sound to a “deer or elk, or bear” and went back to sleep. Later while the father slept, the son who had not fallen asleep so far that night, observed a large hand pressing on the tent, as well as hearing vocalizations from the subject closest to the tent that he described as “mumbling” with another subject farther from the tent in the trees. The son said at that point he hid inside his sleeping bag, afraid to look. The father said he was awakened again by footsteps, only this time the sound was in the vicinity of his truck, and apparently “someone was rummaging around in the back of his truck.” It was at that time that he noticed his son’s distress, as his son was convulsively shivering from fear, head completely covered within his bag. Both men had to go to the bathroom, so they both deliberated stepping out of the tent for some time, all the while hearing the presence of two bipedal subjects circling the campsite in the forested area outside of the perimeter. They noted that there would be quiet, but when they would begin to talk, they could hear footfalls in the woods, only to go silent when they stopped talking. The father described this experience as similar to his stalking technique where he would shadow elk. Eventually the two men exited the tent to relieve themselves, and while doing so, both men observed large dark silhouetted figures in the tree line and on the road leading to the campsite. The father had brought his flashlight with him, and shined it on the figure in the road. He described an approximately 8-1/2 foot tall upright figure with its head turned away from the light beam. The subject had dark brown, almost black hair, and was holding a very large arm and hand up to shield its eyes from the intensity of the flashlight. After this both men returned to the tent, still believing they were seeing things, and waited while two bipedal subjects continued stalking-type behavior around their campsite. As the witness described in his initial report, they gave up and left the area in a rush. During the entire interview process, both men were shaking and appeared to still be in fear. At one point, the relating of the encounter by the son appeared to be unusually charged with emotion. I video-documented my discussion with them and after numerous repeat views determined that their account of the experience was thorough and factual to the best of their descriptive ability. I examined the surrounding area of woods and the campsite and found no tracks or track way as the area was very dry, rocky, and/or ground covered with forest floor duff.</t>
  </si>
  <si>
    <t>https://www.bfro.net/GDB/show_report.asp?id=36370</t>
  </si>
  <si>
    <t>My son, his best friend, and myself were driving on a short logging road that crests over a hill and dead ends at the bottom. We had just crested the hill when we saw a large, black hairy creature start running at the bottom of the clear cut towards the timber line. The creature was approximately six to seven feet tall and running on two legs. We were approximately 200 yards from it when it started running. It ran a distance of about 100 yards to the timber line in only about 4 seconds, across uneven terrain. The time was about 8:30pm. We came back the next morning but could not find any tracks of the creature.</t>
  </si>
  <si>
    <t>east on Hwy 20 out of Sweet Home</t>
  </si>
  <si>
    <t>Willamette National Forest</t>
  </si>
  <si>
    <t>clear cut , lake , forest</t>
  </si>
  <si>
    <t>pine trees , maple trees , alder trees</t>
  </si>
  <si>
    <t>running across clear cut</t>
  </si>
  <si>
    <t>cleared 100 yds in 4s</t>
  </si>
  <si>
    <t>I happened to be scouting this remote location with the witness, his son, and the other man in the Willamette National Forest when they had the encounter. They had left in their vehicle on a provisions run earlier that day. When they returned to camp that evening (approx 9PM) they all three were excited, visibly shaken up, and relating their sighting of a large man-like creature with shaggy, but seemingly well-groomed black hair covering its body. Their story prompted all four of us to head back to the location on this obscure logging road and attempt to gather evidence. They described the speed and agility of the animal as we drove for some 20 minutes to the site. One of the men remarked that during this brief, 4 or 5 second period when the creature was not in cover, it appeared that it ran with such skill that its feet never touched the ground - only stumps and logs in the clear cut. As we arrived at the location of the sighting, I proceeded out ahead of them to the approximate place where the creature went into the woods. The area was dead silent, no animal sounds - including insects, were present. While I investigated the woods edge, I heard the men speaking in excited tones and made my way back to where they were standing by their vehicle. They were remarking that they had seen a large, upright heat signature "with arms" behind a tree apparently "peeking." The witness handed me the imager and I saw what appeared to be a heat signature very low to the ground, close to a large stump. While the stump had its own heat signature, this other form appeared to be brighter and thus detected as a warmer temperature than the stump. After handing the imager back to the witness, this brighter signature had disappeared. We left the location and headed back to camp. The next day, we visited the site again, and using myself for a scale comparison, the witness estimated the height between 6 and 7 feet. This location has a history of sightings, most notably encounter Report 36370. These hunters have spent most of their life in the woods. Their experiences, including this encounter, has changed their entire outlook on hunting, and being in the outdoors in general. Based on the interviews with the witness and my own personal experience with the witnesses in the area, I believe there is a very high likelihood that this account was factual, and that what they saw running across the clearcut was a Bigfoot.</t>
  </si>
  <si>
    <t>https://www.bfro.net/GDB/show_report.asp?id=41378</t>
  </si>
  <si>
    <t>Marion</t>
  </si>
  <si>
    <t>Chloe had been taken by her father to his logging camp at Detroit Lake. She was sleeping in a large, wooden floored tent in a room of her own. During the night she was awakened by noise and opened the inner door to the front porch, being separated from it by a full-length screen door. She was wearing a long T-shirt. At the other end of the porch, about 15-20' away, a sasquatch was standing in front of the open cooler door with a 20 lb. piece of meat, that had been brought to camp on the preceding day, clamped under its arm. The light in the cooler illuminated the creature fully and she described it as female with "normal-sized" breasts and reddish-brown short fur. She estimated its height to be about 6'6". The sasquatch looked at her, but neither of them moved. After some, seemingly considerable time Chloe screamed, to which the sasquatch did not react. The men in the tent began to jump out of bed and the sasquatch left with the meat. The men spilled out onto the porch and followed the receding figure with several flashlights. Its foot prints were about 14" long. The food in the cooler had obviously been searched through, but was left in rather orderly condition. Previously a bear had gotten into the same cooler and had made a mess of its contents. Chloe's father had seen a sasquatch some weeks earlier, when it was crossing the road in front of his car headlights just after dusk ("it scared him"). There were many reports of sightings in the area at the time.</t>
  </si>
  <si>
    <t>logging camp east of Detroit Lake</t>
  </si>
  <si>
    <t>got into cooler and grabbed 20lb meat</t>
  </si>
  <si>
    <t>Witness, Chloe S., is now a Social worker, was then a 16-year old. Although the cooler contained a variety of vegetables and fruits, the sasquatch selected and kept the meat only. The door to the cooler had been opened in normal fashion by the handle rather than torn off bear-fashion. The relaxed response of the sasquatch to the girl brings up the question of whether a sasquatch recognizes a human female as such and responds in a different fashion to her, perhaps as a function of the sex alone or different body language conveyed by women (or children, for that matter. Compare the Yacolt sighting report). I explored this possibility by way of John Green's records. We segregated the sightings into male and female human observers, singles, couples, and groups and indexed them against the length of their encounters. The time difference between male and female encounters with a sasquatch did not differ. On the other hand, it may not mean very much, because John mentioned that his database did not record as to who broke off the encounter. Hence, if there is a systematic difference in the readiness with which human observers, male or female, break off the meeting, then it would tell us nothing about sasquatch behavior, only about that of the observers.</t>
  </si>
  <si>
    <t>https://www.bfro.net/GDB/show_report.asp?id=688</t>
  </si>
  <si>
    <t>Visual Incident approx mid-seveties in Oregon State Park special campsite area called "Howard's Creek". It was the habit of my family and several other families to reserve this campsite for a weekend in the summer. It was an infrquently available campsite, as apparently there was a desire to keep the site pristine and in original natural condition. Howard's Creek does have a forest road that ends at Howard's Creek with a turnaround circular drive aspect at the end of the road and we set up camp in part of this area circled by road. It was a bright Sunday afternoon and all the other families had left for home to be sure the kids would be ready for school. My family stayed behind not feeling we needed to get back so urgently, and decided the 4 of us would go for a walk around the circular road. Almost at the turning point fork we saw what we assumed was a huge bear, walk out from the brush from the right of the road, look our way briefly, then walk fast accross the road and crashed into the brush on the left side. The size of this "bear" was frightening, as I and my husband are 6 foot 3 and 6 foot 4 respectively and this animal was much bigger, probably 7 or 8 feet tall at least and very heavily built. Covered with very dark brown fur. Walking upright with arms bent. Frightened, we rushed back to camp not wanting to be prey to some kind of attack from this creature, whom we assumed was loking for leftovers after people had left camp. Estimating distance from where we were to the creature, perhaps 60 to 75 feet in front of us. It was a bright sunny day but also with shade from all the trees there. Near the camp we noticed scratches gouged deep into a tree trunk, but considerably higher than we could reach, and we assumed they were made by the animal we'd assumed was a bear. As soon as we got home, we spoke to the couple next door who had been in the camping party, to ask more about what kind of bears you get in Oregon. We had no knowledge of bears we explained, being from South Africa where there are no bears. I asked if it was a Grizzly, as that as far as I remembered was the biggest bear you got. To our surprise she informed us that no bear was as big as we described, and nor do bears walk on two feet. Had we known that what we saw was really unusual, we'd have probably got a better description by looking more carefully. I do have university training in zoology, but the best I can say is that I saw it from the side, so did not get a good look at the face even though it glanced our way briefly. It must have weighed well over 500 pounds, maybe 800, I don't think more. Hopefully Howard's Creek is a well documented place. I don't know how to find it again. It's south of Orgon possibly closer to ugene. The family nex door to us knew the way and we followed them when we went there. I don't know what year it was, but it had to be mid-seventies: We lived in Oregon 1972 to 1984, and my younger son born Aug 1973 was with us as a toddler or young preschooler. One family camping with us said that a movie or part of one had once been shot in the Howard's Creek area. I know it was little used as a campsite. It's remote, off the beaten track and very peaceful and beautiful.</t>
  </si>
  <si>
    <t>Howard's Creek Horse Camp</t>
  </si>
  <si>
    <t>Hwy 214</t>
  </si>
  <si>
    <t>Silver Falls State Park</t>
  </si>
  <si>
    <t>berry bushes</t>
  </si>
  <si>
    <t>arms were bent as it walked</t>
  </si>
  <si>
    <t>road crossing at campsite</t>
  </si>
  <si>
    <t>A little more description from the witness: The fur was long and coarse looking maybe 2 inches, dark brown, no black, not red, not light brown, thick but not as dense as say a snow leopard, but more dense than an orangutan. Texture more like the latter. I assumed male but have no reason for that. Very heavily built, we were scared and felt the need to get lost from there quickly with the two little ones - but we walked fast, did not run (as one would do in the African bush where running is dangerous as it makes you look like prey.) So all we saw was the creature crossing the road. I'm sorry I can't think of any more details, I just didn't pay a lot of attention, not thinking it was unusual at the time - just assumed it was a giant bear. He (or she?) hesitated as he walked out of the dense undergrowth on the right with left arm bent so hand would be in front of sternum, I did not see anything carried. He looked startled/surprised on seeing us and then quickly crossed the road - so the noise through the brush was urgent and unabashed, whereas he'd arrived without a lot of noise.</t>
  </si>
  <si>
    <t>https://www.bfro.net/GDB/show_report.asp?id=2628</t>
  </si>
  <si>
    <t>I was a Deputy Sheriff for Marion County from 1970 to 1982. In about 1977, I was dispatched to a reported shooting incident on the Little North Fork Rd., East of Salem and northwest of Gates. The incident involved four young men who were college geology students, camping near the old mining town of Jawbone Flats doing some college work. They were at their camp around 10:00 at night when they heard a howling noise coming from the canyon below their camp site. They later heard the sound of a large animal coming up out of the canyon towards the road near their campsite. They had dogs with them that became scared and hid in the tent. One of the men got a rifle out of the tent and they all went onto the road to try and see what the animal was. When the animal got onto the road, they could not see it clearly as the area was only lit by the light of the moon and the camp fire but they could see the basic outline of the animal. They described it as being huge, maybe eight feet tall and standing on two legs. The animal started coming towards them which, of course, scared them and the young man with the gun fired at it several times. The animal stopped and then crossed the road and continued up the canyon on the other side of the road making a lot of noise as it crashed through the brush. I could not see much during the night so returned the next day to examine the area in day light. I found where the animal had walked up out of the canyon and saw several areas where it had stepped in the unconsolidated rocky hill side of rock and shale and made impressions but none sufficient to identify any characteristic. Several trees of two to three inch diameter were pushed over in the direction the animal travelled, up hill. The distance between the foot steps was at least four feet and that was on a steep uphill walk. I did not find any evidence of the animal being hurt by the gun shots as there was no blood or fur found. I tracked the animal up hill for several hundred yards and then lost the trail in a rocky area. I made a report of this incident and it should be on file. It should be noted that these young men were intelligent college students on a study project and when I interviewed them, were extremely scared by the incident and from my experience, I feel they were telling the truth. There was no other motive I could determine why they would make up this story and then call the police. This incident was never made public.</t>
  </si>
  <si>
    <t>Take the Little North Fork Rd towards the Cedar Creek Camp ground (now Shady Cove Campground). Just prior to the camp ground is a fork to the left that will take you towards the Pearl Creek Guard Station. Past this point the road goes towards the old mining town of Jaw Bone Flats. The road eventually comes to a bridge tha tis locked. Just before this bridge is an area where the road is widened and makes a sharp turn around a large rock out cropping. This is where the incident occured.</t>
  </si>
  <si>
    <t>Little North Fork Road</t>
  </si>
  <si>
    <t>Pearl Creek Guard Station Fork</t>
  </si>
  <si>
    <t>standing on road looking at witnesses then fled</t>
  </si>
  <si>
    <t>The very cooperative witness helped substantially to define the location where the incident occurred. He examined the footprints below, on and above the road but could find none that were definitive in their appearance. However, the step length of the track effectively ruled out a human origin. He was impressed by how extremely scared the students were after the event. The location is about a mile and a half east of Henline Mt. The reports of law enforcement personnel, as in this case, have a most laudable precision and completeness about them.</t>
  </si>
  <si>
    <t>https://www.bfro.net/GDB/show_report.asp?id=5350</t>
  </si>
  <si>
    <t>my wife's grandfather wanted to take me fly fishing at the little pudding river. he only had one pole so i went to watch. we parked near the bridge and walk east up the river. he pointed to a stack of rocks and asked me if i knew what they were. i told him no. he said big foot does that. i said ok, sure. as we walked up the river we saw them about every 200 feet. i waded across to where they were and he said "don't touch them". after we passed the 4th rock pile he put down his pole and we waded across to the other side. he told me to stay put. he was gone for about 10 min. he came back and told me not to talk and for me to follow. we walked about 50 yards into the woods until we came to a big fallen tree. he told me to be quiet. i saw in the middle of four trees that there were small branches packed down and red brown tufts of hair. it smelled like an animal had died. it turned my stomach. i also saw what i thought was chicken feathers in the den. we walked out and back to the river. he told me that i just saw a big foot den. he was 87 years old. i never thougght much about big foot. i dont know if it was or not. he died 3 years later. he was the grumpiest man i ever met. he was my best friend. i believed that he really thought what he showed me was the truth . also noticed: nothing was heard but i found it strange that he had me wait on the far side of the river while he went to check it out. he didn't say so but he showed me pictures of the big trout he caught there maybe 30 or 40 years ago.</t>
  </si>
  <si>
    <t>Abiqua River</t>
  </si>
  <si>
    <t>Silverton</t>
  </si>
  <si>
    <t>Meridian Road</t>
  </si>
  <si>
    <t>river , mountains</t>
  </si>
  <si>
    <t>rock stacking</t>
  </si>
  <si>
    <t>also noticed a den with hair in it</t>
  </si>
  <si>
    <t>Lengthy interaction with the eye witness, including his trip to the site to verify the location, revealed that the river in question is the Abiqua, a clear mountain stream rather than the muddy Pudding River. The site is located about two miles north of Silverton and due south of Mt. Angel. Especially the upper reaches of the Abiqua have been the source of many sasquatch reports. The characteristically stacked rocks and the nesting site in combination with previous encounters by the grandfather as well as the locale serve to provide a higher level of probability for these observations than they might have in isolation.</t>
  </si>
  <si>
    <t>https://www.bfro.net/GDB/show_report.asp?id=7642</t>
  </si>
  <si>
    <t>Hunting in the woods, I saw what I at first thought was a deer but it turned out to be an elk (rare to spot in the area). Out of nowhere, it took off running ... that's when I saw a large animal take off and run about 50 feet beyond the elk. It was about 300 feet from me and I pulled my rifle up on it to see it with the scope and was able to follow it just long enough to see that it looked to be dark brownish with what looked to be possible moss on it. I headed over to where it was and saw what spooked both it and the elk ... a group of 3 hunters were walking about. I asked them if they saw anything and they said no. I told them I think I just saw a bigfoot - they laughed. I chatted with them a couple minutes, then walked over the area that the bigfoot ran. Other than just some bent grass there was nothing until I came to the base of an old growth tree. There looked to be a single part of a foot print ... It was just the front half of the foot and it looked to have just the ball under the big toe and the big toe and the next two. It was about 3 inches deep and the big toe looked to be about 4 times bigger than mine.</t>
  </si>
  <si>
    <t>10 miles north Silver Falls State Park in a logging area</t>
  </si>
  <si>
    <t>chasing elk</t>
  </si>
  <si>
    <t>https://www.bfro.net/GDB/show_report.asp?id=15067</t>
  </si>
  <si>
    <t>Todd M Neiss</t>
  </si>
  <si>
    <t>A powerful "roaring scream" was heard by Dana and Sharmayne while they were fishing on a dock approximately 150 meters west of the Hoover Campground (located along the south side of Detroit Lake where the Santiam River empties into the lake). The scream emanated from a point along the lake to the west of where the witnesses were fishing. Approximately 30 - 40 seconds later, an unidentified fisherman was seen running away from where the scream had originated. Upon seeing him, the witnesses immediately joined the visibly panicked fisherman on the trail and the three of them continued running until they reached the relative safety of the campground. Once there, they ladies asked, "Did you hear that scream?" The shaken fisherman replied, "Hear it? Whatever that thing is was right next to me!" After their brief conversation, Dana and Sharmayne quickly struck their camp and drove back to Portland.</t>
  </si>
  <si>
    <t>Hoover Campground at Detroit Lake</t>
  </si>
  <si>
    <t>Hoover Campground</t>
  </si>
  <si>
    <t>forest , lake , river</t>
  </si>
  <si>
    <t>INVESTIGATION: At approximately 11:00 p.m. I received a voicemail-page and, upon retrieving it, listened to Sharmayne asking me to call her at her brother's saying that there was an "emergency" that required that I call her back "immediately." There was no doubt that she was still traumatized by the ordeal some three hours later. After she relayed the story to me, I asked her if she would be willing to meet me back at the lake the next day so I could do some investigation. She said she would rendezvous with me on the condition that they were out of the area before nightfall. The next day I loaded my car with my camping gear and assorted investigative equipment (video and still cameras, night-vision scope, parabolic microphone, plaster, etc.) and set off to my office to tie up some loose ends before heading out to the lake. I had scheduled to have lunch with Joe B. that day and so when he called to confirm our appointment, I relayed the events of the evening and my plans to follow up on it. Joe asked if I would like some company and I said that I would be more than happy to have him along. We decided to forego lunch and meet at his home in West Linn. There we proceeded to transfer my gear into his truck and shortly thereafter, we were on the road. Upon reaching the lake, we found Sharmayne and Dana waiting for us in the campground as promised. Once introductions were made, we set out to the fishing dock where the event took place a mere 19 hours prior. Once there, the ladies recounted their experience and pointed to where the vocalization had came from. Joe and I began a methodically canvassing the vicinity; Joe choosing to retrace the trail that the fisherman used as an escape route, while I paralleled him some 50 - 75 feet inland. As we scoured the lakeside forest, my attention was drawn to a large disturbance on the ground ahead of me. Upon closer inspection, there appeared what looked to be a spot where the grass was stripped clean as if something very heavy had skidded or pivoted in the trail leaving a fairly fresh divot measuring over a foot across. Glancing to my left, my eye caught what looked like a fecal stool about five feet from the trail. The stool appeared quite fresh and resembled some of the photos I had seen of other purported bigfoot scat. To the untrained eye, it would have been dismissed as a dark splotch of mud. Using a stick, I carefully dug a sample from it and set it on a boulder for later analysis. Returning to the trail, I almost immediately encountered what was obviously an animal bed in a patch of ferns (less than 15 feet from the scat). The bed was very impressive as the ferns were literally crushed flat to the ground. Unlike a deer or elk bed, this bed had the unique dimensions of approximately nine feet in length and four feet in width. Almost simultaneously, Joe was investigating a point along the shoreline which seemed the most likely location of the hapless unidentified fisherman. His rod-holder was still in place where he had abandoned it the night before. Ironically, the bed was located a mere fifty feet from where he was fishing (dove-tailing nicely with the account given earlier…"Whatever that thing is was right next to me!" I motioned for Joe to join me so he could observe the bed for himself. What impressed us both was the fact that something lying in the four foot tall ferns would be virtually undetectable from just feet away. There also appeared to be a hastily beaten path leading west from the bed and eventually looping south up a steep rocky slope. Joe and I decided we should return to camp to retrieve the cameras and a Zip-Loc baggie to collect the fecal specimen in for later analysis. With the imprint, scat, bed and surrounding area thoroughly documented on both video and still camera formats, we decided to return to camp for the night as daylight was quickly retreating. Once at camp, we fixed dinner and prepared to settle in for the night. We had visited for several hours when I decided to retire around 2 a.m. The night sky was exceptionally clear, so Joe decided to stay up and stargaze for another hour eventually turning in around 3 a.m. At around 3:15 a.m., Joe was jolted awake by a distinct sound of a "pretty startling" series of screams off in the distance. He recalled three powerful screams that started fairly low and ended in a crescendo. The first two were approximately 15 seconds in duration followed by a final scream that tapered off in about five seconds. Joe informed me that he attempted to wake me to no avail. Unfortunately, we didn't have a recording device in place before the "show" was over. The next morning, we packed up and prepared to head back to Portland. As we were pulling out of the campground, we decided to drive to a point along the road which seemed the most likely place where the creature would have crossed after ascending the slope above it's bed. We discovered a well used animal trail which I traversed until it intersected a fairly new gravel road some 100 feet above the main roadway. Unable to locate any further evidence of tracks, I decided to walk the gravel road out to where it met the main road.I had almost reached the gated intersection when my attention fell upon a rather deep impression approximately six feet up in the soft bank that ran along side the gravel road. Making use of a sturdy branch, I ascended the bank for a closer inspection. Upon reaching the impression, it became obvious that what ever had put them down was bipedal and extremely heavy. Glancing left and right, I became aware that it was only one of a series of tracks which were very deep set into the hillside paralleling the road below. I counted (and filmed) at least a dozen such tracks, each having over a 50" stride between them. Although they fell short of presenting the quintessential perfect human shaped print, it appeared as if they had been planted by an elephant…the downhill edge of each track buckling and cracking the earth. Unfortunately, the steep incline of the embankment was not conducive for casting purposes. Suffice to say, I know of no recognized animal that could have made such imprints. CONCLUSION: This investigation was ideal in that we were able to get on scene within less than 24 hours. HISTORY: This area falls within the known habitat of these creatures (the Cascade Mountain Range) and has a history of bigfoot events. FOLLOW UP: The fecal specimen was stored on ice and transported in a cooler. It is currently undergoing scientific analysis at an appropriate local facility. Those who have analyzed it so far seem quite impressed with it's condition and abundant parasitic activity. It will be inspected for content (i.e. diet), potential host cells (which can slough off of the intestinal walls) and unique parasites.</t>
  </si>
  <si>
    <t>https://www.bfro.net/GDB/show_report.asp?id=689</t>
  </si>
  <si>
    <t>On July 10, 1:45 am in our camp site of Taylor Park between the towns of Lyons and Mill City Oregon. My family and I were camping for our final night when 3 of us were awakened by a scream like howl that sounds 100% exactly like the Klamath recording it screamed twice right after a siren went off. At that moment we knew it was like nothing any of us ever heard before so when we arrived home searching for the sounds of cougars mountain lions and bigfoot as well we finally came accross your site and knew positively that it was bigfoot. The hair on our bodies arose as if we were there again hearing it all over again and the fear over took me and I began to cry again from what we know now was Bigfoot.</t>
  </si>
  <si>
    <t>across river from Little North Fork at a private campsire called Taylor Park</t>
  </si>
  <si>
    <t>Lyons</t>
  </si>
  <si>
    <t>Taylor Park Campground</t>
  </si>
  <si>
    <t>Klamath Scream</t>
  </si>
  <si>
    <t>screamed twice after siren went off</t>
  </si>
  <si>
    <t>https://www.bfro.net/GDB/show_report.asp?id=4644</t>
  </si>
  <si>
    <t>I believe it was in June of 2003 when I was fishing on the Breitenbush River approximately 4 miles upstream from Detroit, OR. The river flows through a fairly steep gorge at this point. Because of a hip replacement I had less than a year before, I moved very slowly and deliberately down to the river. The weather was clear and the ground dry. The river is approximately 50 ft wide, swift, and could be as deep as 10 feet. I had been fishing for about 15 minutes when I heard a loud branch snap across the river. In retrospect, I would say the snap sounded like a dry 3-inch branch snapping. I placed the sound about 20 feet up the bank. Since I was armed and very immobile with my bad hip, I decided to continue fishing. My thought was that there was a bear or elk in the thick brush. I kept an eye on the other bank but soon lost interest. I then heard a second loud snap similar to the first. Now, whatever it was had my attention. There was something big across the river in the brush. However, I was armed and separated by the river. I continued to fish with my eye on the other side. As I continously scanned the area, I observed what I first thought was a man move from right to left through a clearing near the source of the sound. The sighting lasted only about 3 seconds. There was no sound as "it" moved. My actual thought was, "Oh, there's a man over there." I then thought, "Damn', he was one big..." I was approximately 25 yards away when I saw "it". As my mind digested the information I realized that what I saw had the profile of a sasquatch. I remember a barrel chest, no neck, and it was bi-pedal. I climbed back over the hill to my car to drive over to the other side. No way could I cross directly. Approximately one quarter of a mile upstream, I found a place to park and a path. The path along the river was well above the point where I spotted "it". Because of my hip, I could not cut through the brush to the river. There was no lower path.</t>
  </si>
  <si>
    <t>Breitenbush River 4 miles north of Detroit</t>
  </si>
  <si>
    <t>Breitenbush Rd SE</t>
  </si>
  <si>
    <t>Breitenbush River</t>
  </si>
  <si>
    <t>barrel chest</t>
  </si>
  <si>
    <t>watching witness</t>
  </si>
  <si>
    <t>The second snapping sound fixed the witness's attention on the other side of the river. Because he was looking in that direction, he was able to see the animal as it walked about 20 feet through an opening between trees, approximately 10 feet up from the river’s edge. The witness only saw the animal from the waist up, but remarked on its classic sasquatch appearance. The witness defined the location with Topozone.</t>
  </si>
  <si>
    <t>https://www.bfro.net/GDB/show_report.asp?id=11818</t>
  </si>
  <si>
    <t>On June 21, 2005, I started a solo bicycle tour from Salem, Oregon that would take me east up into the Mount Hood National Forest, Warm Springs Indian Reservation, Old Mckenzie Pass Hwy just west of Sisters, and then loop back to Salem. On this trip I would have 2 encounters that are up to discussion as to what they were. Let me just start by saying I'm recently a believer in Bigfoot. For several months I've been reading the case histories on the BFRO website, and frankly, I knew that the areas I'd be riding in were prime Bigfoot country. Let me also add that I had no desire to have any kind of Bigfoot encounter because I'm on a bike, I'm alone, I carry no weapon for defense, I'm often camping miles from anywhere, and I scare easily. Well, on Friday June 24th, I was up near Detroit Dam at about 9pm, and was setting up my tent. I was about a 1/2 mile from the boat marina along what's called the upper arm of Detroit Lake, off Hwy 46, which is fed be the Breitenbush River. So its now about 9:45pm, I'm in the tent just listening to the night sounds, like the flow of the water, the leaves blowing a little in the trees, kind of just getting acclimated to where I was camping, when suddenly I hear this tremendous scream that shook me and filled me with dread. It came from about a mile away, sounded a little higher than middle pitched, like a scream a human might produce more so then an animal, but absolutely could not because of its loudness. This scream lasted about 4 to 5 seconds. It reverberated off the mountainsides in the area. What's more creepy is I was aware that a fisherman had reported to the BFRO a while back of an audible encounter. After the trip I looked it up, its #689, and sure enough this scream came from the area of the first report. I was roughly on the Northeast side of Detroit Lake, and Hoover campground is about a mile further east and south of me. Anyway, this is what I heard; it was definitely a scream and not a howl or a whoop, and frankly, if I had not heard recorded Bigfoot sounds previously, I don't think I would of known what to make of it. It was a little like the Puyallup Whoop-Howl of '73, but did not trail off at the end, was even in pitch the whole time, was louder and more like a scream. The second occurence happened on July 3rd. It was about 7:30pm; I was walking my bike along Hwy 242 (Mckenzie Pass Hwy). I was about 7 miles west of Sisters, OR. It was nice clear weather, sunny and early evening. I was walking the bike because I was too tired to ride, and it was too early to make camp. I was noticing how remote this area is. I had passed earlier a primitive campground called Cold Springs, and was 2 miles west of it. I noticed there were no more pull-outs for cars and didn't see anything or anybody up there. A car would pass about every 15 minutes. There were trees on either side of the road. It was a very pleasent walk. Well, all of a sudden I heard 4 knocks come from the woods just to my right about 50 feet away, behind a stand of trees and bushes. At first I thought Bigfoot, having heard wood knocking on the internet; I immediately looked at the road ahead to see if it was up, down or level. Being the bike and gear weighed 80 pounds, I would be able to make my escape only if it was down, and it was. I looked back at the area the knocks came from, and now saw one large bush suddenly shake, and then what sounded like a very low animal-like growl coming from it. At first I thought FLEE, but then thought of reports I'd read on BFRO, how people often filled with terror and ran. So I decided not to do that. I stood there and watched to see what was next, trying to act brave, and stood for about 30 seconds and thought- hell I don't really care what's next, I just wanted out, this ain't gonna be the day I investigate Bigfoot, I actually said to myself - maybe I'd comeback some other day. So I started walking off, and nothing else happened. I camped about 2 miles west from there. I should say to me this did not sound like a woodpecker, which is often high up in the trees, is faster and more in number of strikes, and is higher pitched. What I heard was four knocks, evenly spaced, coming from about ground level, the sound like that of wood on wood. No one was in the area, no development, it being preserved, protected wilderness. So what made that sound?</t>
  </si>
  <si>
    <t>To reach first location, take Hwy 22 for about 48 miles to Detoit, turn north on Hwy 46 and go 1/2 mile. Second location go about 7 miles west from Sisters Oregon on Hwy 242.</t>
  </si>
  <si>
    <t>Detroit Lake</t>
  </si>
  <si>
    <t>The witness suggested that the vocalization would have required five times human lung capacity to be generated at the strength and duration he heard. The tree that was shaken was a quaking aspen, about 16' high. Other trees alluded to are the lodgepole pine and manzanita.</t>
  </si>
  <si>
    <t>https://www.bfro.net/GDB/show_report.asp?id=12156</t>
  </si>
  <si>
    <t>Nov 13th, 2006: 9:00 pm, dark, rainy and cold. My husband and I had just put our oldest son to bed, and were settling down to watch TV in our living room. My husband heard "someone" screaming "bizarrely", very loud far off across our lake, so he opened our back sliding door to get a better listen. That was when we both heard a, maybe 3 at a time, organized pattern of what can only be described as roaring screams. We knew immediately they were not human. I had heard the Klamath audio before and this made my hair stand on end because it was exactly the same. This animal was closer, just across a 6 acre or so lake/pond. We heard probably a total of 4, 3-at-a-time, scream patterns. The individual screams were alarmed, but not frantic. It seemed to be almost 'responding' to dogs barking. The 'runs' were all about .5 - 1 second apart. The interval in between patterns was probably 1 minute or so. All was quiet for about 3 minutes and somewhere in the dark across the lake we heard something very, very large and strong tussle successfully with a dog. At the end of the tussle the dog let out a sharp yelp and we heard a thud. At that point we (I flipped out) shut the door, locked all the doors, sawed a serious dowel for our back slider, turned on our kids white noise machines and went to listen from another part of the house. We heard a few more screams but it sounded farther away at this point and then seemed to go away. Whatever tangled with that dog was extremely fast, extremely large and very strong. Based on what we heard, it sounded like the creature must have either approached or walked past a tied up dog. We heard a quiet small scuffle probably as the dog tried to bite it. Then an enormous amount of thudding, bushes rustling, and a loud pained yelp and a thud. All was quiet after that and we heard some quiet splashing in the lake. The splashing could have been disturbed waterfowl, however. It was pitch black and we were looking out our back sliding doorway into the blackness basically just trying to listen when this occurred. The tangle with the dog occurred about 3 minutes after we heard the vocalization pattern. In total, the vocal pattern seemed to be moving slowly from the northwest end of the lake to the northeast end, where we believe the dog incident occured. I have a BS in zoology from the University of Washington and a considerable amount of outdoors experience. I have heard all different types of animal calls, screams, etc... I'm even quite good at discerning the subtle differences between a Beluga whale click and a porpoise call. I have perfect pitch and a well trained ear from years of classical voice training. This was most certainly a primate type call, almost with a Siamang type quality to it. It was most definitely not human, and I'm certain it was not any other animal common around our area (coyote, deer screaming in pain, rabbit, fox, racoon, other). It was extremely similar to the Klamath falls recording only louder and closer, and it scared me more than anything I've ever encountered. My husband and I discussed our observations at length. There is honestly no other explanation for this type of call and activity, though we understand how rare and extraordinary this must be because we live in a settled area near freeways and quite honestly we've never really considered "bigfoot" before much more than "what a neat theory!" Let me just state again that this was not human. Not even close. Even a human trying to imitate something like that would have had a 'narrower', more nasal sound as a human just doesn't have the head/throat size to accomplish such volume and tone. Further, it had a squeal and roar quality at the same time, like nothing I've ever heard except the various recordings, in particular the Klamath. Also a human scream would have had some identifiable emotion to it (drunk, scared, angry etc...) as humans we're quite good at picking up on tones of other humans. This had none of that. It was entirely foreign to us. Update: this morning as I look through my binoculars across the lake, exactly where we heard the dog tussle incident, the neighbor's canoe dock is destroyed. It looks to just be made of plywood but it's cracked and half-sunk as far as I can tell</t>
  </si>
  <si>
    <t>Aurora</t>
  </si>
  <si>
    <t>Hwy 99E</t>
  </si>
  <si>
    <t>lake</t>
  </si>
  <si>
    <t>potentially killed dog</t>
  </si>
  <si>
    <t>resembled Klamath screams</t>
  </si>
  <si>
    <t>The dog was alive the next day, but limping. The owners of the dog were hard of hearing and had the TV turned up. The rather flimsy "dock" platform seemed to have been crushed by having been stepped on. The witness has substantial zoological field experience.</t>
  </si>
  <si>
    <t>https://www.bfro.net/GDB/show_report.asp?id=16624</t>
  </si>
  <si>
    <t>Morrow</t>
  </si>
  <si>
    <t>In the early spring of 1995, a friend of mine and I had just finished a construction job in Vancouver WA ,and were heading back home to Oklahoma. We left Vancouver in the late afternoon, and made our way down the highway that runs parallel to the Columbia River (I can not remember the # of the road) just after dark we aproached (what the sign said was) the Columbia River Gorge(seeing as how it was dark we did not see much). The road started to bend south a bit and we came to the first incline and in the headlights of my truck appeared this figure, at first I thought it was some animal that was crossing the road but as we got closer and the lights of the truck became more focused on it, we realized that it was not a common anima! It looked to be about three to four feet tall with the strangest red colored hair covering it's body. But the thing is, it was sitting in the road facing us with one leg straight out and the other leg out to it's right side, and it was trying to push itself up (as if it had been hit by a car). Well, I had to swerve into the other lane to avoid hitting the poor thing! All this took place in about a minute or so. My friend and I never said a word until after it was over a minute or so, I said "Charlie...did you see that?" and he replied "I was'nt going to say nothin' till you said something, but yes! We thought right off of going back but had decided that since it was so small that mother could be near by and we both (being avid hunters )were armed but what we saw was no mule deer or bear or anything else that we had stalked in the past; so we kept driving just to be on the safe side.</t>
  </si>
  <si>
    <t>Portland</t>
  </si>
  <si>
    <t>Columbia River Gorge</t>
  </si>
  <si>
    <t>sitting on road with leg stretched out trying to stand up</t>
  </si>
  <si>
    <t>Two investigators have talked extensively with Mark M. There is no doubt that Mark M. and Charles O. saw an unidentified smallish creature apparently injured in the roadway. There is considerable question however, about the darkness related to the time of day and the location near Boardman, which was not included in the original report. Also, a "Columbia River Gorge" sign is mentioned which has not been verified near Boardman. The investigators have patiently waited for Mark's friend Charles O. to verify the sighting. Until verification of location and time of day occurs, the investigators feel this report is less than stellar.</t>
  </si>
  <si>
    <t>https://www.bfro.net/GDB/show_report.asp?id=116</t>
  </si>
  <si>
    <t>Multnomah</t>
  </si>
  <si>
    <t>The Sandy River originates high on the slopes of Mt. Hood, located about 50 miles east of Portland, Oregon. The headwaters are beneath Reid and Sandy Glaciers at 6000 feet in elevation. From there the river flows due west through the Hoodland Corridor. It cascades past the communities of Welches, Brightwood and Sandy, then turns north to enter the Columbia River near Troutdale, which is 10 miles east of Portland, Oregon. The river drops swiftly through rugged canyons. It has deep boulder-studded pools with clean, gray gravel bars often shaded by tall, wet green trees. It is fishable most of the time and fishes well from 700 to 4,000 cfs. Nowhere else in the world does such a wild and scenic steelhead river flow through such a brawling, boulder-strewn, plunge pool mountain stream, supporting an amazingly rich and diverse food chain composed of mammals specifically adapted to their very tumultuous dispositions. It was mid-summer 1970 when this happened. I had returned to Oregon after a two year stint of duty in the Israeli Army as a Border Guard (post '67 war). Weekly, I would drive along the Sandy River to find a new place to target shoot (keeping up my military skills). This one particular day, in a meadow above and east of the Sandy River, I encountered a clump of birch tree saplings (4.5 inches in diameter) snapped off at about the 6 foot level and the tops were made into a family "nest" (space for 3 to 4 people)... Nearby I noticed the aroma of death... There was a pile of dead rabbit, neatly gutted. Only their guts had been eaten … The nearby woods were ominously silent for a summer's mid-day. I quickly left the area in search of a nearby Forest Ranger Station. One of the rangers believed my story and accompanied me back to the meadow. He took photos for the other rangers. Both of us became "Bigfoot" believers after that day !</t>
  </si>
  <si>
    <t>Sandy River</t>
  </si>
  <si>
    <t>Troutdale</t>
  </si>
  <si>
    <t>Gordon Creek Road</t>
  </si>
  <si>
    <t>possible nest</t>
  </si>
  <si>
    <t>nest could hold 3-4 people , found 6-8 dead rabbits in the area</t>
  </si>
  <si>
    <t>The witness, on finding the nesting site - only a layer of birch branches (birches are not native to Oregon woods, although aspens often look strikingly similar) piled deeply and compressed, evidently by several animals. He had the feeling of being watched and had his hair standing on end despite the fact that at, that time, 35 years ago, he was hardly aware of the stories of the sasquatch. The 6-8 dead rabbits were located about 20 yards from the bedding area. They were rather fresh - perhaps 24 hours old - and had been ventrallly ripped open full length, without evidence of tooth marks, and their entrails removed.</t>
  </si>
  <si>
    <t>https://www.bfro.net/GDB/show_report.asp?id=13037</t>
  </si>
  <si>
    <t>The story I have to tell is not a single sighting but three events that took place during the fall of 1979 and the winter of the same or the year of 1980. During this time I was working, living as a resident of the Portland Job Corps, which is located on the banks of the Sandy River, which enters the Columbia River at Troutdale, Or. The camp which is about 4.5 miles up the Sandy, I'd say, where the students live and worked at the time. I'm not sure if the camp is still there or not. The Sandy River takes a turn to the south [at the confluence with a small tributary] and goes up into the westside of Mount Hood. This is where the camp is located. The kids or students who lived and worked there were able to cut holes in the fence and play and explore in the woods, which we did. There was a path that led to the place called The Falls, which was about a half mile from the camp where a lot of students would go to hang out party etc. On the way to the camp was a structure the kids had made. I remember one of the people who constructed it. He was Jim Hinkly, an Indian, whom I knew to be a likeable sort of guy. It was nothing more than a framework made of poles or cut trees about three or four inches in diameter, put roughly into a big lean-to, using trees for support, covered with plastic to keep the rain off of us while we sat and smoked chatted etc. This place was used on a daily basises for a couple of weeks or so and every thing was cool till one afternoon, Jim came into the welding shop and told me someone or thing had destroyed the shack. Strange, I thought. So as soon as class was out, I went over to look at it. There was a structure about ten foot deep by about fifteen feet wide, nothing more than trees lashed to the standing trees to make a full roof basically at a slight angle to shed water to the back. The place had a strong smell, very bad, and the place was a wreck. The main trees/poles that formed the roof were broken in two, snapped like toothpicks. I'd personally hung on them many times and they hardly swayed under my weight. Chairs, broken metal, I might add, and the table broken like someone had hit it in the middle of it and broke it. There was hair around the trees also but no one thought to gather; it reddish in colour, about three inches long. The main things were the smell and the fear a person felt when close to the area. I'd say this was in August or September. The next one was probably in October or November. A group of us was out back above the football field at night partying with the full moon. It was cool and foggy, with the fog moving quickly and low to the ground so the moon was seen but the landscape would be changing - sort of a nice night; the hill, a gradual one, was covered with long grass and we were having a good time with lots of noise, carrying on, probably a group of 8-12 kids, me being one. I would have been about 19 at this time, as were most of the others also. The party was going on when all of a sudden the entire group went dead quiet at the same time. We sort of all started looking around at each other and Martin, who was an Alaska Indian, standing next to me, said: "What is that?" Through the fog one could see the form of a large biped close to us, about 30-50 yards away, in the fog. We saw it long enough to know it was not a human, too big, too muscular. I'm a hunter, also have been that from the time I was 6, raised in the woods. I know bear, deer, elk etc., none of the above was what we saw. With the fog moving, it was an eerie scene as the thing would be visible, then fade and then show again. The moon was behind it, so it was a shadow that showed up fairly easily when the fast moving fog didn't obscure it from view. Martin said "Let's go see what it is". I said, ok, a couple of girls screamed, and we took off toward it and the girls and some of the guys took off the other way. What happened next was interesting. As we were moving toward the spot where we last saw it - briskly, I may add, I in the lead, all of a sudden I couldn't go any futher. My feet wouldn't move and as the fog moved away, it was about the same distance away, looking at us. Martin was close to me and as I turned to look where he was exactly, when we looked again it was gone in the fog. Total time elapsed was only about one to two minutes from the time we first saw it to the time that it was gone. We moved probable only 100 feet before we couldn't go any farther. The third event happened that winter in a snowstorm - a bad snow storm, I might add. The camp had been stranded for about two days and it had been snowing steadily. It was about 7-9pm. I was dorm leader at this time. Two of the students came in the back door and both where white and moving fast. I said: "What is wrong with you guys?" One said nothing and another wouldn't say anything, either. Part of my job as dorm leader was to look into things like this so I followed them to their bunks and lockers where I got one - I forget his name - to admit that they were outback smoking on the football field when something scared the hell out of them. Rocky, the other person, wouldn't say much, just was white and scared. The other kept saying something out is there. Me being the fool I am, said "Bull" and headed upstairs to get my coat and boots on and headed out into the snow storm to the football field to find out what was up. Too much snow, about waist deep - I'm 6'2" tall - for a cougar etc. to be wandering around, I thought. So I headed out across the football field, being the brave fool I was. Things were going well until about 20 to 30 yards from the edge of the field, where the physical training stations were located. This camp used to be an FBI training camp, I was told, and it had a track and training stations around the football field and farther down the hill towards the creek where the road and the town of Troutdale sat. As I said, things were going well until about that far from the edge, when I suddenly couldn't go any further forward. It was not that I didn't want to; I couldn't and in the flying snow I kept being drawn to a large clump of blackberry bushes below the situp station. So I stayed there and played with the feeling. I could back up and it went away, I would come forward and it was present. Strange, I thought. I had a feeling about what I was feeling and what created it. No one else wanted to come out and play from the dorm. They thought I was nuts so I stayed for a while and then went back as it was snowing hard. I won't fill out much more of the details below except name and contact info. If you like I'd tell you the same thing I basically told here. A long time has passed and although I still remember it, I don't know where anyone else is or even if the camp is still in operation. This is in response to reading the Locals book which I found quite interesting and it is something else to add to you list of sightings. The one thing I found most interesting was the inability to move any closer in both situations and the definitive line where this happened. Subsonic sound I don't know, but whatever it was it worked quite well.</t>
  </si>
  <si>
    <t>From I-84 take the Troutdale exit and go up the Sandy River to the Job Corps camp. On the left side of the road there is a large sculpture of a dragon made by a student at the gate.</t>
  </si>
  <si>
    <t>Springdale Road</t>
  </si>
  <si>
    <t>Job Corps camp</t>
  </si>
  <si>
    <t>possible structure</t>
  </si>
  <si>
    <t>https://www.bfro.net/GDB/show_report.asp?id=7789</t>
  </si>
  <si>
    <t>Year: 1994 Season: Fall Weather: Cloudy with drizzle Time: Approx 4:00 PM Location: Rock Creek Rd, Portland, OR Multnomah County X-Street: Old Cornelius Pass (Skyline area) Incident: I was in the kitchen talking on the phone with my sister and looking across the street at the hillside beyond the creek through the kitchen window. The dogs were barking so I was curious to know what was going on outside. I saw the bushes moving and I saw what looked like a very tall, broad, stout, hairy person, almost ape looking, with long dark brown hair. It was rustling through the bushes. The leaves were moving. I looked at it for about two minutes trying to see what it was. Then it disappeared. I was describing what I had just seen to my sister on the phone as it happened. I felt excited and scared. I locked the door and checked for the twelve gage (my husbands gun). I didn't see the Sasquach after that. But once in a while after that, my dogs would bark in that different wimpering way. Not their normal bark. My sister was watching a documentary about Sasquatch in the Portland, OR area on the TLC Channel (The Learning Chanel) that aired on Friday, Oct. 27th 2000. That reminded her of our conversation on the phone when I saw Sasquach that day. She called me to talk about what I had seen because she did some research and found the bfro.net web site and encouraged me to document the sighting.</t>
  </si>
  <si>
    <t>private residence on NW Rock Creek Road</t>
  </si>
  <si>
    <t>Rock Creek Community</t>
  </si>
  <si>
    <t>Old Cornelius Pass</t>
  </si>
  <si>
    <t>rustling in bushes</t>
  </si>
  <si>
    <t>human shaped but looked ape-like</t>
  </si>
  <si>
    <t>Location is a wooded, hilly rural/residential area west of Portland. Witness no longer lives at the location where the sighting occurred.</t>
  </si>
  <si>
    <t>https://www.bfro.net/GDB/show_report.asp?id=531</t>
  </si>
  <si>
    <t>I am a conductor for UPRR working pool freight from Portland OR to Hermiston OR. We were traveling westbound on a train going around curves between Bonneville, Cascade Locks and Dodson. As we came around a curve near milepost 36, I saw something dark between the rails. I said to the engineer, "What is that". He then blew the whistle. Something tall and hairy with long arms got up and ran into the trees and brush. Its arms swung wildly when it ran. We looked into the spot where the animal went into cover, but could not see it. Time was daybreak. We got a good look as we aproached at about 15 rail car lengths.</t>
  </si>
  <si>
    <t>mile post 36 near Bonneville Dam</t>
  </si>
  <si>
    <t>long arms</t>
  </si>
  <si>
    <t>sitting on train tracks then fled</t>
  </si>
  <si>
    <t>running , arms flailed as it ran</t>
  </si>
  <si>
    <t>Kyle talked with me for several minutes about a number of sightings near Bonneville by railroad personnel in both Multnomah and Hood River counties. Kyle additionally described the apelike animal he saw as appearing to be interested in something on the railroad bed. The animal was sitting down between the tracks when first observed, then raised itself up to stand and ran away on two legs with its arms flailing back and forth. The creature appeared to be frightened by the train whistle. We speculated that the great ape may have been intrigued by rail track sounds/vibrations from the oncoming train or may have been hunting food (perhaps seeds or insects or rodents)? This report is a first class original sighting.</t>
  </si>
  <si>
    <t>https://www.bfro.net/GDB/show_report.asp?id=109</t>
  </si>
  <si>
    <t>Creature 7 to 8 feet tall was sighted by my wife and son at 9:15 pm 01/09/02 near Multnomah Falls. It crossed the freeway in front of their vehicle before going over guard rail toward the Columbia River. They nearly hit it in the westbound lane. She called me from her cell phone and told me what just happened.</t>
  </si>
  <si>
    <t>mile marker 29 on westbound side I-84</t>
  </si>
  <si>
    <t>Bridal Veil</t>
  </si>
  <si>
    <t>mile marker 29</t>
  </si>
  <si>
    <t>forest , cliffs , river</t>
  </si>
  <si>
    <t>hemlock trees , fir trees</t>
  </si>
  <si>
    <t>They were travelling westbound on I-84, having just passed Multnomah Falls in the Columbia River Gorge at 9:15 p.m. on 01/09/02 when this sighting occurred. The son, Jason, was driving. Conditions were dark, overcast, dry, and calm. Appoximately four miles west of Multnomah Falls, both occupants of the car observed a very tall, two-legged creature crossing the freeway in front of their car, and heading toward the Columbia River which closely parallels the freeway. ***On the return trip from Portland to their home, the witnesses determined that the creature actually crossed at mile marker 29 on west bound side. Appoximately 300-500 feet west of marker. I-84 (Multnomah Falls is at mile marker #31.)*** The driver estimated his speed to be 65-70 mph. He did not swerve and he missed hitting the creature by an estimated two feet. The creature reached the guard rail as they lost sight of it behind their moving auto. The motorists quickly phoned their husband/father on their cell phone and relayed the incident. Husband/father was at home in Idaho, and knowing of the BFRO website he immediately submitted the report to the BFRO. I'm a Portland area researcher and happened to turn on my computer at 10 p.m. not long after the report was submitted. In the report, the husband in Idaho has included the cell phone number of the witnesses in their car, so I was able to reach the witnesses by phone while they were still travelling. I reached them as they were nearing their destination in Hillsboro, OR on Portland's west side. They were still in a very excited state when I spoke to them forty-five minutes after the sighting. I spoke with both witnesses. Being from out of state and having just arrived in the greater Portland area, they wanted to know if we see these things around here all the time. I said I didn't think so. They reiterated the description of what they had seen just as it was stated in the original report. They emphasized that it was very tall (8-9ft), broad in the shoulders but skinny at the waist. it was completely covered in dark brown hair which resembled that of a moose in length and shade. Jason described a rounded, dome-shaped head. He noted the swiftness of it's motion and a swinging of the arms as it crossed the freeway. Neither witness could see any facial features. It ran swiftly and smoothly on two legs and was certainly not a bear. The skinniness and towering height of the creature they observed was particularly remarkable to them. They noticed another car and a truck travelling in their direction a short distance behind them. They did not see these other vehicles react to the creature crossing the roadway. I am quite familiar with this portion of I-84 and the Columbia River Gorge. There have been other such sightings of bigfoots crossing the freeway along this stretch. It is speculated that the bigfoots may be intending to swim across the Columbia River in this general area below Bonneville Dam where the river is narrow and free of development on both banks. I would encourge interested parties to look for fresh tracks on Sand Island in the Columbia River and on the river bank on the Oregon side at the earliest opportunity. The speed with which this report was reported to the BFRO website and then verified by this investigator is most unusual. I was able to interview both witnesses just forty-five minutes after their sighting. This triumph of modern telecommunications would not have taken place without the quick actions of the witnesses and their husband/father Andrew Boydston.</t>
  </si>
  <si>
    <t>https://www.bfro.net/GDB/show_report.asp?id=3624</t>
  </si>
  <si>
    <t>My friend and i were going out sign stealing, near Corbett off of I-84, we found a sign that we liked and got out of the car to get it. As we approached the side of the road, near the woods, I heard a low territorial growl. I asked my friend if he had heard it, but he hadn't. We were both kinda freaked out by what I had heard, so we raised out eyes to the darkness of the woods. At the exact second we looked out into the darkness, there came a shriek like nothing we had ever heard before. Then we heard something crashing through the underbrush, and we ran like little girls back to the car. I got the hell out of there, but we are going back this weekend to check it out. We talked about the noise and decided that it was like nothing we had ever heard before. Not human, or animal</t>
  </si>
  <si>
    <t>Corbett</t>
  </si>
  <si>
    <t>growl , shriek</t>
  </si>
  <si>
    <t>An unimpressive sighting report on the one hand but the more background one has on this report and the witness, the more amusing it becomes. Miles B. was a student in my science class three years ago and received a basic treatment of the bigfoot enigma as part of a classroom presentation on scientific mysteries. As with most students, Miles doubted that such creatures could still exist and he felt that the evidence that had been presented was not compelling. Then, on a recent summer night Miles was out with friends making mischief in the rural fringe of Portland. Their rural road sign stealing escapades were cut short by a terrifying series of events that occurred at very close range. Miles visited me at work soon after to inform me of the details and to offer that they returned to the site several time since and have not seen or heard anything significant (as I would expect). He also informs me that although he laughed at the concept of bigfoot when we discussed the possibility in class years ago, he now has a very different outlook on the matter. Gordon Creek Rd. between Corbett and Aims, Ore. is an area with many past bigfoot sightings, particularly in late summer. Gordon Creek Rd. traverses heavily forested creek drainages in the foothills of the Cascade Mountains on the western slopes of Mt. Hood. This amusing event may suggests that bigfoots are clever enough to perceive the mischievous intentions of a teenaged male and then to display a sense of humor in the way it dispatched the larceny-minded teen. If this is too much anthropomorphizing of the sasquatch, it is still gratifying to know that at least one sasquatch used its considerable powers of intimidation to protect the public's expenditure of tax dollars on rural highway signs. Even more amusing is the fact that Miles, the typical jaded American teenager, has a newfound respect for mysterious nocturnal creatures as a result of having the daylights scared out of him in a manner that he never thought possible. Miles, for one, does not laugh at the possibility of bigfoots any more.</t>
  </si>
  <si>
    <t>https://www.bfro.net/GDB/show_report.asp?id=5053</t>
  </si>
  <si>
    <t>To whom it may concern: I am not sure how to even go about this other than to send an email to you. Earlier today around 6:25 p.m. my brother was driving home (we live between Corbett Or, and Aims Or.) off of Gordon Creek Rd. There is a switch back with a hair pin turn that has a steep climb immediatly after the turn. As he turned the corner approximatly 20-30 yards from his vehicle in a small cluster of trees he saw a large 7-8 ft tall, hairy creature. He said it wasn't human, but resembled a human standing with his right shoulder hidden behind the last of the 3 trees in the cluster. Upon being discovered he said that he immediately turned and ran up the very steep hill with amazing speed. He said his chest was wider than his waist, hairy, with long arms (ape like) and that he saw him from just below the waste up before he turned (the creature turned to his left) and ran up hill. He couldnt believe how fast he was and that he was there for a couple seconds and then he was gone. My brother frantically called me and I told him to go back to where he saw it and mark it out so that I could meet him there with my HD camera and try to find any prints or debris that may have been left behind. Upon returning to the area my brother saw the local sheriff cars nearby. They said that some people down on the river reported a very hairy naked homeless man and they were investigating. He told them that he saw the same thing but that it wasn't a homeless man. He was very detailed in his account and they laughed it off and left. I drove straight home and met my brother at the switch backs where he sighted it. I brought my dog and my camera. I went to the exact same location as he told me and had him recount exactly what happened. I have it all on film. The area is steep and there are fallen trees and lots of shrubs, so it is a little difficult to see any exact markings other then broken branches and trampled ferns. Near the group of trees where he was standing there is a natural spring that runs down the hill. So I searched both sides to try and find any tracks. Im not sure what to really do other than keep my eyes peeled and my camera close. If you feel my brother could be of any help or if you could help him understand what he saw Im sure he would greatly appreciate it. He is pretty shaken up, I had him write down exactly what happend and what he saw and he was a little uncomfortable doing so. I would prefer to keep this private, I am an Investment Banker and would prefer to keep a sense of trust and credibility with people I associate with and I am unsure how they would respond to this.</t>
  </si>
  <si>
    <t>sharp switchbacks on Gordon Creek Road between Springdale and Aims</t>
  </si>
  <si>
    <t>Gordon Creek Rd</t>
  </si>
  <si>
    <t>moss , ferns , alder trees</t>
  </si>
  <si>
    <t>no hair on face , sideburns</t>
  </si>
  <si>
    <t>standing on hill then ran into the woods</t>
  </si>
  <si>
    <t>I initially spoke with TH, the witness' brother, who was at the location about an hour after the sighting. TH arranged to have RH, the witness, meet us at the sighting location on the evening of 8/1/08, less than 24 hours after the encounter. The witness, RH, was slowly driving (about 10 or 15 mph) uphill around a hairpin turn when he noticed the animal in the woods, approximately 60 feet to the left and above him on the hillside. It was standing behind and to the right of a small cluster of trees. The witness says that the creature, noticing that it was exposed, turned 180 degrees to its left and quickly ran up the hill behind where it was standing. Its speed was faster than a normal man could run on flat ground, though the terrain was very steep, uneven and brushy. Immediately after the sighting, RH called his roommate and brother TH, and told him what happened. RH continued to their nearby home, picked up some gear and returned to the sighting location, which is only a few miles from their house. When he arrived back at the sighting location, there were two police cars parked at the turn. RH got out of their vehicle and asked the officers what was going on. The officers said they were responding to a call that stated there was a hairy, naked, homeless man in the woods by the river. RH told the officers that he had seen it too, and it was a bigfoot - not a homeless man. The officers chuckled and paid little attention to RH's claim. The officers soon left the scene. After TH arrived at the scene, the two brothers stayed in the area for a while and videotaped the scene. TH took his dog and went up the hillside and RH stayed closer to the vehicle, being too shaken to explore the area so soon after his encounter. TH went up the hill above where the creature was standing, and found some deep, yet featureless impressions in the thick forest duff. About 75 or 100 yards above the spot where the creature was standing, there was a large washout in the hillside that was a kind of clearing, though there was thick underbrush. When TH arrived at this spot, he was “hit so hard” by an overwhelming “moving and powerful” feeling. TH stated that this feeling gave him “a whole new level of goosebumps”. At that point, his dog took off running downhill back to the vehicle, which TH stated was very strange since his dog always stayed by his side in the woods. They soon left the area and later that evening, TH found the BFRO website and filed a report for his brother. I asked RH to stand on the road at his approximate location - while I stood where the creature was. By doing this, it is estimated that the creature was around 7 feet tall (see photo below). RH described the animal as being very muscular and fit with a thin waist and very broad shoulders, possibly twice as wide as my own. The creature's right shoulder was partially obscured by the tree it was standing near. It was not as hairy as sasquatches are often depicted in drawings, though it was obviously completely covered with dark brown, but not black, hair. Its face wasn't hairy around the eyes, nose and mouth, though it was noted that it had hair on the side of its face like sideburns that turned back down the neck to its shoulders. No details of the eyes nor mouth were noted, but the nose was flattened and broad. Interestingly, it was noted that the creature had a short neck and its head was shaped like a normal human with no sagittal crest. The arms seemed longer than a human's, and swung as it ran uphill. Due to the foliage, no details were noted below the thigh area. I spent many hours at the site, not leaving the location until around 2am in hopes of obtaining thermal footage of the creature. Derek Randles, a tracker and long-time bigfoot investigator, was called in to help look for additional tracks in the area. He brought a hunter friend and we scoured the area for several hours on the morning of 8/2/08. A possible heel impression in a line of large, yet indistinct impressions heading downhill was all that was found on that day. This photograph shows the investigator in the same position as the creature, showing its height.</t>
  </si>
  <si>
    <t>https://www.bfro.net/GDB/show_report.asp?id=24318</t>
  </si>
  <si>
    <t>Polk</t>
  </si>
  <si>
    <t>I felt uneasy the entire morning. I felt as if I were being watched. I had left camp alone and heavily armed. My friend and I were on an Elk hunting trip. As I walked through the forest, I found myself looking back over my shoulder for no apparent reason other than feeling like I was being followed. I stopped by the creek to watch the salmon and have a bite to eat. As I was eating I was watching a clear-cut area where the power lines ran down ridge. This clear cut was about seventy-five yards wide and was covered with light colored grass about knee high (2 feet). I glanced down the clear cut just as something large, dark and upright moved across from left to right. It took this thing about ten seconds to cross. It was about two hundred yards away from me. It disappeared into the trees beyond the clear cut. I thought at first it might be another hunter, but dismissed that thought when I thought about the fact that it was all dark colored and didn't appear to be carrying or packing anything. After it crossed, I picked up my rifle and scanned the area where I had last seen it. I saw nothing and put the rifle down and resumed eating. Moments later as I was watching the point where it had disappeared, it came back out. This time it was moving back to where it had first come from (from right to left). I got my scope on it, as it entered the forest again. I had a 9X scope. I was able to determine it was hairy and resembled a large man (est. 8ft tall). I could not make out any facial detail. I'm sure it did not know that I was watching it. I'm a twenty-four year career Army Veteran. At the time I was a Staff Sergeant with twelve years of service. I was trained in survival techniques and as a scout for a number of years; I could determine distance and area details better than most civilian men. This time I kept my scope on the point where I last saw it enter the woods. It came back out only this time it had a partner! The second creature was about half the size of the first. It looked just like the first creature only smaller. With the big one leading, they both crossed the clear cut and disappeared into the forest. I went back to base camp and told my friend about it and he replied with "that explains why there's not game in the area.” My friend was a retired Green Beret Major. He suggested we pack up and move to a new location far from the one we were in. We made no attempt to track the creatures. I was all for leaving!</t>
  </si>
  <si>
    <t>5 miles south of Hwy 22 on a logging road</t>
  </si>
  <si>
    <t>forest , creek , power lines</t>
  </si>
  <si>
    <t>pine trees , buck brush</t>
  </si>
  <si>
    <t>shiny groomed hair ,  long arms , adult had no breats</t>
  </si>
  <si>
    <t>walking with younger sasquatch on powerline cut</t>
  </si>
  <si>
    <t>walking slightly stooped , smooth gait , arms swinging</t>
  </si>
  <si>
    <t>also noticed dead salmon and eggs on shore</t>
  </si>
  <si>
    <t>I spoke with the witness who now lives in California by phone for over an hour and can add the following details to his account: The witness was following a clearing under power lines. A creek runs parallel to the lines for a short distance then cuts across the clearing. The animal was crossing near to where the power lines cross the creek. The general area is a patchwork of trees and clear cuts. The first animal was over 7’ tall with broad shoulders 400 to 500 pounds. It was “thin and muscular” with a “pipe-like trunk” and it was covered in black hair that was “not long, maybe four inches” that appeared “groomed and shiny.” Although he only saw its face in profile through the scope, he could see some facial skin that also appeared black. It had a pointed head. The animal’s arms were long and the legs appeared like slender human legs. No mammary glands were noted. The animal’s smooth gait was purposeful and its head remained focused forward. The arms swung, but not overly exaggerated; the posture was bent slightly forward. It took five seconds for the animal to cross approximately seventy five yards. He wanted it to be a bear but could not convince himself that it was. “No way it’s a bear.” He thought, “I’m looking at a legend.” The second animal was a smaller version of the first (about half the size) and walked directly behind. His impression was that they were parent and child. He believes that they knew he and his partner were in the area hunting and the adult was being cautious enough to scout ahead before taking the child across the open ground. At no point did the animals look towards him. The witness was “shook up” and having a gun did not make him feel safer. The animals crossed in front of his direction of travel. He was unsure of what to do, so he sat there for over an hour contemplating. He decided to backtrack and take a different route back to camp where he sat with his rifle on his lap until his partner arrived. They left the next morning cutting their hunting trip short by three days. Of interest, an hour prior to his sighting the witness came upon a dozen salmon that were lying on the shore up to ten feet away from the creek. “Eggs were scattered on the ground. Some fish still had eggs in them as I tested. They did not appear to be eaten on, but some heads were crushed as if they were possibly stepped on.”</t>
  </si>
  <si>
    <t>interesting there were no breasts yet a young one was present. perhaps the yougn was done feeding from mother and therefore breasts were shrunken. 7 feet tall seems small for a male, espeically the dominant breeding male</t>
  </si>
  <si>
    <t>https://www.bfro.net/GDB/show_report.asp?id=24399</t>
  </si>
  <si>
    <t>I was walking on a logging road, stopping to eat huckleberries. I heard some racket up behind me and thought it to be deer or elk, possibly a bear. Many of these species thrive in this area. I was very suprised to see the next thing that happened. Many large rocks were thrown in my direction. None that close though., rocks that weigh up to 10 pounds or more. This is the first I have spoken of this. It has been at least ten years now. I never saw anything but heard alot of noise above me. I was quite disturbed and thought maybe some pranksters were around. So for my safety I split.</t>
  </si>
  <si>
    <t>logging road at Fanno Ridge next to Fanno Peak</t>
  </si>
  <si>
    <t>Valsetz</t>
  </si>
  <si>
    <t>Black Rock Road</t>
  </si>
  <si>
    <t>rocks were baseball size</t>
  </si>
  <si>
    <t>The witness states that also some of the rocks hit his tent, set up close to the road, and were of up to good baseball size. When the largest rocks were thrown, he was in his tent and did not care to stick his head out. He estimates that they came from a minimum distance of 100' (dense cover) on that occasion and that no other hunters were in the area at the time. The area has undergone substantial clearcutting since 1991.</t>
  </si>
  <si>
    <t>https://www.bfro.net/GDB/show_report.asp?id=8948</t>
  </si>
  <si>
    <t>During the evening my friend and I parked at the end of an old alder road behind locked gates to bowhunt for elk. When it started getting dark we decided to circle back to the pick up; we were approx. 2 miles away on the top end of the mountain along the east side of the ridge line. I had forgotten to bring my flashlight so my buddy had to shine his light for both him and I while we walked out. During the walk while we were crossing the top of the ridge we could notice an awful smell; the smell was kind of moldy or musky so we thought it was probably just a bear that had gotten into some swampy skunk cabbage or something similiar. We continued to notice the terrible smell off and on all the way back to the truck. While on the top end of the ridge I managed to step into a very large hole that was in the rocks; somehow I managed to grab onto something to keep myself from falling completely in the hole as it was big enough for me to fall completely in it. If you consider the fact that I'm 6 ft tall and weigh around 210 pounds you had to figure that the hole or cave had to be pretty good sized; unfortunately, since I didn't have a flashlight I couldn't see what it looked like very well and yes, that smell was also present at the time. When we finally got back to the old alder road where our truck was parked, we could still notice the awful smell every now and then; one other thing that we noticed was the very large footprints that had been left in the muddy dirt on the road. Now these footprints were approx. 16 inches long and looked alot like a mans footprint but what had really made us uncomfortable and nervous was the fact that these footprints were directly in our tire tracks that was made from our drive into the area a few hours earlier. As we looked at them we both thought there had to be a logical explaination; we tried to simply write them off as being bear tracks but deep down we both knew that they weren't made by a bear. These tracks were much too large to be a bear track plus, they didn't have the 2 separate pads that a bear track leaves. I've killed 4 black bears, one of which was 6 1/2 ft tall and nothing in the way of tracks ever looked like these tracks did. Both my friend and I have lived here all our lives; we both are avid hunters and are well known in the area for our hunting success. My friend works in the woods and has done so all his life and for that reason alone, we chose to not say anything about this for quite some time. It was only within the last few months that I had told my brother's friend about what had happened and it wasn't too long after that when he happened to run into my buddy and asked to tell him what had happened. He was amazed at how we both were able to recall things that had happened 13 years ago in such detail; I told him that you don't forget something like that because when it happens, it stays with you forever. We never saw anything that night in the way of a live animal but we both felt as if we were being followed or watched the whole time; it made us uneasy, to the point that we left as soon as we could get to the truck. I've been back to that area once or twice but I have never seen anything else although there have been some recent incidents that would indicate that there is indeed something up there. My brother heard a god awful scream not too far from there this past elk season; he also heard a large tree crash down without there being any strong winds blowing that would cause that to happen. There are a couple reports on your website that are only a few miles as the crow flys from where we were. I would be willing to talk to someone if they feel that they would like to however, I would like to keep my name and the exact location private if possible. Additional details about the tracks fround in their tire tracks: Scott, As I recall, we really didn't notice anything until after we had already gotten back to the pickup. I was taking a leak a few feet behind the truck when I really paid any attention and noticed what looked like a footprint in the mud; I didn't have a light so I had my friend shine his light on the road as we walked back down a ways. What we first saw wasn't a full complete track so at first we just thought it was a probably nothing more than a bear track. It was only after we went back for a ways that we were able to notice that some of the tracks were in our tire tracks and of the ones we seen we could only identify one of those footprints that showed it completely from heel to the toes; what we also thought was weird was the fact that it looked as if it was spread out it was in a really straight line; what I mean is that where the prints showed in the mud it was like whatever it was that was walking it looked as if it had been walking on a tightrope or something, if that makes any sense. we only went back about 50 yards from the pick up and I would say that we could see about 5 or 6 partial tracks where there was mud that showed something; the one complete track we saw was near a large mud puddle where the ground stayed wet enough for there to be a large mud hole across the whole road; we really couldn't notice anything where the road was made up of grass and gravel. The one complete track we did see was actually the track that had been furthest away from our pick up; when we saw that track we both looked at each other and made some kind of comment as to we didn't really believe what it was was that we were looking at and at that point we both were ready to get the hell out of there. When we were up hunting on the hill and even when we were walking out we never put things together, like the smell we had experienced off and on as we walked out or the tracks as possibly being related until after we started down the hill and went home; like I said before, we thought when we were walking out that the smell was probably just a musty old bear; just like we thought those tracks were until we saw the one furthest away from the truck. I hope that helps you; it's been awhile so if I'm leaving anything out or think about something, I don't think I have but if I did I'll be sure to let you know. Thanks DC</t>
  </si>
  <si>
    <t>Grand Ronde</t>
  </si>
  <si>
    <t>Miami Gate #1 off AR Ford Road</t>
  </si>
  <si>
    <t>Doug Fir trees</t>
  </si>
  <si>
    <t>stepped in tire tracks</t>
  </si>
  <si>
    <t>foul odor was a musky, wet-fur smell</t>
  </si>
  <si>
    <t>This report is of particular interest to me because as a 10 year-old, I lived in the same town, so I was familiar with the places. The witness and I talked for an hour about his experience. Since the incident happened so many years ago, and the site is behind a locked gate many miles, going to the site was not necessary. As some background, this witness is Native American. He has lived in and hunted in the area his whole life. He is a reliable expert on the game animals of the area. Two items stand out in his report. First is the persistent smell. He described it as a musky, wet-fur smell. It seemed to go along with them as they walked out of the woods in the dark, and after they reached the old road, it still was present. He got the impression that it followed along, and he reported the feeling of being watched. Second, they found a clear, 16 inch long footprint in the tire tracks of their vehicle. This place was behind a locked gate, so there were no other people there. His hunting buddy had a key to the gate, so they were the only people in the area. The witness mentioned that neither he nor his hunting partner said anything to anyone about the incident for many years. Later, he confided in his brother about what happened. His brother then told him that his hunting partner had also told him (the brother) of the incident, and that despite the long time since it happened that both told the same account exactly and in great detail. Based on the smell, the finding of the footprints in their tire tracks, and that they were the only humans in the area, I conclude that the witness and his friend were followed by a curious sasquatch.</t>
  </si>
  <si>
    <t>https://www.bfro.net/GDB/show_report.asp?id=25907</t>
  </si>
  <si>
    <t>i was hunting with my two brother in laws in october of 2000. we were in the coastal range mountains above fall city. we were driving old logging roads looking for good locations to spot deer. we drove up one logging road where there was a turn-around overlooking a huge revine containing a dense forest. i got out to look over the edge when i noticed a large human-like foot print. it was slightly longer than my size 12 hiking boot and posessed 5 toes. there was no evidence of anyone being there recently(i.e., tire tracks, shoe prints, fresh garbage and bullet shells, ect....all things common to these type of turn-arounds). we were very deep in a complex series of logging roads that were probably seldom used. the track looked relatively fresh, made up of loose dirt( a few days old at the very most). i told my brother in laws(who are very skeptical) who were still in the car to get out and look at what i found. they were interested, but very skeptical. at a closer look we discovered that there was a hair of some sort within the print. the hair was about an inch long and was very corse. it was very dark brown and had a blondish colored tip. we had a video camera and a still camera with us just in case we actually got a deer on our hunting trip( we never have). so, we took video and still pictures of the print. we collected the hair and put it in a film container. unfortunately while taking the hair out to show someone, it was lost. i do have evidence of it in the video though. the print was located between a patch of grass/undergrowth and the steep ledge. whatever it was that made the print was stepping from the grass to the ledge. the ledge seemed to have some impressions made by the same creature walking sideways down the hill, but it was so steep and had such loose soil that no actual prints were apparent. i do have photo and video evidence of the print.</t>
  </si>
  <si>
    <t>Oregon coastal mountain range</t>
  </si>
  <si>
    <t>Falls City</t>
  </si>
  <si>
    <t>Kings Valley Hwy</t>
  </si>
  <si>
    <t>forest , ravine</t>
  </si>
  <si>
    <t>walked sideways down a hill</t>
  </si>
  <si>
    <t>larger than a men's size 12</t>
  </si>
  <si>
    <t>https://www.bfro.net/GDB/show_report.asp?id=3633</t>
  </si>
  <si>
    <t>I was driving home early in the morning from work when a large creacher cross the hiway infront of my car. It was walking upright and took the road in 3 large steps.</t>
  </si>
  <si>
    <t>5 miles west of the Spirit Mountain Casinopast the first set of passing lanes</t>
  </si>
  <si>
    <t>Hwy 18</t>
  </si>
  <si>
    <t>Witness is an experienced hunter and is not absolutely certain that what he saw was a bigfoot. Whatever he saw crossed a two-lane highway in three steps and walked/ran on two legs. It is a forested landscape that borders the highway on both sides, and witness noticed a musty smell "like wet tent-canvas" as he drove past the location of the sighting.</t>
  </si>
  <si>
    <t>https://www.bfro.net/GDB/show_report.asp?id=548</t>
  </si>
  <si>
    <t>I sumited a report to you of a sighting I had last September in Polk County, Oregon. I was asked if I was interested in looking for tracks in that area. At the time I said, "No". The area that I had my sighting seemed promising enough for me to check it out on the last two days of bow season last year. I found an excellent hunting area for this year. I had almost forgotten why I went up there in the first place and that was to satisfy my couriosity about possible bigfoot activity. This morning 9/1/01 I was hunting in the area. I have been hunting in the area all week. I heard a strange noise and then a large tree fell in the forest. I will explain later. I believe I have found indistinct tracks in several areas. In these areas I saw and photographed trees that are snapped off in an unusual manner.</t>
  </si>
  <si>
    <t>gated forest road #7 on the north side of Hwy 18 2 miles west of Grande Ronde</t>
  </si>
  <si>
    <t>alder trees , fir trees</t>
  </si>
  <si>
    <t>tree fell , wood knock</t>
  </si>
  <si>
    <t>scream , whoops</t>
  </si>
  <si>
    <t>possible scat found</t>
  </si>
  <si>
    <t>Met with witness R.B. at his workplace. He showed me photos of broken/twisted alder trees that he found in his hunting area. He described strange noises and ususual events that occurred and are mentioned in the sighting report above. In addition to the "whoop-whoop" noises, he describes a "scream/holler" that he heard, as well as being charged by a terrified deer, and seeing a nearby tree suddenly fall. He also described heavy, bipedal footsteps that he heard from the nearby thickets, and related the palpable sensation of being watched. He also felt a menacing presence which prompted him to immediately leave the area, but not before he discovered a very fresh and very large animal scat lying in the middle of the logging road. He gathered a 6" piece of the much larger scat, which he described as smelling so strongly that he could barely approach it, much less pick it up. He froze the scat as soon as he got home and gave me the scat for examination. It appears to consist principally of animal fur that is compressed into disc-like sections. It has an intensely foul odor even when frozen. He also found a few reddish-brown hairs, 4" to 5" long in a tree which he saved and gave me for analysis. He thought they may be deer or elk. While one is seldom certain, I consider the constellation of events described by the witness as being consistent with bigfoot/sasquatch activity. Hair analysis is forthcoming. Witness is eager to return to the site and to attempt to gather more evidence, and to try some baiting and other attraction strategies that might precipitate a visual sighting.</t>
  </si>
  <si>
    <t>https://www.bfro.net/GDB/show_report.asp?id=3064</t>
  </si>
  <si>
    <t>I may have stumbled onto a print by pure accident, while hiking with my niece and nephew in the Siuslaw Natl. Forest, west of Dallas, Or. I will give details of the location later, as not to saturate the site with the public, so I can finish my investigation in the area and get more readings and data... GPS, photos, and history on the area… Here is what I have thus far.... On the mid afternoon of 24 July, I took my niece age 13, and nephew age 16, to an area I used to hunt and log about 30 years ago west of Dallas, Oregon. Thirty years has changed the area quite a bit as Weyerhauser has bought up a lot of the land, Boise and Hampton Co. as most of the area is logged out, there is still a large standing area of some old growth and an area in which to hike. We were not 15 min. out from my truck on a trail and my nephew blurted out... "Uncle Ron, look at this foot print!" Off the trail a foot or two was a large print made in dried mud, (the last rain in the area was about 6 July 2003), so the print was well defined and clear as the photo shows. Several things I noticed about the print, 1) It was not a boot print as no boot tracks were showing, the print was smooth, consistent with a bare foot print. 2) The width was about 9 inches wide at the largest width, and about 14 inches long. 3) Toe contours could clearly be seen, but it looks like what ever made he print may have stepped on a twig, wood, so not all the toes made an imprint in the mud, as the casting shows. 4) The foot print clearly shows a heel print, and arch in the foot, the edge of the foot at wide proportions from a very heavy individual. 5) As the trail is used lightly by mountain bikers and horses, as seen by tracks on the trail. Our 5 hours up on the trail, I only saw one mountain biker that day while in the area. So, it is not used that much, maybe only by locals who live in Dallas or people who know the area. I attempted to make GPS readings that day, but for some reason, my GPS could not pick up satellite signals possibly from the heavy canopy of trees. Another attempt for a long/lat reading with negative results on a second trip. I will attempt a 3rd trip with new batteries and see what happens. The print was, as I said, left of the trail, going SSW. I searched the area for about 2 hours, hair samples on trees, scat, or other prints in area...negative results...photos of area were taken from different perspective points. At this point, as I dont want to "contaminate" the area with undue traffic, I will keep the exact location confidential until I complete my investigation. Now a little history on the area. I have hunted the Falls City and Dallas area since 1970. In 1972, while heading to Falls City, Or. my friend Rick swerved to miss something darting across the road... I was a witness to something large, tall and running on two legs, not four....thinking it may have been a bear, or a crazed hunter dressed in black... we both, as teenagers could not answer what we saw... The stories we had heard is, that the Dallas and Falls City area from old timers, and hunter friends of ours, stories of BIGFOOT circulated during that time... especially after the famous RED BLUFF, Ca. film clip of the famous Roger Patterson... from 1967. As the photo shows I took a casting of the footprint, as mentioned, only one was found thus far. Within the next few days I will attempt to return to the area for further investigation and findings. Will keep you posted... You do have my permission to post this report and photos... At this point, "undetermined what made the print" At his point only two other Bigfoot Research Websites have been contacted on this sighting, no response as of yet. My friend RAY CROWE has highly recommended your site and organization for years. I first met Ray Crowe at a seminar he did on BIGFOOT in 1994. I am also a good friend of Lyle Vann of the Arizona Bigfoot Center Paulden, Az.</t>
  </si>
  <si>
    <t>Mud Puddle/Tree Fort Trail 10 miles past WeyerHauser Land on Rob Mill Rd</t>
  </si>
  <si>
    <t>Rob Mill Road</t>
  </si>
  <si>
    <t>Mud Puddle Trail</t>
  </si>
  <si>
    <t>forest , clear cuts</t>
  </si>
  <si>
    <t>walking 1-2 feet off the trail</t>
  </si>
  <si>
    <t>"arch" and heel seen</t>
  </si>
  <si>
    <t>The witness has a military background, as is evidenced in the singular completeness of his report, including coordinates.</t>
  </si>
  <si>
    <t>https://www.bfro.net/GDB/show_report.asp?id=6734</t>
  </si>
  <si>
    <t>road crosing</t>
  </si>
  <si>
    <t>I was driving from Portland to Lincoln city to retrieve my work bag that I had left in Lincoln City over the weekend. I left Portland at 3 am and had only had coffee and donuts to eat; there were not many other cars on the road at all, none that were going in a westerly direction that were within sight of me and only about 2 cars passed me between Spirit Mountain Casino and the site were I had my sighting. I was driving about 55 mph and had my bright lights on and had just came over a rise in the road shortly after you start down the back side of Murphy Hill summit. As I crested the rise out in the distance I saw what I thought at the time was a deer on the left shoulder of the road about 200 yards out from me. I slowed down to 40 mph or so because I didn't want it to jump in front of me or if there were other deer in the area I might spook them into the road. As I got within 75 yards the object began to move across the road from left to right, that is, when I saw that it was not a deer and I thought it might be a bear which I have seen cross a road before but this was way different. The object was hunched over slightly and was on two legs and cleared the road in about 4 steps. The best way to describe the color was dark brown to black and I would guess the hair to be 4 or 5 inches. The arms looked to come down to mid thigh area. I did not see the face except for there seemed to be a deer-like shine coming from the face area. The height was about 7ft + as it disappeared over the edge of the road to the right. I was about 50 yards away by this time. I was starting to feel pretty weird like this was something I had never seen. Hard to explain the feeling as I passed the spot where it went over the bank I tried to look over and see where it had gone. I was going about 25 mph now as I went about 20 yards past the spot and stopped I then reversed my car to the spot where I had seen it go over the bank. I stopped my car and left the engine running I had my window rolled down slightly for air flow as I was driving. When I stopped I could smell a musty type smell not real bad but strong enough to notice. I could hear some movement in the brush but not a lot because of the car noise and the fact that my window was only down 2 or three inches on the left side when the object was now on my right. I had a really strong feeling that I was being watched; every hair on my body was rigid, I had goose bumps over my whole body I have them now as I write about this, not as bad but the chills. I decided then that it would be a really good time to leave so I drove off as fast as my Metro would go I made it to Lincoln City at 6 am and had about 10 cars pass me going east on hwy 18 in that time.When I got there I went to my girlfriend's to get my bag and was going to come right back to Portland to work. Instead I stayed until 9 am then left to go back to Portland. As I drove by the spot I thought about stopping but decided against it. I know the area well though because I helped a lady who had rolled her car off the road in the same are many years ago. The bank in the are is about 7 ft down on both sides and is swampy in some places. I lived in Lincoln City for many years and have spent time in the woods alone and with others and have never felt or seen anything like this I don’t know what to make of it except for it being Bigfoot. No bear walks on its back legs like this. If you want to see the spot I can take you there just let me know also I drive this stretch of road 2 times sometimes more a week.</t>
  </si>
  <si>
    <t>0.25 miles west of Murphy Hill summit</t>
  </si>
  <si>
    <t>Murphy Hill</t>
  </si>
  <si>
    <t>mid thigh</t>
  </si>
  <si>
    <t>eye shine similar to deer</t>
  </si>
  <si>
    <t>cleared roadway in 4 steps</t>
  </si>
  <si>
    <t xml:space="preserve">yes </t>
  </si>
  <si>
    <t>https://www.bfro.net/GDB/show_report.asp?id=7537</t>
  </si>
  <si>
    <t>Tillamook</t>
  </si>
  <si>
    <t>I already submitted a report of this incident but thought I'd provide a more detailed account of what happened after reading some of those submitted by others. And after searching my memory of 20 years ago a bit more thoroughly. Just after sunrise my wife and I were laying in our tent talking. The tent was situated in a clearing next to the Wilson River right along the edge of the tree line. We were the only people camping in this clearing and it was very remote from other camping areas, which is why we chose it. Off in the distance at an angle behind the tent and deep in the forest we heard what sounded like someone breaking large sticks or small logs against the trunk of a tree. We thought this odd due to there not being any trails or roads where we heard this. Why would anyone be out there? Also we were the only ones around to the best of our knowledge as this was not close to any campgrounds. The early hour also added to the strangeness of the sounds we heard. After maybe a couple of minutes of hearing this, the sounds became more intense and changed to what sounded more like very large branches being snapped and small trees actually being uprooted and pushed over. The sounds slowly moved towards us at this point. I thought there must be someone driving some kind of machinery through the forest and plowing over anything standing in the way. Perhaps a Cat being used to forge new access for a logging operation. As it got to within maybe 150 feet of our tent I realized there was no engine sound. It kept coming closer. When it got to within what sounded like 50 feet or so, the sound of trees being uprooted and broken stopped and was replaced with the sound of very heavy and slow footsteps still coming closer to the tent. The sound continued approaching until it was within maybe 3 or 4 feet behind the tent then it stopped as if examining our tent or just waiting. Unfortunately the tent had no windows to look out so we just laid there being as silent as possible while I clutched my hatchet and held my breath. I can't be positive because we were both very frightened by this point but I thought I could hear what sounded like something huge breathing just a couple of feet off the back of our tent. This may have been my imagination though. We were both petrified. My wife said she didn't hear breathing. After a pause of 15 to 20 seconds the footsteps began to angle off into the forest again. When the footsteps seemed to be 15 or 20 feet away, I quietly got up and crawled out of the tent to see what had made this racket. I walked around the back of the tent still clutching my hatchet and peered into the forest. It was too dense to see very far so I started to venture into the woods towards the direction of the footsteps which I could still hear fading off in the distance. I followed for 20 or 30 feet and could see nothing. That's when the fear got the best of me and I scrambled back to the tent.We remained in the tent for at least another hour before venturing out. I kept peering into the forest but didn't see or hear anything again. By now, friends who we were expecting began to show up so we felt a bit safer. When my curiosity finally got the best of me, I ventured into the forest towards the direction of the crashing and snapping sounds we had heard coming towards us. No one would come with me. After going for 50 or more feet in that direction, I came upon a huge tangle of fallen old growth logs with a very dense stand of smaller trees and dense underbrush on the other side where the sound had originated. Several smaller trees had been snapped off or pushed over. No machine could ever have crossed over the fallen logs, as they were several feet in diameter.And I know of no machine that makes footsteps. Then fear took hold again and I ran to the safety of the clearing without looking for footprints. I never went back into the forest the entire weekend after that. We could only explain what we heard as being a sasquatch. The only problem I had with this theory was that I has always thought if these creatures existed they would be very silent and reclusive avoiding humans whenever possible. Certainly not crashing through the forest like a bulldozer. These sounds were intentional. I can't say for certain what we heard, but I do know without any doubt that it was not a human, machinery, a bear, an elk, or anything else that might be commonly found in these forests. I've spent much of the last 20 years trying to come up with an explanation for what we heard. I have none other than a sasquatch. Why it made such a racket is beyond me</t>
  </si>
  <si>
    <t>1 mile south of the Jones Creek Campground on the Wilson River</t>
  </si>
  <si>
    <t>Wilson River</t>
  </si>
  <si>
    <t>Douglas Fir trees , ferns , brush</t>
  </si>
  <si>
    <t>breaking and uprooting trees</t>
  </si>
  <si>
    <t>https://www.bfro.net/GDB/show_report.asp?id=691</t>
  </si>
  <si>
    <t>Caroline Curtis</t>
  </si>
  <si>
    <t>Back several years ago, I reported this sighting to Peter Byrne, who took it very seriously. I agreed to talk on camera, to "Good Morning America" back in 1996. My conditions were that only my voice would be used, and not my name. They interviewed me, but then showed me completely. I felt betrayed by "Good Morning America". I and my girlfriend were both in law enforcement at the time. I was, at the time, a US Forest Service Officer (Law Enforcement LVII) and later a police officer. Now I have been out of the field for 3 years, and I want to tell my story and show the photos. On August 14, 1995, my girlfriend and I were camped on a beach in Oregon, north of Lincoln City and south of Tillamook. We were on vacation, and we were the only people on that beach. We had a good fire going and dusk was approaching around 21:00 Hours. We were camped on a bluff about 7 ft above the surf and had a clear view of the beach north and south. We were set back on the bluff around 100 ft from the shoreline. I noticed a figure which I thought was a person, standing south of us on the beach, I guess around 100 yards from our location, standing near the shoreline, looking in our direction. At that distance I thought it was strange the person was covered in black clothing, so we thought. I was a bit alarmed thinking someone may be planning to harm us. We also thought it was strange because nothing was down the beach except rugged beachline, to at least Lincoln City, 20 Miles to the south. When I lost sight of it I was a bit uneasy, wondering what the person was up to. Later, we saw the person come back, but not stop. It kept walking in our direction, to a distance of about 50 yards. It stopped, turned around, and headed back to the south. Again, 5 minutes later, the person came back, this time it kept walking to a 90 degree angle to our location, and turned around and headed back south. By now the sun had set but the moon was full or close to it. It was a very bright twilight, with the sand and ocean. The "person" in question again came back, following closer to the shoreline this time. It walked directly by us and past to the north now. We noticed the person was very large and seemed to be as tall as we were on the bluff. It was jet black and had the forward posture with the long swinging arms. We also noticed the person almost seemed totally uninterested in our presence and looked like it was looking for something on the beach, stopping occasionally and starting up again. The person turned around and went directly back at a quicker pace and headed at a fast walking speed (guessing 4-6 mph) to the south. We were amazed at how unusual the scene was. The pace, the fact the motion was more fluid, and not bouncing as we walk or jog. Also, all black. There was no other color, from head to toe. The head was pointy. The "person" now headed south quickly, and went out of sight. I grabbed my mag-light and ran down to where my girlfriend told me to stop, so I knew where to look for prints. Just before that point I nearly tripped on a track, and was amazed at how deep it was. It was at least 10 inches down. I pressed down maybe a inch or two at most in the sand as I walked. I yelled for my girlfriend to come down to see what I was looking at. She reluctantly came down. When she got close she immediately said, "Oh my God!" The tracks where at least 16" long and 10 inches wide. As we were focusing on the tracks, my mag-light went out. I told her not to worry. I had a spare bulb in the back of the flashlight. As I was fumbling to change the bulb, in bright moonlight, she yelled, "It's coming back!" I dropped the bulb in the sand and I just stared as it approached us at a fast rate. From the south, at 100 yards, at a fast clip. She pulled my arm and tried to drag me back up to camp. I told her I was staying and wanted to find out what it was. She became frantic, screaming, "come on!!" as she headed to camp. I stood there and I was stunned. At a far distance of 80 yards or so, this thing was taller then me, at a level field. As it got closer I started yelling "You better stop! I am going to shoot!" I was unarmed. It kept coming, directly at me, like I didn't exist. Its shoulders seemed to be at least 4-5 ft wide, with no neck. I started to notice hair all over, and started to make out the face. At that point I realized, and I said out loud, "Oh My God, it's not a human!" I couldn't move for a moment. When I got control again I ran like hell, toward my girlfriend, who was screaming, "Run!" I ran fast, thinking it was coming for me. I got to the top, and was happy to see it kept walking past where I had been standing. It walked beyond where I was standing, then turned around and walked back to the south, out of sight. We then ran over the hill to the rental car. I yelled at her, "Where are the keys??". We realized they where back down on the beach in the tent, in my bag. We hesitated and then went back. We grabbed them and were going to leave everything else. After a few moments we calmed down and decided to go back to our things. Then we decided to stay through the night, after my girlfriend started saying that it didn't hurt us and it could have. We decided to stay, and I got the video camera out of the car. I kept the fire going all night, staying up. She didn't make it all night, and fell asleep. I didn't see it again. As soon as day break came, I took the film camera and took pictures of the footprints, heading both north and south on the beach. Luckily they where not very degraded due to the wind. I followed the tracks and used items and myself to give depth and distance. I noticed the tracks all went to the east at a point. This was the direction I assumed the creature went. After I took several photos of the tracks I ran back to camp. We left Oregon, drove to Seattle and caught our flight back to Colorado. After a few weeks, I did a bit of research and contacted Richard Greenwell [deceased], of the International Society of Cryptozoology. He interviewed me and had me get in contact with Peter Byrne in Portland. Byrne contacted me and wanted me to come back out and show him the location of the sighting and the trail. I couldn't get back out due to vacation time availability. He found the location and looked around, but nothing was found. Later that next year, Byrne gave me a call and said "Good Morning America" wanted to do a story on my sighting. I told him I could not, due to my employment position. He assured me that I would be off-camera, and they would only use a voice-over. I agreed to do the interview. My girlfriend, who was a deputy sheriff, decided to stay far away from the media, in case things got out on identity. I reluctantly agreed to do the interview. I did this also to help Peter Byrne, so he could possibly get some funding for his organization, knowing it would help his cause. Later the tape was aired, showing me on camera and speaking. Not good! … Since that time, in 1996, I have been back to this area a few times to look around, but have not contacted anyone else about it. I will be happy to send pics but do not see how to do it here. If you want the entire collection you can contact me.</t>
  </si>
  <si>
    <t>jogging up and down the beach , did not seem interested in witnesses</t>
  </si>
  <si>
    <t xml:space="preserve">walking , smooth , arms swinging </t>
  </si>
  <si>
    <t>footprints made in sand</t>
  </si>
  <si>
    <t>Update: April 11, 2015 - This report is being updated because the witness, Dan Patino, has provided additional photos and a link to the Good Morning America video, please see below. ------------ Spoke to the witness by phone. Estimated height was 7 1/2 to 8 feet tall. Its speed made it appear to be jogging and its smooth movement resembled a roller skater. He and his girlfriend stayed the night after all, but he didn't sleep, staying up all night with a video camera. She slept in the car. In the intervening years he has returned to the area a few times to look around, but has found nothing significant. Photos were taken with a disposable camera, the attached photo shows the size and depth of the footprints compared to his: Here is a photo of their their tent taken the following morning. Just to the right was their campfire where they sat and first saw the figure: Here you can see their tent, green in color. Its in the bluff area. The Bigfoot walked several times from North to South during the sighting, up and down the beach. You can see the witness' footprints nearby to compare. Here the tide washes some of the prints away overnight: Here you can see how the tide washed away prints near to their area: Footprint he describes as very structured as a print, unlike the soft sand in others where the prints caved in to a point in the hole: Sandal print for comparison: Here his sandal went from the tip of the edge of a print, down to an angle to the middle or the "V" in the bottom center. Sandal is a size 8: Here is a long shot of the tracks, possibly two sets of tracks as it walked: This area the sand was wetter. His footprint is to the left to compare. Seagulls were participating too: Down further to the South of the sighting, about 1/8 of a mile, it was very deep, soft sand. Prints are very conical and deep, not flat: In this picture the witness is covering his face. Being in Law Enforcement he didn't want to be seen. Notice the stride: This was his attempt at leaping and putting his weight into it as he made comparison tracks: The witness returned a year later with Peter Byrne to the point he remembered the tracks went to. The brush was so thick that he had to push in to find the trail, just feet in was a honed out trail that was tall and wide. He followed the trail up the hill to the highway. At the time of the sighting Dan was a USFS Law Enforcement Level II Ranger. At the time of the airing of the Good Morning America show he moved on to also working as a Police Officer. Here is a photo taken around the time of the sighting, he was on vacation at the time of his sighting and not working as a Ranger: Photo of Dan and Peter Byrne taken circa 2005: Here is the Good Morning America story on Dan's sighting:</t>
  </si>
  <si>
    <t>https://www.bfro.net/GDB/show_report.asp?id=13653</t>
  </si>
  <si>
    <t>It was September 1997, 8 people and myself were camping in the Tillamook County forest. Well anyway, I got up about 6am, got out my 22 and started out on a hike. Before leaving, I heard a friend say "wait up and I'll will go with you" I said "fine but no talking I want to check out the game in the area before they check us out". About 5 minutes up the road I noticed about half way up a hill was a large rock outcropping with a black stump about 9 feet tall. It was around 400 yards from us. I ask my friend "do you see that weird shiny stump on those rocks up there?" He said yes. Then I said "look at it through your scope". Then the gun went off. He said he didn't mean to fire and that he couldn't find that stump any more. In disbelief I looked and didn't see it any more. When looking in the only areas something could go, I saw it walking very fast, long arms swinging, one basic black color. I said "Sh*#$@&amp; you shot at that person!" or what ever it was. We ran back to camp and didn't say much because we did not want to get in trouble. Later I showed a friend who camps there all the time the place and he said no one could climb up there early enough to be up there by 6 am. I agreed. He also pointed out that there were no other camper around this area. It is in the Cook Canyon area, very steep rocky country, great for elk hunting. I am convinced that this was a bigfoot. I've always been a non-believer of bigfoot, but now I'm convinced. I'm always in the woods elk and deer hunting or scouting camping etc. I've never seen any thing like it, including bears standing on there rear legs, both black and brown in Alaska.This thing was tall, slimmer than bear. Thank you.</t>
  </si>
  <si>
    <t>west of the gaging station on Anderson Creek</t>
  </si>
  <si>
    <t>Elderberry Inn</t>
  </si>
  <si>
    <t>Anderson Road</t>
  </si>
  <si>
    <t>Anderson Creek</t>
  </si>
  <si>
    <t>fleeing from being shot at</t>
  </si>
  <si>
    <t>walking , arm swinging</t>
  </si>
  <si>
    <t>I spoke with witness over the phone on 4/8/01. He further described the animal as having an "all over" black color with shiny/glossy fur. He described the swinging gait of the creature as very similiar to the bigfoot captured in the Patterson/Gimlin film. The witness also mentioned that he had been surprised that the animal was not running after nearly being shot at.</t>
  </si>
  <si>
    <t>https://www.bfro.net/GDB/show_report.asp?id=2102</t>
  </si>
  <si>
    <t>My wife, grandmother and friends wife are the actual witness I'm just typing what they said to me. My buddy and I had left the wife's and grandmother at camp to set out on my evening elk hunt It was about 2:30pm we had been gone for four hours and then returned to camp to rest when the lady's ran to us and told me about what they had saw. Around 4:30pm they were looking down in the clearcut below the helicopter pad we were camped on. when my grandmother said she saw something that might be an elk. when my wife and her friend looked they both couldn't believe what they saw. It was a hairy thing running from the treeline into the clearcut on two legs. It was sunny and clear the creature ran through the clearcut very easily even though there were stumps logs brush and ect. when two dirt bike riders came up a trail that cut through a portion of the clearcut. the creature stopped and ran back to the treeline and the two riders stopped and started to point in the direction of the creature. then the creature ran out again picking a different direction through the clearcut now with a second creature a little smaller than the first. they went through the clearcut faster than any man on two legs could ever go.they then disappeared into the treeline on the other side.this is what i was told. This is not a hoax. the wife's friend is a trained marine like myself and was a nonbeliever until that day and there is no question in there minds they said that was a bigfoot. they had dark shaggy hair like a bears they were on two legs they swung there arms and stood upright and ran upright. i paced the distance to approx. 200yards from were they stood and looked for tracks non were found the ground was dry and hard to much low foot brush. you can contact us this is for real my wife said she would talk about it.</t>
  </si>
  <si>
    <t>Browns Camp in Tillamook State Forest</t>
  </si>
  <si>
    <t>Tillamook State Forest</t>
  </si>
  <si>
    <t>fir trees , brush , ivy , ferns , berries , mushrooms , moss</t>
  </si>
  <si>
    <t>ran across clearcut to get smaller sasquatch and ran back across</t>
  </si>
  <si>
    <t>https://www.bfro.net/GDB/show_report.asp?id=702</t>
  </si>
  <si>
    <t>My name is Kurt, me and my fiance Shawn were camping up off of Ben Smith Road August 1-2,1998. Sunday the 2nd, we packed up camp by noon and headed down to the Wilson River to cool off a bit. It was very hot. We drove down off of Ben Smith road going east on the flats road that follows the river. We crossed the river to lay in the sun. We were there for 10-15 minutes, when I saw someone or something down river about 45-50 yards swaying back &amp; forth with its head down the whole time, while also moving up &amp; down river with no problem at all. I didn't think much of it at first, but when Shawn my got up and moved to the middle of the river it spotted us--froze and then glared at us. Then I moved to the middle and didn't take my eyes off of it. It moved to the right of the river in some bushes somewhat hiding it seemed like. Then I knew something wasn't right, it had big hair &amp; long arms. It didn't act human-like at all. I couldn't make out a face just eye sockets. I wondered what it was wearing winter clothes for when it was 90 degrees outside. They were not clothes. It had reddish-blonde like hair and was about 6ft tall. I have hunted and fished up at Lee's camp for years and have never seen anything like it before. After we got home that night we talked about it more, leaving us with a strange feeling. We know what it was now--a female BIGFOOT!!!!</t>
  </si>
  <si>
    <t>on the Wilson River south of Lee's Camp on Ben Smith Road</t>
  </si>
  <si>
    <t>Bill Smith Road</t>
  </si>
  <si>
    <t>alder trees</t>
  </si>
  <si>
    <t>thick and glossy hair , noticed deep eye sockets</t>
  </si>
  <si>
    <t>walking up and down river watching witnesses</t>
  </si>
  <si>
    <t>swaying side to side as it walked</t>
  </si>
  <si>
    <t>(8-12-1998) I have now visited the site and interviewed and reinterviewed the participants. At the risk of repetition of the original report, I will flesh it out here from their respective reports. The main highway #6 from Portland to Tillamook follows the Wilson River for some distance. A side road loops back on its other side and has a number of turnouts, evidently sparsely used by fishermen and hunters. The couple, Kurt V. and Shawn J., he 40, she presumably younger, first had lunch next to the river on the car side and then crossed over in bathing suits. On the other side they found a spot in the sun on a sand bank, the river in front of them making some noise between the projecting rocks (not a lot of flow). The main highway was now behind them on their side by perhaps 300-400 feet and slightly higher, not visible through the forest but clearly audible. Downstream from them was a minor barrier of trees (alders) lying across the river and behind these the river expanded to a wide, flat, pondlike area, about 300 feet long, with overhanging trees on both sides, before it resumed its rocky faster course. At the lower end of this flat area is a house set well back from the river, from which, during my visit, two small and trusting girls with a dog came to the river to feed ducks and go to a beaver house. As they lay there, Kurt and Shawn noticed a "person" who came out of the edge of the dense forest (second growth alder and Douglas fir, with old growth stumps with springboard notches) and waded into this still area. Very soon they revised their opinion that the "person" must be weird, since he wore a fur coat in the 90 degree heat. Kurt by this time suspected it to be a sasquatch, but didn't mention it to Shawn to avoid upsetting her. They watched the "weird person" walking up and down in the middle of the still river area, at a distance of between 150 feet minimum and 300 feet maximum from them, always looking into the water but not catching anything. The creature was only to its calves in the water and had peculiarly long arms, a very short neck, no crest that was noted, about 6-6.5 feet tall, walking very surefootedly on the slippery large river cobbles, crossing which the couple "almost killed themselves". After about 30 minutes of this observation, Shawn decided to go into the water. At this moment the sasquatch detected them for the first time despite the fact that they had brightly colored swim suits on and had talked in conversational tones the entire time (so much for the sasquatch's superhuman sensory acuity). The sasquatch "froze" in the water and stood upright, just behind the barrier to face them and look at them. Shawn stood for a while, then sat down, and Kurt also went to the water's edge and sat down on a rock. They now gazed at each other with minimal apprehension on the human side for about 15 minutes. They noticed that its thick hair was "really wild", though showing some gloss, of dark brown color with red glints (the head evidently a bit lighter). They said if it had been human at that distance they could have recognized the person's face, but the sasquatch face was so dark that all they were impressed by was the deeply recessed eye area, meaning presumably brow ridges. Eventually the sasquatch sidled over to their side of the river and climbed behind a bush, where it evidently thought itself concealed, but it bent over sideways to keep looking at the couple, who could see its head and upper body. By this time they were both reasonably convinced of its non-human nature and got somewhat more apprehensive, returned across the river to their car and left. Shawn declined to stop the few hundred feet downstream to look at the site from a different angle. They concluded on their own, without hardly any prior knowledge, that they had been dealing with a juvenile, no sexual characteristics visible, and the head seemingly rather rounded. They estimate that their total encounter lasted close to an hour, which at such relatively close quarters must be a near record. But I think the sasquatch was juvenile and inexperienced and wanted to get an eyeful of those near naked dwarves. The area is overrun by elk prints and very steep elk game trails. The adjacent mountainside is steep enough to require some use of hands on a game trail in addition to having an understory of waist to chest-high ferns, brambles and salal. Trying to go up these slopes is hard and highly unpromising. The sasquatch evidently descended these slopes. While at their camp earlier in the morning, they had heard 5 hoots, almost like an owl, though Kurt commented at the time that it was a weird time for an owl to hoot. Both they and I looked for footprints, but the area is not conducive to capturing any and it had been bone dry for weeks. The area is not far from other sighting and footprint records. We went back to the site with Kurt and a crew from Focus TV (Munich, Germany) in conjunction with a more general interview. Subsequently we drove up higher to a loading deck the had a good overview of the Coast Range. The German interviewer was visibly impressed by the fact that adjacent deep, V-shaped canyons had no signs of roads, Autobahnen, cows, inns, restaurants, barns or any sign of human activity but were seemingly inaccessible due to their extremely steep sides and dense vegetation.</t>
  </si>
  <si>
    <t>https://www.bfro.net/GDB/show_report.asp?id=690</t>
  </si>
  <si>
    <t>This weekend 8/19/00 while hunting off of Salmonberry Road off HWY 26. I was looking for bear tracks on a trail that I have hunted before; anyway, when I came out at the trails end on one of the logging roads I decided to take a walk up the road with my fiance. I always keep an eye on the sides of the raods for traks to see where an animal may have crossed. Well about a half a mile up I saw a track, with very decerable toes (5) and I put my foot up nxt to the print, I am a size 12 and the print was about the same The funny thing was, the print looked like the foot was broken and healed wrong, I do know that it was not human and it deffinatly was not any type of animal I hunt for. My fiance also saw this print as well. As we first hit the trail, I should mention we both herd a howl the likes of nothing I have never heard before in my LIFE, the hair on the back of my neck stood on end, even my fiance said that it was the wierdest thing she ever heard. There was no noticable odor in the air at that time. This was all in the morning at about 6:10am. I will be checking this area again in about a week. I will not forget that howl\moan for as long as I live. It is monday and I can still hear it in my head.</t>
  </si>
  <si>
    <t>Salmonberry Road</t>
  </si>
  <si>
    <t>foot possibly broken and healed wrong</t>
  </si>
  <si>
    <t>howl , moan</t>
  </si>
  <si>
    <t>Salmon Berry Creek watershed is located south of Sunset Hwy 26 in Tillamook County; it flows westward from the North Oregon Coast Range Mts summit to the Nehalem River and Nehalem Bay. Most land ownership is Tillamook State Forest. Just north of this area is Clatsop State Forest. The correct road name along the high ridge is called Rock Ridge Road off Salmonberry Road in northeast Tillamook county.</t>
  </si>
  <si>
    <t>https://www.bfro.net/GDB/show_report.asp?id=102</t>
  </si>
  <si>
    <t>Cindy &amp; Jerod Caddell</t>
  </si>
  <si>
    <t>My adult daughters where out camping the weekend of 10AUG2012 in a slightly remote camp in the Tillamook forest. For 2 nights in a row they heard possible big foot calls that went on for 20min the first night and about 3 min the next night. I can assure you it was not any Elk, Deer, any of the owl species, That calls where whoop call, and im told extremely loud, This group totaled 6 that weekend that heard this series of calls. The following weekend this weekend friday 18AUG I myself and a friend from work and his daughter went to the very same camp to hear for ourselves and attempt to get recordings of the calls, long story short, I’m an experienced out doors man as an avid Bow hunter and fisherman I’ve spent countless hrs in the woods and have heard most of all the local animal calls. From all the known owl calls, to every possible combination of elk and deer calls to the death moan of a bear. I’ve been known to follow elk heads at night and just be in a good place to hunt them in the Am. Be that as it may On Friday the 18th I set out to this camp and waited for the arrival of my work friend and his daughter. After dinner we relaxed at the camp fire till about 9:00 p.m. and set out for a short hike to the power line rd and did some Knocking, with no responses’ we returned to camp and was doing a little star gazing around the camp fire. At 10:15 p.m. to our astonishment we heard in rapid succession a series of Knocks 1,2,3,4,5 pause then 1,2,3,4,5, coming from the SE 2 sets of about 5 of 6 knocks with a delay between sets of about no more than 5 seconds. Within 10 seconds of the second set of knocks we had our recorder going hoping to capture more knocks on tape when from the NE we heard a classic call back Howl in response 2 Howl calls in fact, We have captured those calls on tape. Being that our camp was in-between the calls my best estimate of distance or camp was from the calls where no more than a ¼ to a ½ of a mile as the crow fly’s with us between them, our camp that night was the only camp site taken in the whole camp ground. With the closest set of camp grounds approximately 6 miles away. In conclusion with my current back ground in Metrology and reporting my findings with an unbiased opinion using the return calls taped on your show that I’ve heard over time and applying them as a reference standard I must therefore conclude this as the genuine article and report this as very plausible given my own personal experience. All I need now is to personally see one and it push it over the top for me. As it stands right now I feel 85% certain that this phenomenon is real. I am no expert with regards to Bigfoot and would love to hear your thoughts on this matter and would very much enjoy putting you in contact with all involved and giving you the audio we recorded. I look forward to hearing back from you as I would very much like your thoughts on the recordings we have.</t>
  </si>
  <si>
    <t>Banks</t>
  </si>
  <si>
    <t>Oregon Hwy 6 W</t>
  </si>
  <si>
    <t>forest , ridges</t>
  </si>
  <si>
    <t>2 set of 5-6 knocks then pause for 5s</t>
  </si>
  <si>
    <t>Fellow investigator Cindy Caddell and I, Jerod Caddell, responded to corresponding reports submitted by witnesses Larry on 8/19/2012 and Marc on 8/21/2012 regarding howls that were recorded on 8/17/2012 in the Tillamook State Forest of Oregon. Cindy conducted an initial telephone interview with Larry and he emailed us the recorded howls, which were compelling. Larry and Marc agreed to meet Cindy and I where they recorded the howl vocalizations so we could investigate the area. On 9/02/2012 Cindy and I met both witnesses at the location in the Tillamook State Forest. The area was quiet, and for the most part secluded. It was also geographically located in a “bowl” surrounded by gravel roads and thick forests. We walked with them around the campground and noted the healthy forest, dense undergrowth, plentiful water sources and numerous edible plants and berries in the area. There were also numerous game trails and several signs of elk and deer. Bear scat was located on one of the trails. Larry stated that he is an avid bow hunter with years of experience in the Oregon wilderness. He can track animals and easily differentiate between sounds made by indigenous animals. Marc stated he was an avid outdoorsman with a wealth of climbing and backpacking experience. Both witnesses appeared to be credible and what they recorded sounded like genuine evidence. Larry explained that his daughter had been camping with friends at the location the weekend before the howls were recorded and told him that she heard howls on two successive nights. The first night she (and a group of six others) heard calls that lasted for 20 minutes and the second night she heard calls that lasted for three minutes. Both witnesses, along with Marc's daughter, went to the same camp the following weekend (8/17-19) and began conducting their own investigation hoping to record what Larry's daughter had heard. While at the camp, there were no other campers in the campground and the next closest campground was miles away. At around 2100 hours, Larry, Marc, and Marc's daughter walked the roads around the campground. One of the roads was bordered with power lines and they did a series of knocks on one of the wooden poles at the top of a ridge surrounding their camp. There was initially no response to the knocks. At approximately 2215 hours, after arriving back at their camp, they suddenly heard a series of wood knocks in rapid succession that sounded close. Marc quickly turned on his camera, which has a video/audio feature, hoping to record the wood knocks. It was at this time when two howls came from the northeast that seemed to be in response to the wood knocking they just heard and Marc's camera recorded them. Larry and Marc said the howls were close to camp and they were able to feel reverberation through their bodies from the force of the howls. Larry stated that he was positive the howls were not from any animal he has ever heard in the wild before. * Marc &amp; Larry's Audio Recording * On 09/29/2012, Cindy and I conducted our own investigation of the area, along with the witnesses, and set up our camp near the original location. There were no other campers in the campground and any activity on the roads or trails in the area would be heard in the camp from a long distance away. The thick woods and undergrowth surrounding the camp would make it difficult for anyone to sneak in without being heard. After taking an initial walk around the campground, we set up two digital recorders on the outskirts of the camp about 50 yards away. The night was clear and cold, approximately 40 degrees, and there were no signs of other people in the area. The digital recorders were activated at approximately 2030 hours. At 2142 hours, Cindy did a series of “whoop” calls. About one and a half minutes later, there were several higher pitched howls from a distance of a quarter to a half mile from camp. Those calls were answered by a series of deeper pitched howls from the top of a ridge further away. The howls seemed to be a form of communication and they went back and forth for approximately two minutes. The howls were recorded on two separate digital recorders and were also clearly heard by all of us in the camp. * Investigators' Audio Recording * There was no other activity noticed by anyone for the remainder of the night, but the recorded audio from that night revealed branches being broken, wood knocks, and the sound of tapping. These sounds started 30 minutes after we heard the howl calls and continued sporadically for several hours. Cindy sent the audio recordings to an experienced audio technician who works with BFRO investigators. The technician cleaned up the recordings and thinks the sound of breaking branches was made by large branches being snapped and thinks that the tapping sound was the sound of rocks being tapped together. Summary: The witness' claims were validated by us having the same type of experience in the same area and being able to capture audio evidence in our own recording. The howls we heard and recorded did not sound like any of the common animals found in the area and were similar to suspected sasquatch vocalizations documented in other regions.</t>
  </si>
  <si>
    <t>audio is compelling</t>
  </si>
  <si>
    <t>https://www.bfro.net/GDB/show_report.asp?id=36280</t>
  </si>
  <si>
    <t>Large, upright bipedal animal covered in dark-brown or black hair. The creature sat on a log, got up, looked up at us, and seemed nonchalant. ALSO NOTICED: We were able to observe him for 20 minutes at least!! He had sat down and would stand up and watch us. He would turn left as watching to the left then turn back to us again. Then he turned right and took a couple steps, watching something else. Then again turn back to us. We could see him holding something in his right hand. He never held it in both, that I could see. I would be happy to speak to anyone about this if anyone has questions. I KNOW what we saw. Both my cousin and I are experienced in the woods and are hunters. We know our animals. This was not a bear. He stood almost the whole time and when he did sit, he sat straight up. I did take pics before we seen him of where he was...he might be in them.</t>
  </si>
  <si>
    <t>Nehalem</t>
  </si>
  <si>
    <t>Tillamook State Forest Road</t>
  </si>
  <si>
    <t>sitting on log then got up and looked at witnesses then walked away</t>
  </si>
  <si>
    <t>I contacted the witness and we went, along with a local investigation support person, to the site of the encounter. The area is approx 1700 ft in elevation along a steep ridge and within 2 miles as the crow flies from a popular county park along a major river. We accessed the location via a somewhat abandoned logging road, and there was evidence of elk and deer scouting activity. The location of the subject was approximately 300 yards to the creek bed below. In the topography between the subject location and the observation site, there was second and third growth Doug Fir and scrub brush. Across the valley, there were several clear-cuts in the distance. According to the witness, using only their naked eye the subject appeared to be sitting and/or standing adjacent to a large log laying on the ground. The log was still there at the time of my investigation. With binoculars I noticed that there was a road adjacent to the clearing where the subject was observed, and on that road there appeared to be a locked gate. After inspection of an updated forest service road map, I determined that the gate was across the same road we were on, only off into the valley below. For transcription purposes, I video-recorded the witness description of the encounter. We departed the area and I prepped the gear I had packed for spending the night on the ridge alone. When I returned to the site it was dusk and a heavy fog started to roll in. I mounted a thermal-imaging video camera on the roof-rack of my vehicle, which was inputting to a DVR on the floorboard in the passenger compartment. I also mounted a stereo digital audio recorder with 24" parabolic microphone on a tripod and focused the parabola on the 120 degrees to the rear of my camp. At about midnight, I began recording with both devices. On the ridge, I was surprised to learn that I had a good strong signal with my cell phone, so decided to call an investigator friend of mine, who had asked me to call if I had reception. After about 30 minutes, I finished the call, and began hearing some light tapping noises, down the ridge toward the witness-site of the subject, and to my right and left. I began talking in a normal tone of voice in response to the tapping. The tapping appeared to be in response to my talking. I continued this for about one hour, and at one point after there was a very loud wood knock apparently from the valley below close to the original witness encounter site. The tapping sounds eventually stopped. After another hour or so, I got into my sleeping bag in my tent and slept soundly through the night. When I awoke, the fog was heavy and I broke camp and made my way back to town for breakfast. Upon review of the audio and video, I found both of the "conversations" I had (with the friend on the phone, and with the tapping sounds) to be intact in the audio. In the video there was one heat signature likely attributable to a large rodent, opossum, or raccoon close to the ground from behind my tent. Along this area was a steep drop-off and a game trail. There were no cast-able impressions in the substrate, which was mostly forest-floor duff. Several days later, I returned to the area to do a daylight investigation of the location in the valley where the subject was spotted sitting on a log. The log measured 35" in diameter, apparently an old-growth cedar that for some reason was left behind from logging operations that took place most likely decades ago. With that measurement and review of the witnesses' account, I estimate the subject to be approximately 7 feet in height. I have cataloged both audio and video footage for further study and analysis, nothing clear or significant enough to include with this report. My evidence collected from the site that night along with the eye-witness account, combined to create a compelling case for the existence of bigfoot(s) in this area and a very high likelihood that the subject the witness spotted sitting on the log was a bigfoot. I will continue to study this location and update this report.</t>
  </si>
  <si>
    <t>https://www.bfro.net/GDB/show_report.asp?id=41704</t>
  </si>
  <si>
    <t>I was camping at Jones Creek at exactly the 4 mile marker on July 7, 2014. The woods were very quiet and only one guy on a 4 wheeler came past me and then again leaving much earlier that day. Just at dusk I heard a yell like no other animal I have ever heard about a quarter mile south. It lasted about 10 seconds. A minute or two later it happened again only louder. The hair stood up on the back of my neck. About 5 minutes later another yell comes about a quarter mile north of me only this time its 3 times louder. It yelled 5 separate times with about 10 seconds between each 10 second long yell. These yells were much stronger of a voice than the first two yells. About 2 minutes later the first yeller did it again only it sounded like it was further south. I don't believe a human could be as loud as this was at a distance and the voice was far too big. I was scared to death and spent the night with my gun in my hand laying frozen in my completely dark tent trailer. I was afraid to turn any lights on just pretended to be asleep. At 4:30 am the first log truck went by followed by several others so I felt safe again.</t>
  </si>
  <si>
    <t>4 mile marker on Jones Creek Road</t>
  </si>
  <si>
    <t>Jones Creek</t>
  </si>
  <si>
    <t>Jones Creek Road</t>
  </si>
  <si>
    <t>yell</t>
  </si>
  <si>
    <t>The area is somewhat isolated and heavily forested. I found Thomas to be honest and seemed to be very upset when talking about how he had pretended to sleep with his gun in his hand. In the morning he heard logging trucks go by and felt a bit safer. He waited till it was light and packed up and left the area. This is an area that historically has had sasquatch reports although Thomas was unaware of this. Received from witness Brian Hornaday on December 22, 2019. "A friend and I were regulars to Jones creek campground area. We went up on a weekday planning on staying a couple nights. There is a 3 way fork about 1/4 mile from the day use bridge spot If you go straight and go about 3 or 4 miles there is a little bridge, and to the left a Cul De sac type camping area where there are 3 big camping spaces spread out and one in the middle. There was a stream that went along one side, but it was about a hundred feet from the sites. On the other side of the stream there is a steep wooded hill up until you get to the highway, with no place for people to just be hanging out. Its all thick brush and trees so anything on the other side of the river, is certainly going to be an animal. On top of that, there was no one camping there at all for miles since it was a weeknight and way out of the way. It had to be sometime between 12am and 2am when we finally both went in our separate tents and fall asleep. We were both almost asleep, then suddenly we heard this crazy yelling scream coming from the other side of the stream. it would last for about 10 seconds and then stop. And had to have screamed over 10 times. The noise is really hard to describe though. A screeching/bumbling/rattling with both high pitch and lower interchanged. When I try to tell the story, people mention a cougar. From what I've heard they weren't the same. This was far more bizarre.. I could maybe imagine a human attempting to make the sound, but the loudness and the length of the scream was unnatural. We both jumped in our cars and rolled down the windows. We could hear it get to the stream and possibly on the trail that leads to our campsite from the stream. We didn't hear the movements, Just the scream. I decided to blare on my horn and my friend popped his trunk and pulled out his shotgun. He fired off a shot into the sky and the scream stopped. We slept in our cars and the next day we walked down the trail to the stream. We immediately realized how close it was to us and the effort it went though to try to scare us. As well as the balls they must have had in order to just walk up to a campsite screaming from the woods. We packed up the site and decided not to camp another night. It took us a year to go back to Jones Creek. We now go right at the 3 way stop and stay at the diamond mill staging area instead. We also did go and stay another night at the scream spot with another buddy of ours. Nothing happened. I am happy to see the report on the site because I still think about it."</t>
  </si>
  <si>
    <t>https://www.bfro.net/GDB/show_report.asp?id=45813</t>
  </si>
  <si>
    <t>Umatilla</t>
  </si>
  <si>
    <t>vocalizing</t>
  </si>
  <si>
    <t>My stories begin in the mid 70's at Indian Lake, in Eastern Oregon. It was during the summer youth camp-out. One night at the camp fire, there was this strange yell coming from down the mountain from the face of the dam. I asked and asked but was ignored. The strange yell was getting closer. Suddenly the counselors decided it was time for everyone to go to bed. Once in our teepee, I asked our lead counselor what the strange sounds were. She whispered quite rudely to be quiet and go to sleep. Later that night I was awakened bysomething. I wasn't sure what had awoken me but then the ground seemed to be shaking. Like boom, boom, boom, boom. I was just about the sit up to peek under the teepee when I was grabbed by my arm by my counselor. She hissed at me to be still. The next morning everyone acted like nothing happened! I was so confused. We broke camp pretty fast that day.</t>
  </si>
  <si>
    <t>Indian Lake Campground on the NW side of Indian Lake 18 miles on E Birch Creek Road</t>
  </si>
  <si>
    <t>Pilot Rock</t>
  </si>
  <si>
    <t>Indian Lake Road</t>
  </si>
  <si>
    <t>Umatilla National Forest</t>
  </si>
  <si>
    <t>5-6s howls</t>
  </si>
  <si>
    <t>The camp is a retreat for youths from the Umatilla Indian Reservation. There were many kids there, ages between 8 and 16 and about a dozen counselors, sleeping in teepees at night. In the context of daily activities like swimming, rafting and boating on the lake, the substantial noise might have been an attractant. The intial vocalization consisted of moaning screams, each about 5-6 seconds in duration, at least a dozen in number, stretching over an hour. The witness belongs to the Umatilla Tribe and reports that the existence of the sasquatch, called "stick Indian" or Ste-ye-ha-mah in the Sahaptic language, seems to be common knowledge among the older folk, who counsel a wiser live-and-let-live relationship towards the sasquatch than is often evidenced by their Anglo neighbors. The most recent reported sasquatch activity at Indian Lake occurred near the beginning of September '06. Time of this report is mid-September '06.</t>
  </si>
  <si>
    <t>https://www.bfro.net/GDB/show_report.asp?id=15744</t>
  </si>
  <si>
    <t>I was Pheasant hunting and was coming home before dark and I was just past the Pilot Rock cemetery that is in the country. I was on a little ridge that takes me home to the house. I did not see anything for I can see all the way to the highway from there.Then I looked over to my left and there was "someone" walking towards the mountains and here it was getting late. It was about a 1/4 mile from me. It was a dark figure that looked like a guy walking but its arms were longer than normal for a person. I hollered at it and it turned and looked at me, when it turned it moved its whole top half of its body! I hollered HEY again and it didn't look at me. I watched it for about 15 min. till it was out of sight from me. I was not scared for I was well "armed" with the shotgun. The funny thing was that first I did not see it, then there it was. I think it was laying down hiding and then it jumped up and started walking away. I can't tell how tall it was for there was nothing to compare it to out there, but it did walk fast and was out of sight a mile away in 15min. And I never thought to look for any tracks.</t>
  </si>
  <si>
    <t>mile south of Pilot Creek in a wheat field</t>
  </si>
  <si>
    <t>US 395</t>
  </si>
  <si>
    <t>ravine</t>
  </si>
  <si>
    <t>walking away from witness</t>
  </si>
  <si>
    <t>Witness John H. is a longtime resident of the area and an experienced hunter. His sighting occurred in a wide open wheat field near his own property south of Pilot Rock, Oregon. The creature he observed departed toward the south, in the direction of the Blue Mountains. The Blue Mountains have a well documented history of bigfoot sightings.</t>
  </si>
  <si>
    <t>https://www.bfro.net/GDB/show_report.asp?id=695</t>
  </si>
  <si>
    <t>My mother (T.G.) and my aunt and my two uncles were driving over Emigrant Pass by Pendleton OR when they decided to stop and stretch their legs. When they got out one of my uncles who is blind had smelled a very unusual smell very foul. He notified my mom, aunt and uncle. They looked over the cliff into the canyon below. What they saw was what at first they thought was a bear but when it stood up and walked away they knew it was something else. From what my mom told me it was drinking from a stream with it's hands. It had long brown hair and looked like a bear. but when it got up and started walking it looked like a tall human-grizzly. Since there are no grizzly bear in northeast OR they had no explanation as to what it was. It walked in a simi-crouched position and had to have been at least 7 feet tall. Before it went into the forest it turned all the way around to look up at my mom and everyone else and then whent into the forest.</t>
  </si>
  <si>
    <t>top of Emigrant hill in the Umatilla Native American Reservation</t>
  </si>
  <si>
    <t>Pendleton</t>
  </si>
  <si>
    <t>Old Oregon Trail</t>
  </si>
  <si>
    <t xml:space="preserve">long hair </t>
  </si>
  <si>
    <t>crouched drinking from a creek with cupped hands</t>
  </si>
  <si>
    <t>This investigator was able to speak directly with T.G who is the reporters mother and is a primary observer. T.G. described the sighting like it happened yesterday. She said the creature seemed somewhat smaller and lighter than black bear she had seen. The group would not have seen the animal squatted beside an upper reach of Squaw Creek (probable named creek) drinking, if it had not moved. The method of drinking with cupped paws (hands) and upright walking is what puzzled the family travelers, along with the keen olfactory sense of their blind brother. They did not know that bear did those kinds of behavior? The incident was agreed to be dismissed for years until recently. The creature was apparently observed from 500-800 feet over several minutes as it moved out of sight away from the creek into the open pine forest.</t>
  </si>
  <si>
    <t>https://www.bfro.net/GDB/show_report.asp?id=1635</t>
  </si>
  <si>
    <t>I was attending a senior Boy Scout leadership camp, Brownsea II, in NE Oregon in midsummer 1976. The only reason I recall the details of the date was because my birthday fell on the Sunday after camp broke up. The details of the location are fuzzy, the incident is not. I recall three inexplicable incidents from that week (27.June - 3.July). First, I recall waking up early in the week about 0600. Even in late June in the Blue Mountains, mornings are brisk, and no one was very quick to leave their tents. One of my campmates announced his intention to relieve himself about the same time I was crawling out of the tent. At that moment, I heard a great deal of brush movement in the hillside brush overlooking our camp. Unfortunately, I can't recall whether I heard footfalls or not. Knowing now that even deer are far from quiet when running through underbrush, I can't rule out the possibility of deer grazing immediately above our tents and becoming spooked as we exited our tents. But it WAS extremely noisy. Third (second is the most significant), the camp was breaking up Saturday morning and we were fixing lunch for our parents who were supposed to be arriving shortly. One of the camp leaders was showing off some footprints he claimed to have found by the river that morning and cast, then obliterated them to prevent distractions. I don't recall the particulars, but they were larger than average, proportionately correct as near as I can recall. I've always looked on the story behind those casts with both skepticism and intrigue. Most significant was a midweek event, I believe Wednesday night. The exercises was to follow a set of instructions using a compass to find a location, set up camp for the night, then return the next morning. Following our instructions, we made our way along a trail beside the creek up the wooded ravine. If memory serves me, we left somewhere around 1830, and walked some 1000 paces up the ravine ... roughly between a half and three-quarter mile distance. We were greeted by a camp staff who had placed himself unobtrusively off to the side to make sure we arrived safely, then headed back down the trail. The trail was not overly steep, but on the opposite side of the creek, the hill came right down to the creek and was reasonably thick with trees and vegetation. I no longer recall, but I believe I wouldn't be incorrect if I said we arrived between 1900 and 1930. Because of the ravine setting and the tall trees around us, darkness settled in quickly. I seem to recall the sun setting more or less on our left as we hiked up the trail After taking a few minutes to set up camp and start evening preparations, I, being a fisherman, decided to dip into my emergency gear and try my hand in the creek immediately downstream from the camp. It was probably about 1945 at this point ... still light, but darkness was closing in and fine details are harder to see. Using a small safety pin with a worm (I'm usually a fly fisherman), some monofilament and a piece of wood, I made a crude rig to test a couple of holes. One of the scouts watched me for five, maybe 10 minutes before returning to the camp between 30 and 50 yards away. Shortly after he left me, I had the distinctly uncomfortable feeling of being watched. Many times since then, I have been in the woods alone, frequently fishing, and have felt similar sensations, only to find deer hoof prints in the streamside mud filling with water, but this sensation was ... unique, as it made the hair on my neck stand up. The creek was not very wide, and I was standing more or less in the middle of it, straddling the stream with each foot on a rock and facing upstream, with the trail to my left (more or less west) and the wooded hillside on my immediate right. I recall very little standing room on my right. I hesitated for a moment or two, then turned around to my right. I have no explanation or recollection why I turned in that direction. Because this was a small ravine which was thorougly wooded on both sides, light was fading, but there was sufficient light to see by. Maybe 35 yards downstream, I didn't see much ... only what I can describe as a long leg and foot disappearing up the hillside into the trees and brush. It was much darker than the foliage, moving and so it stood out. As the leg disappeared from view, I vividly recall turning around shaking my head--a habit I still have--perhaps in disbelief at what I saw ... kind of like, tree stumps don't usually get up and move like that. Recently, while watching a nature program, I saw a similar angle of a bear disappearing into the brush in a similar direction. The bear's legs being shorter, the knees bent much closer to the ground and not much above the foot; what I saw was a foot bending at the ankle, but no bend above that. Also, the leg was lifted, unlike a bear's which is, at best, shuffled forward. Best estimates: I saw perhaps 2', 2.5' of leg, but no knee. Finally, I don't recall any odor or unusual silence at the time. One other lighter note: I learned later that night that eyelashes on the nylon inner lining of a down mummy bag sound a lot like cruching leaves but without the footfalls! Needless to say, it took a while to fall asleep that night. I am not aware of any further incidents from this camp at this time.</t>
  </si>
  <si>
    <t>Walla Walla</t>
  </si>
  <si>
    <t>Mill Creek Road</t>
  </si>
  <si>
    <t>Wenaha River</t>
  </si>
  <si>
    <t>2-2.5 length of leg with no knee showing</t>
  </si>
  <si>
    <t>possible footprints also found</t>
  </si>
  <si>
    <t>The initially undefined location has been pinpointed by the efforts of the singularly cooperative eyewitness, numerous calls to regional headquarters of Boy Scout Chapters and the gratifying detail of Topozone.com. The camp where this Boy Scout Leadership exercise was held still exists as a Kiwanis camp near the small community of Kooskooskie, which lies along Mill Creek in the short loop that that stream makes through the northern part of Oregon. This is the identical Mill Creek that provided many reports of activity by Paul Freeman, Wes Sumerlin and Bill Laughery in closer proximity to Walla Walla, WA. The stream in question is a small contributory of Mill Creek. The site is approximately 8 miles west of the Wenaha-Tucannon Wilderness Area.</t>
  </si>
  <si>
    <t>https://www.bfro.net/GDB/show_report.asp?id=7124</t>
  </si>
  <si>
    <t>I just found your site and do not remember all the details of my sighting but here is the best I can remember of the night I saw something on Cabbage Hill in Oregon; It was December of 1985, right around Christmas. I was driving a truck and trailer going back to Texas from Portland, OR. My co-driver was asleep when I saw it cross the highway (I-84) on top of Cabbage Hill at about 1:30 a.m. I came around a small curve and it looked as surprised as I was. I stopped with it in my headlights and it stopped right in front of me as I almost hit it (about 2 feet from it) and sat and watched it stare at me through the windshield. I was driving a 1984 Peterbilt, long-nosed tractor, which as I recall the top of the hood is about 6 1/2 ft from the ground to the top. This creature was head and shoulders above the top of the hood as it looked at me look back. It was blondish-brown in color, had bright yellowish-red eyes and was not as mean looking as some have told in the TV shows that try to scare you about it. It had some hair but was not as hairy as a bear. I thought at first, it might be a bear that has been losing its hair. It had very human-like features, like a nose that seemed to me as large but human-like. It's mouth was formed like a human's but its teeth were a bit longer but not like fangs. It's belly button was long and deep, it had an inny. It walked like an old man with a back ache, kind of bent slightly forward and stiff. Its arms were longer than a man's but it didn't look like a gorilla with arms too long for its body. I remember thinking to myself that this must be some sort of mutant bear or something. It seemed mad that I was invading its space, it straightened upright and slapped the top of the hood right above the radiator with open hands like it was warning me to leave it alone. I woke my co-driver but he only saw it as it ran into the woods away from the highway where I sat wishing I had a camera to take a picture to show everyone this thing I had seen. I often looked for it the next few years as I drove through this area but never again saw it or anything like it. I would love to know if this creature has been seen by any other drivers that would be willing to have a composite drawing done to see if we could identify it better.</t>
  </si>
  <si>
    <t>top of Cabbage Hill on I-84</t>
  </si>
  <si>
    <t>Cabbage Hill</t>
  </si>
  <si>
    <t>snowing</t>
  </si>
  <si>
    <t>yellow-red</t>
  </si>
  <si>
    <t>longer teeth than a human , nostrils facing down , pronounced brow ridge</t>
  </si>
  <si>
    <t>road crossing , slapped hood of semi</t>
  </si>
  <si>
    <t>This remarkable encounter lasted approximately 1 minute to 1 1/2 minutes before the sasquatch departed, allowing the eye witness ample time to examine it from the security of the elevated truck cab. The location is at the end of a notoriously steep, long uphill haul from Pendleton into the Blue Mountains and trucks move at a crawl. The driver had to stop rather sharply, but it was not an emergency stop. He estimates the height of the sasquatch to have been about 8' with a shoulder width of about 4'. The overall appearance of the sasquatch was the equivalent, by the witness' description, of a beautifully shaped, athletic human male with a slender waist. He mentioned futher that it had a dense matted beard, heavy sideburns and coarse, matted bangs, overall a rather hairy face, all of it looking like unkempt human hair. It had pronounced brow ridges, larger than human eyes that were light colored but not reflective in the headlights of the truck, a human type nose, though broad ("bulbous"), with down-facing nostrils, the mouth slightly open, showing large teeth and conspicuous canines though not long enough to be called "fangs". The sasquatch was breathing hard at first sight, as judged by the steam coming from its mouth. It hit the hood of the truck with both hands. As it departed, it intially walked away but then accelerated to a speedy jog before it disappeared to the side of the highway.</t>
  </si>
  <si>
    <t>https://www.bfro.net/GDB/show_report.asp?id=10095</t>
  </si>
  <si>
    <t>Me and my family were having a picnic at a spot off of the old hwy near 84 called Deadmans Pass. We had just started to eat when one of the kids saw what at first we thought was a black bear across a ravine in small meadow about a 1/2 mile or so away by the forest line. It was just sitting there swaying back and forth. We watched this thing for about four or five min. when it stood up that's when we found out that it was no bear. It was very big at least 7ft or more tall and it walked kind of stooped over. And it went into the woods which was at least 15 yards to its right in three or four big steps. No bear can do that! it was a clear summer day and we saw it very well. I was born in Washington and had heard of Sasquatch before. I've seen the P/G film and what I saw looked &amp; moved very much the same.</t>
  </si>
  <si>
    <t>Hwy 84 by Emigrant Springs State Heritage Site</t>
  </si>
  <si>
    <t>laGrande</t>
  </si>
  <si>
    <t>forest , valley , meadow</t>
  </si>
  <si>
    <t>ressembled PG film subject</t>
  </si>
  <si>
    <t>swaying back and forth then got up and walked into the woods</t>
  </si>
  <si>
    <t>swaying back and forth , walking</t>
  </si>
  <si>
    <t>covered 15 yards in 3-4 steps</t>
  </si>
  <si>
    <t>https://www.bfro.net/GDB/show_report.asp?id=694</t>
  </si>
  <si>
    <t>About 7 years ago I encounterd 2 sasquatch in the blue mountians of Walla Walla WA. I had just moved up here from Houston Tx and took my dads bug for a drive. I went up Mill Creek Rd which led up to squaw springs camp grounds. This is a good hour and 1/2 up into the Blues on a some what graveld Rd. I belive it in July or August. It was dusk, I had my head lights on as a came around a bend in the road. Thats when I saw them crossing the road. One was aprox 8 ft the other 7 ft tall. They looked right at me, the head lights reflected thier eyes to be a yellow color, and the sun was out just enough to shine on thier bodies to let me know these were not bear or elk. I came to a stop as they crossed, I got out to see if I could get anothe look as they walked of into the woods but could not see anything, nor did I smell anything odd. I looked for trackes but the ground was hard so I got back in the bug and drove home. A week or 2 latter I was shopping at the eastgate mall and ran into a display of bigfoot set up by acouple of guys by the names of Paul freeman &amp; Wes Summerlin. They had 2 stuffed bigfoots, I explaind to them that I had seen these 2 in the Blues. They said they were a male and female couple that have been spotted numerous times. Freeman went on to discover miles of tracks and even shot a couple of video of bigfoot in this area. From what I can tell he even went so far as to fake quite a bit of evidence which is to bad becouse I fell he did have some legit stuff, but who really knows now. I went on to be come friends with the Summerlin family. Even went on a seach for bigfoot with them. Wes had a lotof stories, Hair samples, photos,ect. He never really made a big deal of it, he belived and thats all that matterd. If you asked him ? he would gladly share his knowledge with you. Wes passed away awhile ago so I dont think there is any real reachearch going on here now. A friend and I go up a couple of times a week now and look for our self. I know sasquatch is here, Ive seen them. The sighting have gone down since Freeman left town which has led people to belive it was fake. Its funny becouse deep down you know bigfoot is real yet the evidence you sometimes come up with points the other way even though you have seen them with your own two eyes.</t>
  </si>
  <si>
    <t>https://www.bfro.net/GDB/show_report.asp?id=692</t>
  </si>
  <si>
    <t>I grew up in Cayuse over the hill from St. Andrew's. Our Pa would not let us sleep outside in summer time. He said there were too many things we didn't know about that he couldn't trust. Us kids would always wonder but would respectfully obey. Well, onwards to a few years ago. It was during [Pendleton] Round Up and I was getting home to very late in the morning. Probably about 3am. My friend and I were sitting in the car planning for the next day. The engine was running but the lights were off. After several minutes of planning and laughing around, I was ready to head into the house. There are no lights around the house and no moon, so it was pretty dark out there. So my friend turned his headlights on so I could see my way to the front door. As soon as the car lights came on, this HUGE, slender built man went sprinting across the back yard! He was HUMUNGOUS... His head must of been right at the level of the corner of the house. He ran so fast, my mind wasn't sure my eyes had seen what they thought they did. I asked my friend "Did you see that?" He, of course, was occupied with his stereo and missed it. I said good night and went on in the house. I kept playing the scene over and over in my mind. The Big Guy was so damn fast... Like 40 yards before I could even blink. His legs didn't seem to stretch out straight like we people do. His head seemed to be sitting right on his shoulders. No neck that I can remember. He was of a darker color brown. The hair covered his body and appeared short. That's all I remember of that night.</t>
  </si>
  <si>
    <t>1.5 miles up Cayuse Road</t>
  </si>
  <si>
    <t>Cayuse Hwy</t>
  </si>
  <si>
    <t>wheat fields , creeks , swamp , river</t>
  </si>
  <si>
    <t>aspen trees , cottonwood trees</t>
  </si>
  <si>
    <t>slender</t>
  </si>
  <si>
    <t>short hair covered body</t>
  </si>
  <si>
    <t>ran across backyard</t>
  </si>
  <si>
    <t>The witness described an additional chain of events. One corner of the house, near their basketball hoop, had a light on a post fixed to the corner of the house and well above it, at a height of about 9'. This light was broken and somebody climbed on the roof to replace it. The light was broken again the next day. It was replaced repeatedly at nightly intervals and eventually the light bulb was found to have been unscrewed. She also found a 20" footprint in a soft area a little distance from the house subsequently. ------------------------------------------------------ Editor's note: This report is from a native American woman with several stories from this part of Oregon. She also submitted this report: http://www.bfro.net/GDB/show_report.asp?id=15744</t>
  </si>
  <si>
    <t>https://www.bfro.net/GDB/show_report.asp?id=15746</t>
  </si>
  <si>
    <t>I was Bowhunting with my Husband, Father-in-Law and 14 yr. old brother-in-law. We had just set out on our evening hunt, having arrived at camp the day before. We split into two groups, My husband and I headed uphill, my FIL and BIL downhill. An hour or so after we split up, my husband and I heard a "scream" below us and seemingly centered in heavy area of brush/trees in a hollow at the base of the hill. The scream was long and very gutteral. The hair stood up on our necks. We went to locate FIL and BIL. Upon meeting them, they told us that they too had heard it. My young BIL was more than a little shook up. His dad had left him near a tree to see if he could jump some Elk towards him. Both were very close to the sound since they had been downhill from us. My BIL felt it was very near to him and was very relieved when his dad showed up to check on him after hearing the scream. We spent a little time that night trying to determine what it was. My husband and FIL have spent most of their lives hunting/fishing and camping in various areas of Oregon, this one in particular. They hadn't heard anything like it. It was too deep for cat and my FIL swears it wasn't a bear. I listened to the tape on your site and although it was similiar, the sound I heard was a little deeper and more gutteral.</t>
  </si>
  <si>
    <t>south of Ukiah and Tower Mountain</t>
  </si>
  <si>
    <t>thicket , clear cuts</t>
  </si>
  <si>
    <t>gutteral scream</t>
  </si>
  <si>
    <t>https://www.bfro.net/GDB/show_report.asp?id=693</t>
  </si>
  <si>
    <t>Arisha W.</t>
  </si>
  <si>
    <t>I was with a group of bow hunters in a canyon above Pilot Rock, Oregon. My 12 year old daughter and I were sitting in the brush waiting for the rest of the party to push the elk to us. We had been sitting in the dense trees since early in the morning (about 6 am) and it for about three hours, as my daughter wasn't keen on hiking through the canyon. We had been bugling during the entire time. Because it was early fall, it was quite foggy up in the high areas. My daughter and I had been hearing what sounded like a branch thumping against the trees from down below us, but steadily approaching our hiding spot. I thought nothing of the sound because one of the party was carrying antlers to "rattle" the elk. Eventually, the two of us began to hear distinct rustling noises near us with a grunting and growling sound. The stench was unbelievable. It smelled like a combination of wet mop and wet dog hair that had moldered for awhile. I have been around a bear carcass and it did not smell like this. I was, quite frankly, spooked! My daughter was likewise wanting to get out of the woods. We immediately climbed up the canyon wall to where the four wheelers were. The crashing sounds followed us. When the rest of the party caught up with us they said that they had seen me walking along the hill. Where they said they had spotted me was in no where close to where my daughter and I had been as it was straight down a pretty ragged elk trail that I would not have tried with my kid along. I have never been comfortable in that area again and refuse to hunt without someone with me. I have tried telling many people about this but even my daughter who was with me scoff and say it was a bear.</t>
  </si>
  <si>
    <t>logging road near Native American Reservation</t>
  </si>
  <si>
    <t>forest , logging road , canyon</t>
  </si>
  <si>
    <t>following witnesses</t>
  </si>
  <si>
    <t>smelled like wet mop and wet dog hair</t>
  </si>
  <si>
    <t>The witness stated that she has hunted since she was a little girl, and the sounds she heard and the smell were not of a familiar animal. When she heard it in the bushes, the hair stood up on the back of her neck, and she couldn’t get out fast enough. She said it seemed like something entirely different, and that it had not crept up – it was “all of a sudden there.” She never heard footsteps, and when she heard it in the brush, it sounded like it was 10-12 feet away. She said she knew it was not a bear or cat, because she knows the feeling of those animals, and this was different. She said she has never been so scared and still is. The witness seems to have experienced something extraordinary given her many years of experience with hunting and familiarity with the woods.</t>
  </si>
  <si>
    <t>two females</t>
  </si>
  <si>
    <t>https://www.bfro.net/GDB/show_report.asp?id=31488</t>
  </si>
  <si>
    <t>I called the professor at WSU and left a message but he never contacted me. I had a pretty close encounter in September, 1994(I believe) near tolgate, OR during elk bow season.I had been in the woods for several days. I was tracking a hit elk on the north side of usfs rd 64 (skyline)about opposite jubilee lake at about 1 or two PM. I was down the skookum spring side of dusty ridge about 1/4 to 1/2 mile from dusty spring, an abandoned campground, and saw movement about 70 yds crosslope and down at the edge of a clearing(approx 50 76 45 n 117 59 30w)some 30 or 40 yds across . a large biped with unusually long seeming arms walked across the clearing heading away and upslope at an unhurried pace. near the far edge of the clearing it stopped and turned, looking directly at me. it was covered head to foot in hair, dark brownish in color and i got a very (too good actually) look at it. it knew i was there, i have no doubt to this day. it then turned and continued away. i saw it for perhaps two minutes, in bright sunlight. I vacated the area without finding my elk or going over to look for tracks. I can say it was not a man or anything i have seen before. as it walked it swung its arms but they were so that the palms of the hand was clearly to the rear and much nearer the knees as opposed to the hip as mine are. The datetime can be better established because when i got home and was telling my wife, she said that the previous weekend some guy had taken videos of bigfoot at Hoodo spring some twenty miles from where i was at and they had been on the news I have no pictures but can certainly take someone to the spot without difficulty even now.</t>
  </si>
  <si>
    <t>Tollgate</t>
  </si>
  <si>
    <t>USFS 64</t>
  </si>
  <si>
    <t>Skookum Spring</t>
  </si>
  <si>
    <t>palms facing backwards</t>
  </si>
  <si>
    <t>walking across clearing</t>
  </si>
  <si>
    <t>walking with palms facing backwards</t>
  </si>
  <si>
    <t>This area has a history of sasquatch activity. Also, the area of the sighting Skookum Spring refers to sasquatch. The witness is an avid elk hunter and has been so for many years. He knows his animals and the area well.</t>
  </si>
  <si>
    <t>https://www.bfro.net/GDB/show_report.asp?id=980</t>
  </si>
  <si>
    <t>First of all I have kept this to myself for many years, for fear that people would say we were nuts. It was early summer late spring my brother and I were test driving his new toyota pickup, I guess it would be south and east of the millcreek watershed near the wash. oregon boarder.We had just crossed millcreek and passed the watershed entrance about a mile or so up the hill.The road was gravel and one side was steep embankment down into the gorg and the other went straight up.We had stopped to take a leak on the side of the road. As I stand there I looked across the gorg, it was approx. 100 yds. and there on an old tree stump was this thing, just standing there motionless looking at us. It was about 2:30 or so in the afternoon clear sunny day about 75 degrees. I quickly turned to my brother who was standing at the other end of the truck and told him to look up on the hill. We both stood there looking at this thing look at us for a good 5 min. or so. then as if it were never there it turned and disappeared into the trees. It looked like a large hairy man kinda brownish with dark streaks and patches on the shoulders and hips and legs.It moved so quickly , it was there one second gone the next. I do not recall any significant smells but it was big what ever it was.We could not get to the area where it was standing do to the terrain so we could not see if there were any tracks. But if they are out there that area above walla walla is where they are.</t>
  </si>
  <si>
    <t>Mill Creek Road near watershed</t>
  </si>
  <si>
    <t>forest , canyons , stream</t>
  </si>
  <si>
    <t>darker patches of hair on shoulders, hips, and legs</t>
  </si>
  <si>
    <t>Mill Creek has a long history of sasquatch activity. This sighting, along with most in this area, have taken place along the watershed border.</t>
  </si>
  <si>
    <t>https://www.bfro.net/GDB/show_report.asp?id=1065</t>
  </si>
  <si>
    <t>I heard something funny while running my computer. Out the back window --- I saw a bigfoot looking at me!! --- I said hello (to him?) but he just turned away and went out toward the field. An update from John (12/20/02)--I went around the place and did find a footprint on the bank behind the house. It was pointing toword the house and I took a tape and it was 16" long with it being 6/7" wide and on the heel. I could see dermal ridges. (John was encouraged to cast the track. -tp) I also asked the neighbors if thay heard/seen anything. One said they had heard the same weird voices, like a talking, but not making any sense.</t>
  </si>
  <si>
    <t>private residence on 395 MP16</t>
  </si>
  <si>
    <t>395 MP16</t>
  </si>
  <si>
    <t xml:space="preserve">NA </t>
  </si>
  <si>
    <t>looking in house window</t>
  </si>
  <si>
    <t>talking , voices</t>
  </si>
  <si>
    <t>I heard something funny while running my computer. Out the back window --- I saw a bigfoot looking at me!! --- I said hello (to him?) but he just turned away and went out toward the field. An update from John (12/20/02)--I went around the place and did find a footprint on the bank behind the house. It was pointing toword the house and I took a tape and it was 16" long with it being 6/7" wide and on the heel. I could see dermal ridges. (John was encouraged to cast the track. -tp) I also asked the neighbors if thay heard/seen anything. One said they had heard the same weird voices, like a talking, but not making any sense. I spoke with witness John H. by phone on 12/19/02, two days after the sighting. John offered that a nearby neighbor experienced a big loss of horse grain from proteced storage during that same time. This and other described events are consistent with observations at other active sites. John was receptive to the idea of encouraging future visitation by making attempts to 'provision' the visitors. Therefore, John will oblige the suspected creatures by making food items available. He will observe, and report on future developments should they occur. John will also request of nearby neighbors that they be watchful and that they report relevant observations. John and his father are longstanding members of their rural community. Please note Sites of ongoing activity are not ordinarily posted. We are sensitive to recent claims that all bigfoot evidence was somehow hoaxed by a person now deceased. This developing situation near Pilot Rock, Oregon is therefore of particular interest for it post-dates the demise of Ray Wallace. Please refrain from making uninvited visits to a potentially important site. Updates will be posted as they unfold. Thom Powell BFRO/Oregon</t>
  </si>
  <si>
    <t>https://www.bfro.net/GDB/show_report.asp?id=5505</t>
  </si>
  <si>
    <t>I was returning to my home in Kennewick, WA, after delivering Christmas gifts to relatives in southern Idaho. It was early evening (around 5:45 pm), and I was driving in the westbound lanes of I-84. I had encountered heavy, thick fog at the top of what is locally known as "Cabbage Hill". It also began to snow. The roadway was snow-covered and slick. Traffic was moving quite slowly (20-30 mph). Trucks were moving especially slow due to the steep roadway, poor visibility, and slick roads. Traffic was backing up. There were 5-6 vehicles, including mine, travelling as a group, with 2-3 in the left lane and 2-3 in the right. The westbound lanes make a sharp turn to the right, straighten, steepen their grade, go through a cut in the hillside, and make a turn to the left, crossing Patawa Creek. This was in the vicinity of milemarker 222. There is a guardrail alongside the exposed side of the westbound lanes when they are not protected by embankments. As we were driving on the straight section between the curves, I could see the brake lights of the vehicles in front of me come on - the red glow getting brighter. I assumed we were either getting closer to the left turn and people were slowing, or there was some slower moving trucks ahead. I was in the left lane, and slowing down, putting more space between me and the car in front. Suddenly, I saw a large creature sitting/leaning on the pavement side of the guardrail - this would be to my left. It appeared to be watching/waiting for traffic go by. It's head turned from side to side, but I didn't notice detail. I looked at it as I drove by, and noticed that it appeared to be covered by long hair, or a long fur-like coat, which was covered/streaked with snow. It watched me drive by. At first I thought there must be an accident or stalled vehicle ahead (there were none behind me that I had passed), because why would someone be standing/sitting in that location, watching traffic? I was puzzled by what I saw, and noticed there were no vehicles stalled/parked below the location, either. The more I thought about it, the more I realized this was crazy. Why would someone be there? Except for the interstate, this spot is fairly isolated; farms/ranches are quite a long distance away. The terrain is very steep and rugged. The weather was quite cold, damp, inhospitable. If this was a "person" stranded or seeking help, he/she/it did nothing to atract attention or to get someone to stop. This was definitely not the time or place one would encounter someone out for a leisurely "stretch of the legs". I don't disbelieve in Sasquatch. I know there will always be hoaxes, and logical explanations for things that seem unexplainable. But I also know there are things yet to be "discovered", and new discoveries are made regularly. The more I thought about this, the more I began to think that maybe I did see what my second reaction said I saw. I called my wife on my cell to tell her. She got a big kick/laugh out of my story, said something about maybe I've been driving too long and should take extra care in travelling the remaining distance to home. When I got home, I retold my story to my family/friends. That "understanding" smile has been the usual reaction. But some have also said, "Who knows? Maybe you did see Sasquatch!". I finally convinced myself to report this to your site. Maybe I'll discover I wasn't the only one to see something extraordinary that night.</t>
  </si>
  <si>
    <t>left lane of westbound lane near mile marker 222 on I-84 before the roadway goes thorugh the cut in the rock and crosses Patawa Creek</t>
  </si>
  <si>
    <t>mile marker 222</t>
  </si>
  <si>
    <t>hillside , clearcuts , fields</t>
  </si>
  <si>
    <t>covered in hair</t>
  </si>
  <si>
    <t>leaning on guardrail watching traffic go by</t>
  </si>
  <si>
    <t>https://www.bfro.net/GDB/show_report.asp?id=5650</t>
  </si>
  <si>
    <t>I and my husband were at the local swimming hole, called Black Bridge. I was at the gravel watching over our two nieces who were wading around the water. The swimming hole is under a rail road bridge. The footings are cement. My husband walked around the cement, along the edge, to the back side. I walked the other way along the gravel where I found two indentations under the trees. The indentations looked like a sleeping place for a bear. But it was odd how they were so big and right in the open. Anyway, the girls were getting chilled and got out to dry in the summer sunshine. My husband came back about then, too. You should have seen the look on his face! He had that stare of disbelief and his face was drained of color. I asked what it was, what was wrong. He said he was just about to walk along the path, into to trees... What was that? Someone whispering? He didn't think anything of it but felt uneasy. He heard two someone's whispering again. He stopped moving and they stopped moving. He'd start moving and so would they. He thought someone was just playing around but felt so uneasy. About the 4th or 5th time of this red light green light game, he for no reason got the heebie jeebies. He said something just was not right and he felt like high tailing. He remained calm, and just backed out to the water's edge where I turned to climb the cement back. Any way, he was just telling me about the whispering and that he thought they were saying "Look, who is that? It's --- (my husband's name)." Something... he wasn't sure, but he did make out his name. He was telling me the story when this huge limb comes flying out from back there and hits the water with a splash. We looked at each other and back to the limb, as it floats down river. No one could have possibly thrown that, I thought. We were just talking of checking it out when we heard this huge splash back there. There was this kind of grunt along with it. I figured we were interrupting the Big Man's meal gathering and we probably should leave. We said our apologies to whoever was back there and left tobacco as a courtesy and left.</t>
  </si>
  <si>
    <t>left at Silver Railroad Bridge 10 miles on Cayuse Road</t>
  </si>
  <si>
    <t>Silver Railroad Bridge</t>
  </si>
  <si>
    <t>forest , railroad tracks , river</t>
  </si>
  <si>
    <t>wheat fields , cottonwood trees</t>
  </si>
  <si>
    <t>stick thrown</t>
  </si>
  <si>
    <t>whispering</t>
  </si>
  <si>
    <t>The location is one of a deer river crossing. The hollows scooped out in the river rock were about 4' across and correspondingly deep. The husband's encounter before the stick throwing incident lasted several minutes. Refer also to reports # 15744, # 15745, and # 15746 by the same witness.</t>
  </si>
  <si>
    <t>https://www.bfro.net/GDB/show_report.asp?id=15747</t>
  </si>
  <si>
    <t>November 2013 We live near the Umatilla River just 2-3 miles outside of Pendleton, OR on the Umatilla Indian Reservation. It is not a remote area. We are surrounded by farm ground and a couple neighbors within a couple thousand yards or so on a dirt road. We sleep with our bedroom window cracked about 2 inches open so the bedroom stays very cool. I awakened around 12:30AM and sat straight up in bed because I had heard something. It was very quiet in the house and no unusual noise outside but I had heard "something" that woke me up wide awake. Listening intently for several minutes, I heard this weird and very loud wailing, screaming, laughing noise that sounded like a cross between a woman hysterically screaming and then quickly changing to hyena-like laughing and almost a "wooping" yell. I jumped out of bed and ran to the front door that opens to farmland and low rolling hills. It sounded like several hundred yards out. It repeated 3-4 times, each getting quickly farther away like it was running. I did not awaken my spouse. A couple weeks later, the same thing occurred late at night. Then, a few days later around Christmas/New Years the local newspaper ran a story about "Bigfoot" scaring tribal members and people at night. There was also a large number of phone recordings of the same crazy maniacal laughter I had heard. The residents started calling it the "Umatilla Screamer".</t>
  </si>
  <si>
    <t>Mission Hwy between Purchase Lane and Mustanger Lane Crossroads</t>
  </si>
  <si>
    <t>Mission Hwy</t>
  </si>
  <si>
    <t>wheat fields , farms</t>
  </si>
  <si>
    <t>wheat fields</t>
  </si>
  <si>
    <t>screaming , like a woman hysterically screaming then into a laugh and whoop</t>
  </si>
  <si>
    <t>I talked to the witness by phone. It was the last of October when he heard the first vocalizations and then again a couple weeks later in November, 2012. The witness was a biologist in fish and wildlife habitat recovery for twenty years. He is a hunter and did some trapping when younger. He describes the first vocalizations in his report but adds sometimes it was like a woman screaming, then up to one minute later similar to laughter. It varied from high pitched to guttural, almost like talk. It came from a field and at first seemed close, then farther away. It went on for one half hour. He has three neighbors within one half mile and he later casually mentioned if they heard anything and they said no. But the vocalizations would continue for over two months and many heard them. A couple weeks later, he heard the same vocalizations from the same field but 500 to 700 yards from the first spot. This was sometime between midnight and 3am and also lasted for one half hour. No odor was detected. He has twenty five fruit trees around his house and his neighbors have five to ten apple trees. More can be read on this by searching the internet for Umatilla Screamer such as Bigfoot or Animals? Strange sounds coming from swamp on Umatilla Indian Reservation Also, the following compares scream recording with common Gray Fox, Barn Owl, Gray Wolf - Umatilla Reservation Screams – Is it Bigfoot or Something Else? And the following compares foxes, coyotes and wolves - A Comparative Acoustic Analysis of the ‘Umatilla Calls’ But the witness has heard many animals in his professional background. He hears coyotes almost every night. He has a chicken coop and 100 yards away from it is a den that fox have raised young over many years. The witness never hears them. I wonder why would foxes vocalize for two to three months in 2012 to 2013 but then he has never heard them any other time? The witness occasionally sees a cougar and has heard it many times. He said he thought about cougar as a source of the sounds but the vocalizations were too guttural. In summary, he said, "this had a set of lungs that a fox does not have. It was of substantial size, a lot of air behind it." Considering his professional background and the fact he tried to rule out other animals, I find him very credible.</t>
  </si>
  <si>
    <t>https://www.bfro.net/GDB/show_report.asp?id=57323</t>
  </si>
  <si>
    <t>vocalizing , intimidation</t>
  </si>
  <si>
    <t>My teenage sons and I were camping in a dispersed site off of NF-3102 for a few days. On the morning of the 12th just after 6am I was making coffee when I heard a guttural growling that rose to a higher pitch scream and then became a whooping sound, after which it dropped back down to a growl. This sequence repeated three times. My dog freaked out barking, but would not go past the saplings on the east edge of the camp, which is strange because he usually pursues deer, elk, and bears several hundred yards into the woods. I grabbed my bow and walked past the line of saplings, into an open forest that sloped down to a ravine with areas of dense vegetation. I called my dog to follow, but he would not come. The forest in this area is full of downed trees, where my sons and I had gathered firewood the previous afternoon. I believe the sound came from the vegetation / trees at the bottom of the ravine, which we had been within 30 feet of when gathering downed wood. I only walked about 20 feet past the saplings, and stood on a log for a better view, but did not see anything moving. I then decided to go back to camp, being a bit worried because my dog wouldn’t leave the area of our tent. For the next hour and a half I sat with my bow next to me, the dog sitting between my legs, and listened to many instances of downed branches cracking beyond the saplings. When the cracks stopped, it was abruptly, not fading as if the cause were moving away. These were large branches being broken, similar to the sound of a bear breaking wood. My dog is not afraid of bears and has chased away several, including one the previous week in eastern Idaho. About half an hour after the cracking sounds stopped the dog went out in the forest to investigate, and everything seemed to return to normal. It was then that I again heard the squirrels angrily chirping and chittering at the dog, and realized that I had not heard it at all during the noises or cracking. I have never heard anything in the Blue Mountains, Rockies, or Cascades like this sound. It sounded nothing like deer, elk, moose, bear, mountain lion, or bobcat. The only thing I could possibly think is maybe a mountain lion was killing an elk, but it repeated three times with just about the same length and cadence. And the whooping part of it reminded me of those plastic bellows hoses that you swing in the air to make a whistling / whooping sound. While in Pendleton a couple days later I was describing the sounds to a local hunter when an older native woman overheard and said she thinks it was a Bigfoot, and that she’s heard them on the Umatilla Reservation.</t>
  </si>
  <si>
    <t>near NF-3102 before Red Saddle</t>
  </si>
  <si>
    <t>Meacham</t>
  </si>
  <si>
    <t>vocalizing , tree breaking</t>
  </si>
  <si>
    <t>growl , scream , whoop</t>
  </si>
  <si>
    <t>vocalized 3 times with 10s between each</t>
  </si>
  <si>
    <t>I talked to the witness by phone: The witness and his sons camped in many states the summer of 2020. They camped at this spot for six days and did not see any other people. On the fourth or fifth morning, the witness was cooking bacon for the first time at that location when the vocalizations started about 150 yards away. Each vocalization started with a four to six second growl that went into scream with five to six whoops. It was about ten seconds between vocalizations. The witness said the branches cracking sounded as huge branch breaks but was constant, as if something was walking around, maybe intentionally stepping on and breaking large downed branches. He did not detect any foul odor. His dog is half Boxer, quarter German Shepherd and quarter Pit Bull and is usually not afraid of any wildlife. This encounter is about twenty miles straight line on a map from the area of the "Umatilla Screamer." The reader can refer to BFRO report 57323 to read about this and find links regarding the "Umatilla Screamer."</t>
  </si>
  <si>
    <t>https://www.bfro.net/GDB/show_report.asp?id=65970</t>
  </si>
  <si>
    <t>Union</t>
  </si>
  <si>
    <t>1973-1974</t>
  </si>
  <si>
    <t>I was rifle deer hunting. Waiting "on stand" -watching a mountainside. The "driver" (other hunter who was walking the mountainside to drive out a deer to the stander (me). The hunter I was expecting to see was my brother. I had a clear view of the mountainside-there was a lone pine tree with a fallen log in front of it. It was mid-morning, good weather-clear day and view. I was watching the mountainside when it walked into view. I assumed it was my brother because it walked like a man-upright. It was all in brown. In retrospect, I should have realized right away that it wasn't my brother because of the clothing. It stopped beside the tree and stood there. I had the feeling it could see me. I thought about putting my rifle scope on it, but thought my brother might not appreciate that,so didn't. After a few seconds, it dropped down to all fours &amp; disappeared out of my view. That was when I realized it couldn"t have been my brother, so I thought it must have been a bear. Then a few minutes later my brother did appear-in the same place-I could tell right away that it was him &amp; what I had seen was a lot bigger and taller. I have never forgotten the incident-although my family and friends all said it was a bear-I have seen lots of bear in my life and I'm sure it wasn't a bear. I thought it was a man when I first saw it. It walked like and stood like a man-thought it was in a brown coverall or something. Never have seen anything like it since.</t>
  </si>
  <si>
    <t>Elgin</t>
  </si>
  <si>
    <t>Summit Road</t>
  </si>
  <si>
    <t>mountain , clearing</t>
  </si>
  <si>
    <t>walking along ridge then put its hand on a tree , dropped to all fours and went into the woods</t>
  </si>
  <si>
    <t>walking , dropped to all dours</t>
  </si>
  <si>
    <t>I spoke with the woman on the phone as she vividly recounted her experience in 1974. She was articulate, lucid, and a very credible witness, and went on to describe seeing what she initially thought to be a "man in light brown coveralls" from approximately 150 yards while seated in a deer draw during an early morning hunt in the Umatilla National Forest. She appeared to have a high degree of aptitude with matters relating to hunting and local wildlife. She mentioned that at first she thought it was her brother who was in the approximate area "driving" deer to her stand. She stated that she did not think much of it immediately, since the creature nonchalantly walked upright along the side of the ridge with a gate "very similar to a man" and approached the pine tree, put its hand on the tree, and then turned to look at her. She described feeling very strongly at the time that the creature was looking straight at her. After a few moments of this behavior, the creature "dropped to all fours" and scampered with some degree of speed up the side of the ridge, out of sight. She said at that point she began to wonder if the creature was a bear, but noted that in all of her experience in the woods with bears she had never seen a bear “walk like a man". She explained that she later wished that she had viewed the creature in her rifle scope, but since she initially thought it was her brother, she felt that "he would not have appreciated her drawing down on him". When her brother did approach the area adjacent to the pine tree shortly after the creature left, she described a sudden realization that this was a very unique experience in that her brother was much smaller in stature than the creature, and dressed in "blue jeans and hunting jacket, not brown coveralls." Her brother was completely unaware of any unusual presence in the location. The witness maintained that she has never forgot about the experience, it has stuck with her, and she felt that it was important to describe the experience formally for the record.</t>
  </si>
  <si>
    <t>https://www.bfro.net/GDB/show_report.asp?id=27711</t>
  </si>
  <si>
    <t>21-24</t>
  </si>
  <si>
    <t>While bow hunting on Mt. Emily in 1982 my wife and I took a drive to the summit off exit 243 aprox. 15 miles up the forest road. When we reached the top I noticed what I thought was another hunter sitting at the base of a tree as I turned to take another look what I saw stood up and walked across the road stopping to look at us before it descended down the hill on the other side. I went to where I last saw it I concluded it was aprox 8 ft tall from a tree it had stood next to when it stopped to look our way. I then realized what we had seen was not a hunter or a bear. It was a hot august afternoon no tracks to prove what I had seen but I will never be told otherwise what we observed that day.</t>
  </si>
  <si>
    <t>Mt. Emily summit off forest roads about 15 miles off exit 243</t>
  </si>
  <si>
    <t>LaGrande</t>
  </si>
  <si>
    <t>Mt. Emily</t>
  </si>
  <si>
    <t xml:space="preserve">pine trees </t>
  </si>
  <si>
    <t>hair long enough it flowed as it walked</t>
  </si>
  <si>
    <t>sitting at the base of a tree then fled when witnesses saw it</t>
  </si>
  <si>
    <t>walking , arms swung as it walked</t>
  </si>
  <si>
    <t>I talked to the witness by phone. He is unsure of the date but said, "I can still see it in my mind." He observed it for one to one and one half minutes, and saw it travel about 100 yards. He was archery hunting for deer and elk and this is a popular area for hunters. He hunted Mt. Emily for three to four years. The day of this sighting, his wife was driving and at first glance he thought he saw a hunter in a ghillie suit or camouflage sitting at the base of a tree 200 feet away. It was not in bushes. As they drove past, the dark brown figure stood up. They stopped and he got out the door to watch the figure walk down and across the road fifty to seventy five yards behind their vehicle. The witness remembers it was massive with a huge round head and shoulders three or more feet wide. He saw the arms swing, arms that went to the knees. The hair was long enough to be flowing as it took long strides. He does recall facial features but did not see ears or long nose. The figure stopped for thirty seconds to look at them and then went out of sight down a steep hill. It was so steep the witness said he would not have wanted to descend it. The figure had stopped by a tree and its head was as high as this eight foot tall tree. I asked the witness if he remembers a wildlife trail near to where the figure was sitting. He does not know, but there are large game animals in this area. He did not detect any odor. I find him credible.</t>
  </si>
  <si>
    <t>https://www.bfro.net/GDB/show_report.asp?id=58004</t>
  </si>
  <si>
    <t>This was on an Elk hunting trip. My friend and I was going to meet one of our party at a point on a road, in the early evening. While walking along the logging road we came up on these huge tracks in the road. They were on the road, and off the road, into the trees then back onto the road, like it was wandering. And also there were more than one size tracks. Some were smaller than the others.. The farther we walked, the more tracks we found. By the time we met our friend, we thought we wouldn't say anything and see what he would say about the tracks. He said, well I didn't see any Elk, but these tracks are all over the place. We headed back to camp and the next day we headed home. There is no doubt in my mind,that these tracks were made by a mighty big creature. The tracks were about 18 inches long and eight inches wide on the big ones and maybe 15 inches on the smaller ones. They had to be very heavy to crush the hard snow, down to the road bed,like it did.</t>
  </si>
  <si>
    <t>southwest slope of Lookout Mountain</t>
  </si>
  <si>
    <t>Palmer Junction</t>
  </si>
  <si>
    <t>Jubilee Road</t>
  </si>
  <si>
    <t>logging road , creek , mountain</t>
  </si>
  <si>
    <t>walking along road</t>
  </si>
  <si>
    <t>After speaking with the witness, E.B., for a while I concluded that he is a credible observer. E.B. isn't certain, but believes this incident occurred in 1988. He has a good bit of outdoor experience and is confident the tracks were not made by a man or a bear. Two other people in his hunting party observed the tracks as well. The party also met another hunter who had seen the same tracks. There were tracks of two different sizes. Both had long strides. These tracks were in snow and the toes were readily visible. At the time, these guys were nervous about the situation and decided not to follow the tracks.</t>
  </si>
  <si>
    <t>https://www.bfro.net/GDB/show_report.asp?id=696</t>
  </si>
  <si>
    <t>My husband and I lived in Walla Walla, WA during the '95-'96 school year, and often went exploring in the nearby Blue Mountains. Nearly every little diner and gas station seemed to have "bigfoot" plaster casts on the wall that "were found 1 mile from here." I thought it was all a big joke intended to boost tourism. I did NOT believe in Bigfoot. One Saturday we were looking for an out-of-the-way place to explore where we wouldn't run into anybody. We were driving down a remote track, maybe it was an old logging road, and finally had to stop when it crossed a large stream that was too deep for our little Geo Metro. Since we were miles from the last sign of civilization, and since we couldn't go any farther, we decided to do some exploring right there. I remember getting out of the car and immediately feeling an intensely eerie sensation of being watched. It was the kind of "being watched" that made the hair on the back of my neck stand up. I've never experienced that feeling either before or since. The really odd part was that I could pin-point exactly where I thought I was being watched from, even though I couldn't see anything. Just on the other side of the stream was a small, steep, tree-covered hill. The weird sensation of being watched was coming from a point about half-way up that hillside, probably 40 feet from the stream. I knew there wasn't anybody else out there because we were so far out in the wilderness, so I figured it was all in my head. We started poking around the streambank (the stream was probably 15-20 feet wide) looking for Indian artifacts, animal tracks, wildflowers, anything interesting. The ground was soft enough for our car tracks to leave a bit of an indentation in the ground, but too firm for us to leave any tracks. It was very grassy and weedy along the stream banks where we were. After about 20 minutes of poking around, I came across a huge footprint indented about an inch deep in the grassy ground. It looked like a flat-footed human print complete with 5 toes but it was approximately 16-18 inches long. And it made an indentation in an area where, at 150 pounds, we couldn't make ANY tracks. I couldn't believe I was really seeing this footprint, so I called my husband over to verify it. He confirmed that I wasn't seeing things. I briefly scouted around and found 2 more tracks but by this time I was really getting scared. Those huge tracks coupled with that eerie feeling of being watched nearly unnerved me. We practically raced each other back to the car, and by that time I was on the verge of panic. I just wanted to get the hell out of there. I was also an instant believer in Sasquatch. A friend later asked me if I'd gotten pictures of the tracks. I told her that I couldn't remember if we had a camera in the car but that even if we'd had, you couldn't have paid me to have gone back for a picture.</t>
  </si>
  <si>
    <t>Hwy 104</t>
  </si>
  <si>
    <t>Blue Mountains</t>
  </si>
  <si>
    <t>valley , stream , cleared , forest</t>
  </si>
  <si>
    <t>tracks went across the stream</t>
  </si>
  <si>
    <t>https://www.bfro.net/GDB/show_report.asp?id=10934</t>
  </si>
  <si>
    <t>Wallowa</t>
  </si>
  <si>
    <t>off road</t>
  </si>
  <si>
    <t>On a family vacation in the remote mountains of eastern Oregon, I witnessed in broad daylight, what I believe was a family of sasquatches. I have recorded everything I can recall about that incident, hoping that others can extract important behavioral or other data from this report. I apologize for the abundant personal information – worry about the car, etc – but this information will help the reader understand why I can recall this incident so clearly. The sighting occurred in early July 1972 when my wife, 2 year-old daughter, 9 month-old son and I were on a vacation in Eastern Oregon, traveling in our Volkswagen Squareback. This was our first and only vacation to these regions. On the vacation, we visited the John Day River Valley, Strawberry Mountain, the Snake River Valley and other sparsely populated, remote mountainous areas. On the day of the sighting, I had decided to take a short-cut across the mountains expecting a scenic, but shorter route to Wallowa Lake, a resort area where we planned to camp. The region is thinly populated and the mountains are on Federal Lands but are essentially uninhabited. At the last gas station and general store before entering the mountains, I inquired if we could cross the mountains and was told the road was passable but primitive. This store may have been in the town of Cove or it may have been another town. We set off on our journey with a state roadmap and my sense of direction to guide us. After three or four hours of travel, several turns at unlabeled forks in the road and using the sun to navigate we found ourselves on a primitive dirt trail. We had not seen a house, vehicle or other sign of humanity for many miles. I became increasingly concerned realizing that if we broke down that I would have to walk possibly 20 miles or more to get help. In hindsight, I believe I may have wandered by accident into an area now designated as a Wilderness area where mechanized traffic is prohibited. Fortunately the day was clear and warm, and we were well below the level of any snow. We had food and water adequate for several hours, so we were in no immediate danger. I was driving and everyone else had dozed off. At about 2 PM we were driving generally north, quietly idling along at about 5-10 miles per hour, following a faint vehicular road. I call it a road for convenience, but it was not a road – it was a barely visible, badly rutted, dirt track without gravel, culverts or other improvements. It was basically a couple of ruts in the soil and looked as if it had not been maintained in decades, if ever. The soil was damp, but not wet so I had no concerns for traction. There were small bushes growing in the road. I recall realizing the traffic was only a few vehicle per year. The road was suitable for a heavy duty, 4-wheel-drive vehicle not a Volkswagen on a family outing. I became concerned that the road might dead-end or become impassable, and we would be forced to backtrack and I wasn’t sure I could find my way back. I had to keep a very close watch on the road to make sure I wouldn’t run over something that would damage our car and strand us in the middle of nowhere. At the sighting location the road was atop a wide, flat ridgeline covered with a few trees, bushes (possibly sagebrush) about 2 to 4 feet high and scattered clumps of bunch grass. The soil atop the ridgeline was thin and rocky. The damp soil suggested a possible rainfall a few days earlier. Based on the vegetation and lack of snow, I later estimated the elevation was between 4,000 and 6,000 feet. The ridgeline sloped gently to the left (west) and then dropped off sharply into a forested canyon, at a distance of approximately 125 yards from the road. To the right the ground gently sloped upward with a few scattered trees, and at a distance of perhaps 200 yards dropped off to the forested lower elevations. To the front, the road dipped down and then back up to the treeline about three quarters of mile ahead. Suddenly near the head of a small ravine which cut easterly from the canyon toward to the road, a human-like figure appeared about 200-300 yards ahead and a little to the left of the road we were traveling along (See Sketch 1). The figure hadn’t been there my last glance a few seconds earlier, so the figure must have been sitting or lying in the low bushes and then stood up. At first, I took the figure to be a hunter. In the context, a “hunter” is the most logical category for the figure. No other category – hiker, biker, nature lover, surveyor, rancher, fern gatherer, fur trapper, etc, etc – even remotely applied. My second thought was surprise because I couldn’t see a tent, pickup, camper or any other normal paraphernalia of a hunter’s camp. I wondered if the hunter had been hiking and had stopped to rest – that the hunter had a camp nearby and this was simply a place to take a mid-day break. I also wondered if hunting season was open this early in the year. Either way I didn’t care and gave a sigh of relief because I could talk to the hunter and ask if the road we were on would take us out of the mountains and back to the paved road. When I first saw the hunter, it was to the left of the road we were on (See Sketch 2). The hunter initially walked toward the road making me think the hunter was coming to the road to talk to me. However the next time I looked, there were 3 figures close together. They were not all the same height, which I interpreted as the shortest one being a child. They milled around and then all three began walking away from the road and toward the ravine. Still thinking they were hunters, I waved my arm out the window to indicate that I wanted to talk, but the figures continued walking toward the tree line and ravine to our left. I then saw a fourth human-like who was walking diagonally toward the ravine. While the hunters weren’t running, they were moving fast enough it was clear they would disappear to the trees before our car would get close enough that I could ask them a question. I wanted to speed up to catch them, but couldn’t because I had to keep checking the road to avoid hitting anything that might damage the car. The hunters continued to move away from the road instead of toward the road to talk. In frustration, I honked the horn and waved my arm out the window to signal the hunters that I needed to talk to them, but they kept walking their steady pace, without visibly speeding up or slowing down. The creatures I saw were definitely humanoid in shape – head, torso, two legs, two arms. They walked upright. They had a bulky appearance, but were not bears or any other four legged animal. I had mentally classified the creatures as “hunters”, but the classification did not fit very well. I thought it was too early in the year for hunting season (later confirmed). I did not see any sign of rifles, bows, quivers, backpacks, water jugs or other paraphernalia hunters normally carry with them. No vehicles or camp gear was visible. They were not riding horses. They were not wearing orange jackets, camouflage suits, chaps, hats or other clothing humans wear. They were uniformly dark in color from head to foot. They did not appear to be loggers, ranchers, forest service staff, mushroom pickers, horseback packers or any other type individual one might expect to see at this time and place. There was absolutely no gear of any sort visible. I briefly wondered if they might be military men on some sort of a training mission, but quickly discarded the idea because while military people sometimes dress in uniform dark colors, they always carry a lot of gear – weapons, ammo, food, radios, helmets, etc – and these creatures were not carrying anything. I also considered moonshiners or illegal marijuana growers but discarded the concept as not fitting these circumstances. About 20 to 30 seconds after the initial sighting as I was struggling to resolve these puzzling inconsistencies, I realized with a shock that maybe the creatures might not be hunters after all but were in fact sasquatches. I had seen the Patterson/Gimlin film a few years earlier but had mentally thrown it into a category of “don’t believe until there is more evidence”. Now in a flash I excitedly thought “They do exist! I’m looking at them! Sasquatches are real! Maybe that film wasn’t a hoax!” I shook my wife to wake her and began simultaneously telling her to wake up, get the camera out of the back seat, take a photo, count the creatures, and that I thought bigfoots were real and that we were seeing several of them. She couldn’t get awake fast enough to fully understand what I was trying to say or do any of the several tasks I was excitedly telling her to do. She did see the creatures but doesn’t remember the incident, since she had only been partially awake for about 15 seconds before the last one disappeared. Our car soon reached the point nearest where I had first seen the figures but by then all but one had disappeared into the trees. As the car reach Point B (See Sketch 2 &amp; 3), I saw the last creature take a few steps just as it entered the tree line (Point 6). It had its back to me and didn’t look left or right as it walked into the trees and disappeared. The sighting was over. The creatures walked in a purposeful gait, not dawdling nor running. I don’t recall noticing anything special about their gait, height, posture or anatomy, beyond they were bulky. I heard no sounds and do not recall any strange smells, even though my window was down. At no point were we closer than about 100 or 125 yards to the creatures. The entire episode took perhaps 45 seconds. During this time, I could only look for a few seconds and then would look back to check the road to make sure I wouldn’t hit an obstacle. I absolutely could not afford to damage our car which could endanger my family. Before the realization dawned that these might be sasquatches, I was very irritated at the rude behavior of the hunters. All I wanted to know was if I could get back to civilization on the road I was on. These hunters had ignored the unwritten rule of remote areas to provide help to fellow travelers in need. Instead they had walked away and disappeared into the forest so they could selfishly continue their hunting. Or, so I thought. The behavior of the figures – remaining out of sight until the car was fairly close, standing up, milling around, and then walking briskly to the nearest concealment – did not match anything I have ever seen humans do. Humans in remote areas usually acknowledge the presence of each other and in my experience total strangers almost always say a few words to each other, especially when someone waves and calls to them. As we passed the area where the hunters had stood up, I considered stopping the car, getting out and yelling at the hunters / sasquatches to ask if the road would take us to the highway, but since they had ignored my arm waving and horn honking, and walked away it was clear they didn’t want to talk. I also thought of getting out and looking around where I had first seen them, but my wife who was fully awake by this time, didn’t want me to get out of the car. I realized that the creatures might indeed be bigfoots and I wasn’t sure what might happen if I left the car and gave the appearance of chasing them. My wife and I agreed it was critical to get my family off that mountain to safety before dark, so we did not stop. Despite the “flash of insight” that the creatures were sasquatches, I continued to be unsure of that conclusion. Such a conclusion was a huge step. How could I be sure the creatures were indeed sasquatches? The world is a big place and my understanding of all the possible explanations was so limited. This was my first (and only) visit to these mountains. Perhaps there was another explanation. What was clear, that I wasn’t going to get any more direct input from the creatures that had walked away without a word and disappeared. Then I thought of one last test I could apply to the sighting of the creatures. In my experience people always have clothing, gear, tools or other physical objects. So far as I had seen these creatures had none, but perhaps they were indeed humans and they had a base camp nearby where they had left their gear. We had seen no such base camp on the way to this location, but perhaps there was a camp somewhere ahead. The terrain constrained both foot and vehicular traffic to follow the ridgeline. If we saw a base camp in the next few miles with any kind of gear at all, then I would conclude that these creatures were just humans following some mighty strange practices. And maybe there would be someone in such a camp who could tell us if we could get back to the highway on the road we were on. I explained this to my wife, who by this time was fully awake. So for the next ten miles or so, we looked for such a base camp but saw nothing. For a couple of hours after the sighting we continued to drive generally north and came to progressively better roads until we got safely back to paved State Highway 82 where we turned right and drove on to Joseph, the town beside Wallowa Lake. I was very thankful to have completed the journey safely and to this day remain deeply thankful that my family was not stranded in the mountains. A few days later on the 4th of July, we visited my wife’s relatives on their large eastern Oregon ranch about 75 miles southwest of where we had seen the creatures. They and their ancestors had lived and grazed sheep and cattle for more than a century on their ranch in almost identical terrain with similar climatic conditions. I briefly described the sighting and asked if they had seen bigfoots in the Oregon. They responded that they had no personal experience of bigfoot, they didn’t know what was in California, but even if bigfoots existed in California, that they didn’t believe bigfoots existed in Oregon. Since I had recently married into the family and didn’t want to be labeled a nutcase, I dropped the subject. A couple of weeks later, I mentioned the incident to a co-worker, who also indicated non-belief. After that, I don’t recall thinking of or discussing the incident, until I prepared this report. I remain convinced we saw a group of sasquatches that day. I am glad to have a forum to present this report. Hopefully this report can add one data point to the sasquatch knowledge base.</t>
  </si>
  <si>
    <t>remote offroad vehicle trail near USFS 62</t>
  </si>
  <si>
    <t>Joseph</t>
  </si>
  <si>
    <t>State Hwy 82</t>
  </si>
  <si>
    <t>Wallowa Mountains</t>
  </si>
  <si>
    <t>ridgeline</t>
  </si>
  <si>
    <t>brush , grass</t>
  </si>
  <si>
    <t>crouched down in grass then retreated to woods</t>
  </si>
  <si>
    <t>The witness and I talked over the phone about this report. I was impressed by the very careful job of recording the account of what he and his family experienced. There is not a lot to add that he has not already addressed in his narrative. The witnesses report stands well on its own. The witness provided the attached sketches that accompany this report. I did some searching on Google Maps, with the terrain feature turned-on. As near as I could determine, this witness was likely on or near what is now USFS Rd 62, or a trail nearby. There was only one place that I found that matched his description. Because of the details provided, the very remote location, and the description of the creatures he observed, I believe that this witness observed a family of sasquatch that never expected to see a human in this place.</t>
  </si>
  <si>
    <t>https://www.bfro.net/GDB/show_report.asp?id=41634</t>
  </si>
  <si>
    <t>Was walking down a little dirt road at daylight. I was elk scouting, when I come out into the edge of the clear-cut at the bottom of the hill. I just started out where I could see the top, which the road I was on led up, when I seen some movement. I watched for a second and could not believe my eyes. At first it almost looked like to bears standing up on their hind legs facing each other. They were at about 300 yards. I put my binoculars on them and I witnessed what seemed to be TWO YOUNG BIGFOOT PLAYING. I watched them jump around chasing each other and jump up and hit there hands together for about a minute, then all of a sudden they both just stopped and walked off together into the thick trees. they were about five and a half feet tall with hands down to almost there knees, with long brown hair. They looked just like pictures I seen in Walla Walla Washington sightings like two years later.</t>
  </si>
  <si>
    <t>Sled Springs Unit .5 mile from the gate at the top of Noregard Hill on a clearcut</t>
  </si>
  <si>
    <t>Noregard Road</t>
  </si>
  <si>
    <t>Eagle Cap Wilderness Area</t>
  </si>
  <si>
    <t>clear cut , forest</t>
  </si>
  <si>
    <t>no bellies , slender fingers , noses were human like but chin/jaws were not</t>
  </si>
  <si>
    <t>playing and clapping hands together then walked into the forest</t>
  </si>
  <si>
    <t>walking , playing</t>
  </si>
  <si>
    <t>E.A. was 13 years old at the time of this sighting. He and two others (his dad and a friend) were scouting elk in an area of Wallowa County that is between LaGrande and Enterprise, Oregon, in the Eagle Cap Wilderness area. On the morning of this sighting, E.A. and the other two individuals got up at dawn and began scouting on foot. All three of them left camp in different directions. When E.A. reached the clear-cut that he mentions in his report, he saw the two creatures near the top and initially thought that they were bears. E.A. kept waiting for them to "drop" down to their front feet, but they never did. He watched them through binoculars at a range of approximately 300 yards. His sighting lasted about one minute. E.A. described both creatures as 5 1/2 feet tall, slender (no bellies), with long arms and long, slender fingers. Their coats were shaggy reddish-brown. E.A. remembered that their noses appeared human-like but their chins/jaw lines definitely did not. These were the only facial details that he couldsee. E.A. was so shaken up that the immediately went back to his camp, where he waited for his dad and other adult. Later that day, all three of them went back to the area of this sighting to look for evidence. E.A. was amazed because there were numerous mole holes in the ground, which offered piles of soft soil for quality impressions, but there were no tracks found. Eric believes that the creatures were cognizant of these areas of soft dirt and consciously avoided them. E.A. told a game warden the following year, while hunting elk in the same area. The warden apparently listened to his story buy made no formal report. This witness told me of another person he knows, who also hunts this same part of the state every year. This friend apparently saw a Bigfoot in 1995 at a distance of 100 yards. This was within 2 miles of E.A.'s earlier sighting. E.A. will urge this other person to come forward to the BFRO to submit a report. I found this witness to be truthful and credible.</t>
  </si>
  <si>
    <t>https://www.bfro.net/GDB/show_report.asp?id=697</t>
  </si>
  <si>
    <t>I drove up Mill Creek Road to Tiger Creek Road (also called Tiger Canyon Road) and stopped at Skyline Campground (formerly squaw springs campground). I live in western Washington but grew up in Walla Walla and love the Blue Mountains. I’m an avid hiker and love to enjoy the outdoors. When I get the time I like to make a hiking trip. I hadn’t been to this particular site before but I had heard some of the Sasquatch stories coming out of the Tiger Canyon area. I had driven up Tiger Canyon a couple times before, including a few weeks prior in late June when the road was still blocked by snow. I thought this campground would be the perfect place to stay the night and hike the area. A friend of mine had been with on the trip when the road was blocked, but he too was busy this week so I went alone to scout out the area alone, stay the night and drive back to western Washington the next day. I had first been intrigued by the idea of Sasquatch when I found some info online while searching for hiking sites. As a kid some local friends had told me stories, but I’d never been sure what to make of it. I also had read a book about Blue Mountain Bigfoot that Vance Orchard had wrote. I wasn’t totally convinced that these creatures existed and did not think I would find anything about them because I figured that if there were encounters, they were very rare. I arrived at the campground at about one o’clock. An older couple was there reading, enjoying the campground. I picked an area and began set up my tent. As I was pounding the stakes in I felt something hit the ground behind me. I turned around and I didn’t see anything. I looked over at the couple and they were still sitting at their campsite. Whatever it was had caused a very strong vibration in the ground behind me and it couldn’t have been anyone at the camp. A little bit later I started to hear a weird noise. At first I thought it was the antifreeze bubbling in my car because it was a hot day and my car was steaming a little. My car overheats a lot. The sounds were like a low rumbling growl. It was a sustained sound that lasted for just a couple seconds. However I seemed to hear it in regular intervals. The sound also seemed to kind of echo like the sound of something hollow or the sound of water down a drain which is why at the time I thought it was my car. I decided to explore the area; I walked by the two other campers and said hi. They had a poodle that barked at me little. I wanted to see if I could look over Tiger Canyon at the valley from where we were so I crossed over to the other side if Kendall Skyline Road. I couldn’t see much through all the trees so I decided to head the other way. I brought a GPS device with me that had topography maps loaded on it. It showed a trail into the Wenaha-Tucannon Wilderness that I wanted to follow. As I started in that direction I noticed a very large track just to the right of a pool of water in some soft mud. It didn’t really look to me as something authentically Bigfoot because the foot seemed thin. I told myself it couldn’t be a footprint of a Sasquatch because I had read some stories a few weeks earlier and thought I could just be imagining it. I came back and looked around the area behind the camp where I had felt the thump. I had heard something knocking on a tree so I tried to make noise like I had done when I was hammering the tent posts. I had a little pattern of sorts that I thumped onto the ground with a rock. It seemed like at one point whatever it was mimicked the pattern of my thumps. I explored the area I thought it was coming from, but only saw a deer, so I figured maybe it was just my imagination getting the best of me. The noises stopped and I felt relieved. “It was all just in my head” I thought. It was now somewhere between 1:30 pm and 2 pm, and I started down towards Squaw Spring. I noticed some more prints as I walked but I still didn’t believe what I was seeing. I found some that seemed to continue on further but I did not follow them since I had planned to go a few miles into the Wenaha-Tucannon Wilderness and didn’t want to waste time. It also looked like there was a foot impression on a log that had fallen across the spring. This all seemed too surreal to me because there were lots of prints everywhere even some that appeared smaller, possibly a juvenile animal, but they were just thin outlines. I had never seen prints like these in person so I was unsure what I was even looking at. I kept walking and came to a clearing on the side of a grade where I found a print that was about 3 inches deep and well defined. I could see the big flat foot, the toes and heel. Suddenly I thought wow these prints are for real. I now had a feeling one of these creatures could be around any corner. I got to the top of one of the mountains to get a nice view of the wilderness area and then made my way back to camp. When I got back I was pretty tired from hiking. The two other people at the campground left in their pickup shortly after I got there and I went to relax in my tent. I was the only one at the campground now. About an hour later I heard the same low rumbling growl sound from earlier. I realized that my car had now been off for 3 or 4 hours, and there was really no way it could be the car. I was hearing more knocking and like I had earlier. It sounded like someone was smacking a branch against a tree. I realized whatever creature this was; it must be the same one that came by before because the knocking and the low growl started at the same time after being silent for so long. It sounded like it was in the same area behind my campsite where I had heard the thump earlier. It was now about 7 pm, about 2 hours until dark. Being there by myself made me very nervous, especially with the growling noise and tree knocking apparently being directed toward me and my campsite. I got out of there as fast as I could. I got back to town and felt very paranoid. I spent time walking downtown Walla Walla calming myself down and recounting the events. I had never been so scared of the outdoors. People noticed I looked visibly shaken though I had not mentioned the incident. It was hard to even tell anyone in fear of them thinking I was crazy.</t>
  </si>
  <si>
    <t>Skyline Campground (maybe Bone Spring Campground now?) off Kendall Skyline Road</t>
  </si>
  <si>
    <t>Kendall Skyline Road</t>
  </si>
  <si>
    <t>This report was received in early August 2008, but due to the Georgia Bigfoot debacle; the report was put aside, because of how this witness felt about how people might view him and his story; which had just taken place up in the Blue Mountains of the Wenaha-Tucannon Wilderness area of Oregon. On the 10 of February of 2009 J.S. e-mailed me stating that he has decided that he would like to go ahead and tell his story which has caused him much concern after his short camping and field trip. I called J.S. as he requested. This young man, who is working in the computer world, seemed very credible in the retelling of his encounter last summer up in the Blue Mountains of Oregon; which is located just below the Washington and Oregon border. I never asked this witness for his GPS coordinates, because we will be giving the readers a small enough GPS location box that has all of the above-mentioned named places included. As of this date, this was the first and last possible encounter that this witness has had; which at first, he refused to accept as it was happening to him during his outing. After viewing all of those footprints that were close to where he had set up his camp; which by the way he didn't think were real at first. Not until he was on his short field trip into on the wilderness trail, about 3 miles out of camp, when he came up on what was an indisputable fresh print. He remembered that he had left his camera's memory card back in his car and was unable to take a photo. After rethinking his encounter, J.S. now believes that the sounds he was hearing and feeling were being made in the back of a throat of something that had to be very large, but as he looked around, he could never locate anything that was making those on and off growling sounds. After the two other campers left the area, and adding up all that was taking place, like the rhythm knocks and the throwing of small rocks that had landed just behind him, and the footprints that were seen; he finally made the decision to leave that camping spot and head for town to try and shake those fearful feelings that were still with him. This writer believes that this witness was in the presence of several of those Sasquatch creatures, and at first J.S. refused to believe that it was happening to him. First, the one that was throwing rocks behind him, and second when it was making those knocking sounds mocking the rhythmic thumps like J.S. was making when he was pounding in those tent stakes; I believe those were more than likely being accomplished by juvenile Sasquatch's that were probably playing with him. Note he had viewed many different sizes of tracks around his camping area, but they didn't look too fresh or real at the time. The Paul Freeman footage was filmed in this Blue Mountains region near the Washington/Oregon border. The area of this report was one of Mr. Freeman's favorite places, and is real close to where he got his short film. I now believe this footage to be of a real Sasquatch, after I had the chance to view his complete film. Mr. Freeman died in 2003. I am familiar with the area, back in 2000 I had the chance to camp at Deduct Springs, which is located on Tiger Canyon Road, a short distance down from Squaw Springs. We are enclosing two photos that were taken by this witness around his camping area, but this writer cannot say for sure that it is a Sasquatch track, but has some possibilities of being one. Let's face it photos of tracks are difficult to discern. ------------------------------------------------------------------------------------- Hey Richard, just wanted to send you these for the report. I attached to this email the pictures I took on the day of the encounter shortly after I got back to camp. Its somewhat easier to see if you rotate the picture to where the toes are pointing up. I wish I had gotten some casts and a picture of that print that was a lot more clear! (left my memory card in the car!) This track looked a little older (less fresh) and was closer to camp. J.S. P.S. The pictures are all of one print with and without flash and I put my foot up for size comparison - I wear a size 11 shoe.</t>
  </si>
  <si>
    <t>https://www.bfro.net/GDB/show_report.asp?id=24371</t>
  </si>
  <si>
    <t>Wasco</t>
  </si>
  <si>
    <t>Channel 2 News and becoming curious as one day long ago I heard sounds that to this day I can't identify. In August of 1973 or 1974 I believe, I was a twelve or thirteen year old boy scout on a scout camping trip at Camp Baldwin, Oregon. Another scout and I, in order to receive our 'camping merit badge', had to spend a night camped out in a tent away from the other scouts. We left the rest of the scouts to find our campsite, approximately 1/2 to 3/4 of a mile away from the main camp one late afternoon. We set up our tent, gathered the firewood for the night and cooked/ate our dinner. We sat around the campfire talking until we felt it was time to go to sleep, and retired to our tent and our respective sleeping bags. The boy I was with was quickly asleep but I was having trouble falling asleep. After what seemed like hours I finally started to drift off when I heard a sound in the distance that shook me bolt upright and wide awake. It sounded like nothing I had ever heard in my life, nor have I heard it since. I would estimate that it came from about a quarter of a mile away, in the opposite direction of the main campsite at Camp Baldwin. I've listened to the recordings of the vocalizations on your website and this sounded a bit different. It began as a low guttural sound that grew louder and higher in pitch until it sounded very similar to your recordings, high pitched and kind of warbling, before dropping in pitch and dying off quickly. Each vocalization lasted approximately 7 or 8 seconds. I listened to this sound repeat many times for probably an hour, maybe a little less, with my head buried in my sleeping bag not making a sound. The sound seemed to get closer at times, but never sounded close enough that I thought we were within its eyesight. Still, fear kept me from making a sound, even to wake up my tent mate, and I just lay there listening and trying to remain as motionless as possible. Eventually the sounds quit and what seemed like an eternity later I finally fell asleep. I am 42 years old now and have spent my life in the Oregon woods, fishing and the like. I have still yet to hear anything that even remotely sounds like what I heard that night. Was it Bigfoot? I have no idea as it did sound somewhat different than the recordings you have on the site. I do know it was a sound that scared the hell out of me and as an outdoorsman born, raised and still living in Oregon, cannot come close to identifying to this day.</t>
  </si>
  <si>
    <t>Dufur</t>
  </si>
  <si>
    <t>Baldwin Road</t>
  </si>
  <si>
    <t>growl to high pitch "warble"</t>
  </si>
  <si>
    <t>each vocalization lasted 7-8s</t>
  </si>
  <si>
    <t>The witness reported that at times the individual vocalizations might have lasted up to 15 seconds. They all started with the deep growl described by other witnesses at other times and elsewhere.</t>
  </si>
  <si>
    <t>https://www.bfro.net/GDB/show_report.asp?id=8621</t>
  </si>
  <si>
    <t>1971-1994</t>
  </si>
  <si>
    <t>I have lived on the Warm Springs Indian Reservation all of my life, and I have had three 'run ins' with Bigfoot. The first one was when my first daughter was about 2 years old, and we lived at my father's home at a place called Wolf Point. Back then (1971) it was the only house out there, and the house had a large sliding glass door that went out to the back porch. Back then, the glass doors were only 1 pane, and we had only a thin white sheet to cover it with at night. It was about 2:30 a.m. when I woke to hear my daughter giggling in the dining room. I walked down the dark hallway, and came around the corner and I was about to tell Diane that it was too late to be playing around, when I saw why she was giggling. We had forgotten to tack the corner of the sheet back up, so the sheet was only hanging by one tack, and the window was wide open, with the back porch light on. On the porch, there was a small bigfoot standing directly in front of the door, and it was jumping off the porch, then it would jump back up and my daughter would giggle and jump up and down. I could only stand there and watch, but I felt so scared I wanted to just grab my baby and run! Then it saw me and jumped off the porch and disappeared from my view. That seemed to break me, because I screamed "DIANE!" and she spun around and looked at me. Then I saw what I assumed to be the mother bigfoot walk by the window. I lunged and grabbed my daughter's arm, picked her up and ran back down the hall. My dad came out and asked what was going on, and I told him. Being a very traditional Native American man, he got mad at me for allowing my daughter to "play" so late at night, and told me to go back to bed. He said that Bigfoot have travelled and protected our people for many generations, and they meant no harm to us, if we leave well enough alone. The second time was when I was pregnant with my fifth child. Again, I was living out at Wolf Point at my dad's house, but he no longer lived there, and had left his house to all his children after he remarried. I didn't see it this time, but our dogs were barking up a storm, and I remember my Mexican husband (not believing in Bigfoot) telling me that it was only the cattle or horses that wander around the area. Then the sound intensified, and whatever it was was hitting the rain gutters outside. It wasn't trying to pull it down, it was as if it was trying to intimidate the dogs with it's size or something. It intimidated me!And finally, my husband and my two younger brothers went hunting for rabbits in the Wolf Point area hills. They were all talking and not really doing a good job "hunting" when my husband looked up and saw about 100 yards away a figure standing in the distance. It was an open range with only juniper trees. They had been on the plateau, and he assumed it was a horse standing facing them, so that it appeared to two legs only - until it turned sideways and walked very fast away from them. My husband only described disbelief, being from Mexico and not really ever believing my stories. Then they all started chasing it! It went over a hill and they continued running their fastest after it, until they reached the point where it left their sight. He said he abruptly stopped, because they were on a cliff that went straight down. He described them looking for a trail or a ledge that it must of gone down, but there was nothing. It just disappeared over the cliff. He became a believer ever since.</t>
  </si>
  <si>
    <t>private residence near Wolf Point in the Warm Springs Native American Reservation</t>
  </si>
  <si>
    <t>Warm Springs</t>
  </si>
  <si>
    <t>Hwy 3</t>
  </si>
  <si>
    <t>Warm Springs Native American Reservation</t>
  </si>
  <si>
    <t>sage brush , juniper trees</t>
  </si>
  <si>
    <t>smaller sasquatch playing with daughter through glass door</t>
  </si>
  <si>
    <t>jumping up and down</t>
  </si>
  <si>
    <t>The witness lives on the reservation and is a full-blooded member of the Warm Springs Tribe. The area is generally High Desert country, with wide open juniper stands and ubiquitous sage brush. The higher reaches of the reservation support a small lumber industry in the town of Warm Springs. The witness mentioned that she herself, at age of about two, would interact from inside their house with a sasquatch on the outside in the manner of her own daughter, to the consternation of her parents, though she herself could not remember the details told her by her parents. When her small daughter effectively "played" with the small sasquatch, the girl was somewhere near three feet, while the sasquatch was about a foot taller. The witness used to have a pitbull, who was found one day dead with its back broken backwards, but no open wounds of any kind. One time, when some of her relatives were hunting, they observed a sasquatch in the open country and pursued it in a pickup truck. On that occasion the sasquatch ran parallel to the road, looking at them, rather than veering off at right angles. The witness also mentioned that in the event of visitors coming to the Wolf Point residence, she would hear rock clacking nearby in the darkness. She mentioned that apparently a sasquatch travels through the more developed area of the reservation to this day and empties out garbage cans without tipping them over, as bears or dogs do. The members of the Warm Springs Indian Tribe openly acknowledge the existence of the sasquatch, but do not like to talk about it very much.</t>
  </si>
  <si>
    <t>https://www.bfro.net/GDB/show_report.asp?id=9785</t>
  </si>
  <si>
    <t>observed unknown creature walking rapidly as my son was appox. 200 yards behind. Observed creature for several minutes about 100 yards away. Fits general describtion of bigfoot except was appox. 5 ft 6 in to 6 ft. tall. Large barrel chest, long arms, long strides, hairy- dark brown in color</t>
  </si>
  <si>
    <t>15 miles west of Tygh Valley on a forest access road</t>
  </si>
  <si>
    <t>Tygh Valley</t>
  </si>
  <si>
    <t>Hwy 197</t>
  </si>
  <si>
    <t>mountains , canyons , open hillside</t>
  </si>
  <si>
    <t>walking in clearing</t>
  </si>
  <si>
    <t>bent knee gait</t>
  </si>
  <si>
    <t>Talked to the witness at length. A retired project engineer from Portland now living in Roseburg. Articulate, knew the area of the sighting very well and the details of his description match my knowledge of the area. He got a pretty long look, he says. His son flushed the animal from its hiding place while elk hunting on a cold November day in the White River drainage, a tributary of the Deschutes River. Witness was watching his grown son from a distance as he was traversing a steep open hillside as part of their elk hunt. His son did not see the animal he flushed as he was moving the other way from the animal's subsequent motion. The witness states that his son was near enough to use as a size comparison. He insists that the animal he saw walked upright but was shorter than his 6-foot tall son, and he estimates that the animal he saw was 5'6'' in height, but it otherwise was identical to 'Patty' in the PGF which he had seen subsequently on calbe TV shows. The animal he saw took long strides (much longer than human), and walked with a stooped-over posture, bent knee gait that was very atypical of humans. Assuming he is correct about height, one might suppose he saw a juvenile sasquatch. He saw only the one animal, and no sights or sounds to suggest that there were others in the vicinity. No details he observed suggested gender of the animal. He was holding a rifle with a scope attached and during the minute or so that he watched the animal walk quickly away, he was so overcome with stunned disbelief that he did not think to raise his rifle and look through his scope, much less consider firing his rifle. Case in point for why hunters do not shoot sasquatches.</t>
  </si>
  <si>
    <t>https://www.bfro.net/GDB/show_report.asp?id=699</t>
  </si>
  <si>
    <t>Dr. and Mrs. E. were riding in their private sleeping compartment in the train from Chicago to Portland, a near annual event to visit relatives in Portland. He was closely watching the clock, since the train had left with a delay and, consequently, needed to make numerous, unscheduled stops to let other trains pass. With admirable honesty they admitted to them both having been near naked. During the afternoon, about 2 pm, the train made an unscheduled control stop about 10 minutes train travel West of the Dalles, OR. Looking diagonally into a snow-covered clearing in the woods between the train and the Columbia River, they saw a dark sasquatch stepping into the clearing, accompanied by several "dark birds" of an unidentified species. The sasquatch hunkered down to look at the train, and got up once or twice to walk a few steps and hunker down again. The hair on its legs stuck out on the surface of the snow "like bellbottom pants"; when hunkering, its arms were outside its knees and it rose without assistance from the arms or hands. The E.'s felt secure within the train and were not seen by the sasquatch [tinted windows]. They could exchange mutual questions over the 8-minute period that the train stopped, verifying their mutual impressions of its reality and configuration. Contrasty lighting precluded detailed viewing of features of the animal. The conductor admitted obliquely to seeing it, too, but the geometry of the terrain precluded viewing by others in compartments ahead or behind that of the E.'s. They could not alert others during the event because of their dishabille. The train left with the sasquatch watching. They both stated their absolute conviction that what they saw was a sasquatch.</t>
  </si>
  <si>
    <t>10 minutes by train west of Dalles</t>
  </si>
  <si>
    <t>Dalles</t>
  </si>
  <si>
    <t>Columbia River</t>
  </si>
  <si>
    <t>sat down in snow to watch a train</t>
  </si>
  <si>
    <t>Dr. and Mrs. E., and a middle-aged dentist and his younger wife; the conductor for their section of the train. COMMENTARY and CONJECTURE: The accompanying birds have been mentioned before and no explanation presents itself. The E.s did not suggest that the birds were "mobbing" the sasquatch. They thought they were smaller than crows. The "bellbottom" effect of the hair on the legs speaks of considerable length, probably 4-6". The circumstances are again an example of a sasquatch being seen as a consequence of its own curiosity. The area of the Dalles has been the site of repeated sightings over the years and has been conjectured to be an area where sasquatch cross the Columbia by swimming. The Columbia in this area is relatively narrow, but cold, deep, and very rapid. The E.s discussed the sighting in detail with the Bigfoot Research Project and presented their encounter to the Sasquatch Biology class, held at Portland Community College during the next year, and freely answered questions from the audience. It appears that having been confined to the train provided the eyewitnesses with an unusual state of psychological and physical separation and security, which permitted them to assess the creature with calm detachment and objectivity, unsullied by proximity-induced anxiety.</t>
  </si>
  <si>
    <t>https://www.bfro.net/GDB/show_report.asp?id=698</t>
  </si>
  <si>
    <t>in october of 2008 i was hunting in the white river unit. after being camped for three days i was sitting at the camp fire with my father at around 1:00am when we heard this sound like we have never heard in our life of being in the woods, it sounded almost exactly like one of your recordings except a little bit higher pitched. we heard this sound about every three to thirty minutes until we decided it was getting a little to close for our comfort and went to the dalles for breakfast at about 2:30 am. we came back the next morning and finished out the hunting season without anymore odd noises. so needless to say we drew the same tag this season. so three days into the hunt being October 5th 2009 me and my best friend decided to go hunt a canyon that was across road 4430 from our camp at around 8:30am. As we were driving about 60 yards down the road, we see a black creature that i would say to be around seven feet tall come running up the the steep bank and across the road at an unhuman speed. about 10-15 feet behind it another creature of the same size and color came running across at an ever faster speed. Needless to say i gunned it to try to get closer to get a better look at what i had just seen. within about 10mseconds they were long gone into the manzanita bushes. i got out of the truck and was listening and could hear nothing at all. with the hair on my neck standing up and goose bumps me and my friend went back to camp and started telling my father what had just happened. He found it comical and thought that we were trying to mess with him until that night when my friend was almost in tears begging to leave the woods. we ended up packing up camp and going home at 10:30pm. so last night me and my father started looking up info. and sightings on bigfoot in the area. After reading all of this we started putting things together, and decided to go back today and look for clues. the first thing that really caught out eyes was reading of their stench. less than 500 yards from whare i saw the creatures cross the street were were cutting wood the day before and noticed a rotten small that we had smelled about 5 years before when camped by there. so we decided to go look for tracks and to see what was making the bad smell. so when we go there we decided to go look for the smell first. Its strongest point ended up being down this grown over cat road about 400 yards. we could find nothing that would be causing the smell but the one thing that really gave my goose bumps was there was small trees about three inches in diameter snapped about two feet up laying across the road where the smell was the most potient.(I read the night before to watch for small broken trees. after not finding anything that could be causing this smell we decided to go look for tracks where they crossed the street. after looking for about twenty minutes we found what look like a long and wide print that had no distinguishable toes or tread. about 15ft from the print we found some feces that were what i thought to be a bear but my dad said noway so needless to say i now have a bag of s*&amp;t that i have no idea what it came from. now to describe the figures we say run across the road. they ran completely upright and at speeds of a deer. i could not really see its face. it had longer arms that than a human and ran straight armed. and last it was solid black</t>
  </si>
  <si>
    <t>White River Unit</t>
  </si>
  <si>
    <t>road crossing , ran with striaght arms</t>
  </si>
  <si>
    <t>I spoke with the witness on the phone. I found him to be credible and eager to share his experience with someone. He and his family have been using this hunting spot for many years. In the previous year he heard several vocalizations throughout the night, until he and his dad left the camp to go into town. No other activity happened that trip.Then the following year they sighted two, 7-8 foot, black, hairy, bipedal, upright walking creatures. He said that one of the things that he remembers the most was how fast and nimble they were going up very steep terrain, which would have been impossible for a human to accomplish. They left later that night because a member of their party no longer wanted to remain in the woods. He and his father returned a few days later to look for evidence of what they saw. There were small trees placed across the road and when they got out to investigate they encountered a strong odor that was only in the area of the broken trees. They continued to look around the area and found possible footprint impressions, but they lacked detail. They followed these footprints for a short while and found a large scat. I attempted to reach the campsite where the events took place but due to recent snowfall the area is impossible to reach until next spring. However, given the history of the Mount Hood National Forest and sasquatch I do believe they had sasquatch activity and a brief sighting of two creatures on two separate occasions in the same location.</t>
  </si>
  <si>
    <t>https://www.bfro.net/GDB/show_report.asp?id=26718</t>
  </si>
  <si>
    <t>We were camping at Lower Twin Lake in the Mt. Hood National Forest, and after dark, we were sitting around the fire when my daughter tried doing a bigfoot howl. About 10 seconds after the howl, we heard a tree knock. There were no other people camping nearby. There were 6 of us around the fire, 3 adults and 3 kids. It was midweek, and there were no other campsites being used around the lake. The knock came from a ridge high above the lake.</t>
  </si>
  <si>
    <t>trailhead for Twin Lake off the Pacific Crest Trail in the Frog Lake Snowpark</t>
  </si>
  <si>
    <t>Frog Lake Snowpark</t>
  </si>
  <si>
    <t>knock response to howl</t>
  </si>
  <si>
    <t>I talked to the witness by phone. The witness was camping overnight with her husband, eight year-old daughter, five year-old son and another dad and his son were present. They cooked meat for dinner but there was no wind to blow food odors. The forest was silent. The daughter did a howl lasting about three seconds. Five to ten seconds later, a super loud wood knock came from about 400 yards above them. The witness said it was not a tree falling. The adults froze. Her skin "crawled." Her son in her lap began shaking. Her daughter had a frightened look. Her son also cried when they went to their tents. They did not hear any other sounds nor detect any foul odor. They did not find any tracks although the children did look in the daytime. Due to the reaction of all people present, I find the witness credible.</t>
  </si>
  <si>
    <t>https://www.bfro.net/GDB/show_report.asp?id=57962</t>
  </si>
  <si>
    <t>My wife and son and myself were up archery hunting out of Friend Oregon in the Mt Hood National Forest. they had walked up a road to check it out while I waited in the truck for them to return. They soon returned and asked if I had heard a loud whoop type sound. At that time I had not heard anything. They both seemed kind of shaken a bit. I got out of the truck and no sooner got to the back by the tailgate and whatever this was sounded off with a loud whoop sound. We all started walking to the tree line. My son decided to do a whoop sound just goofing off and we got a louder whoop sound back that's where it all started. The whoop sounds got louder in front of us and started from the left, the middle, farther away in the middle and to the right of us. It lasted for several minutes. My wife and son had there phones recording also. We have it recorded. I have been hunting these woods for over 20 years. I know what bear, coyote, cattle, cougars, birds etc sound like. This is not even close of anything I have ever heard. A couple days prior to that my wife mentioned a really foul strong smell. My oldest son said he heard what sounded like someone hitting a tree with a stick like knocks. the video says it all. I also know we were the only people in that area at the time.</t>
  </si>
  <si>
    <t>mountains , canyons</t>
  </si>
  <si>
    <t>scrub oak , pine trees</t>
  </si>
  <si>
    <t>whoops from 4 different locations</t>
  </si>
  <si>
    <t>I talked to the witness by phone: The witness was out with his wife and son who was on leave from the military. It was earlier that day while hunting uphill that his wife detected a pungent odor. It was there in the same spot when she came back downhill. The son also heard two wood knocks but did not pay much attention to it. Around 7:00 pm on their way back to the truck, the wife and son heard a whoop. They were not sure how far away but it was loud. Then back at the truck they heard another loud whoop. His son walked to the edge of the hill and did a whoop. Five seconds later came a whoop in response. There were whoops from four different locations. One was far away but the others were maybe 100 to 150 yards away. The one coming from the left was where his wife and son had walked out from a blocked off road. It was the loudest. The whoops lasted for fifteen minutes and then just stopped. The area was total silence, not even a sound from a bird. His son yelled again, no response. They are trying to get the recording to me, once received I will update the report accordingly. The witness has hunted this area for twenty years and never heard anything like this. He said the hair on the back of his neck stood up. He did not know if he should be scared or excited. He said his wife had a fearful look.</t>
  </si>
  <si>
    <t>https://www.bfro.net/GDB/show_report.asp?id=58165</t>
  </si>
  <si>
    <t>Richard H., an older farmer and a singularly thoughtful, observant and articulate man, who deliberated carefully before answering questions. Richard was driving the spraying rig along the boundary of his prune orchard and scanned his neighbor's sloping field for deer, often seen there He saw no deer, but what initially looked like a man walking through it, 100-150 yards away. However, he immediately realized that the "man" was projecting at shoulder level above the scattered brush that went over Richard's own head. It was "dirty black, like a horse", but not gleaming in the sun. It had a rounded head, no neck, arms as long as ours, lighter colored calves, a leisurely and smooth human stride, slightly tipped forward at the waist, face not visible, and it didn't make a dangerous impression. By this time Richard had stopped his tractor and climbed on the hood to see it better. The sasquatch entered a walnut grove but did not reappear as expected from the topography, so must have stopped as soon as it was hidden, Richard reasoned. When it did not reappear after a while, Richard continued with his chores of spraying. Three or 4 days later, after he "got his nerve", he walked over into the field and measured a comparison tree with suitable branches, from which he estimated the sasquatch's height to have been "no less then 7.5' and no more than 8.5'". No footprints were found on the hard soil.</t>
  </si>
  <si>
    <t>farm near David's Hill</t>
  </si>
  <si>
    <t>Forest Grove</t>
  </si>
  <si>
    <t>prunes</t>
  </si>
  <si>
    <t>thigh</t>
  </si>
  <si>
    <t>calves a lighter color</t>
  </si>
  <si>
    <t>walking in a field</t>
  </si>
  <si>
    <t>walking , smooth gait</t>
  </si>
  <si>
    <t>https://www.bfro.net/GDB/show_report.asp?id=700</t>
  </si>
  <si>
    <t>1984-1985</t>
  </si>
  <si>
    <t>This is a partial secondary report. I accidently sent the previous report before I completed the questionnaire. Bigfoot crossed the road in front of us while we were on Hwy 6 Between I-5 and the coast. When we approched the crossing area it was grown up solid to the edge of the road. We were several hundred yards approching the figure when it was noticed. When we got closer there was no sign of it and the foilage looked impassable where it was. I am sure it was not a hiker or hunter. The figure moved with a purposeful gait. I would estimate the figure was in excess of 6 feet tall and had no distinguishable clothing.</t>
  </si>
  <si>
    <t>Glenwood</t>
  </si>
  <si>
    <t>Hwy 6</t>
  </si>
  <si>
    <t>heavy</t>
  </si>
  <si>
    <t>I spoke with witness on 6/14/01. The witness is a retired truck driver and an experienced outdoorsman. He and his wife were traveling West on Hwy 6 towards the coast and had just entered the Tillamook National Forest. The witness was struck by the fact that the animal entered the woods were no path existed, only thick softwood forest and dense underbrush. The witness further described the Sasquatch as having a heavy frame and all over dark brown color. It did not walk upright like a man, but was somewhat stooped over.</t>
  </si>
  <si>
    <t>https://www.bfro.net/GDB/show_report.asp?id=191</t>
  </si>
  <si>
    <t>it was in the fall of 1993. my sons and i were deer hunting behind haag lake in the oregon coast range. the area was a new hunting ground for us that was recently made accessible by a logging company. we split up and began our afternoon hunt.i went down a game trail for a while and decided to return to a fork in the game trail to hunt a different area. at the fork i noticed a dark area in a brush pile. i was curious and decided to investigate. what i found was what appeared to be a hut of some kind made out of limbs and brush. the dirt floor was dug out but did not appear to be done my any tool. it was a drizzly day but the hut was perfectly dry. it was large enough to accomodate at least four men. i went to locate my sons to show them this hut. by the time we got together it was dark we came back to the area the next day and brought a camera. we were taking pictures of the hut when my oldest son called us over to the game trail. there were some large footprints about 18 inches long with a stride of about 4 - 5 feet. we also took pictures of these. my son wears a size 12 shoe and one of the pictures shows his boot next to one of the prints. the whole time we were there i felt like i was being watched from the thick brush area around us. we decided that we would leave and not disturb the area any longer. we never went back. please note: it does not matter if i am contacted about this. i just wanted to share my experience with your group. the pictures have been quite a conversation piece over the years. my sons and i have hunted in oregon for 25 years and never ran across anything like this. this area had previously been dense forests with no access. i do not believe any hunter or outdoorsman made the hut and surely not the footprints.</t>
  </si>
  <si>
    <t>gravel road off the back og Haag Lake</t>
  </si>
  <si>
    <t>Haag Lake</t>
  </si>
  <si>
    <t>structure built</t>
  </si>
  <si>
    <t>"hut" structure about 6' x 6' x6'</t>
  </si>
  <si>
    <t>The witness reports that the scooped out hollow in the ground showed apparent finger marks in the 2' high surrounding walls. The dimensions of the structure were approximately 6' by 6' by almost 6' high. It incorporated a thick tree trunk into its perimeter and was very inconspicuous to outside viewers. Its floor was basically bare except for a small tree trunk partly embedded in the soil. The location of the bower was adjacent to the intersection of two game trails with elk and deer prints on them. The observed footprint was an estimated 18" long. Photographs shown to me conveyed a good impression of the structure and its insides as well as the footprint.</t>
  </si>
  <si>
    <t>https://www.bfro.net/GDB/show_report.asp?id=7148</t>
  </si>
  <si>
    <t>Review of Report 395 year 2000. I rode my horse thru the area on many occasions. It was roughly two years earlier and it still is fresh in my memory as of yesterday. On this Summer day, my friend and I had just cross a creek and we were riding the bottom of a ridge. It is a game trail. I was the lead ride and my German Shepard was om my heels, with my friend behind me. In the distance approximately 120 yards, I saw first what i thought was a bear foraging ...It saw me and took off on two feet straight up this ridge. My dog went after it and she was gone for a half an hour. I could not ride my horse where I believe what I saw was a Sasquach. I took another game trail and galloped to the top and into a wheat field. I called and called for my dog and she did return, pretty tired. My friend never saw anything. This event happened so fast, in a blink of an eye. It was dark blackish and I have to believe it was young, not broad just stocky. Reading report 395 put my incident just south of Touge road and Hwy 219. It is the the thick timber stands above the hay fields.</t>
  </si>
  <si>
    <t>Hillsboro</t>
  </si>
  <si>
    <t>Tongue Road</t>
  </si>
  <si>
    <t>forest , fields , creek</t>
  </si>
  <si>
    <t>hay , pine trees</t>
  </si>
  <si>
    <t>foraging then fled when it saw the witnesses</t>
  </si>
  <si>
    <t>running , arms swinging</t>
  </si>
  <si>
    <t>I talked to the witness by phone: The report the witness refers to is BFRO report #1829, October 2000. The witness rode into this area from a private road. She said, "they were quiet on horseback." She saw it first and tried to determine what it was. It seemed to be picking at something, but was not carrying anything when it moved. It looked at her and her horse and then stood up. It sprinted up a steep hill on two legs. She saw arms swing. She could see it go through the trees. It was about six feet tall, very dark brown to black. At that distance the face only seemed flat, no bear nose seen. She did not detect any foul odor. The dog did not have any unusual odor when it came back. While this area is populated, it has a mix of farms, hay fields and orchards. It is the northern end of the Chehelam Mountains. The witness had seen cougar in this area. She now lives in Alaska and observes bear often.</t>
  </si>
  <si>
    <t>https://www.bfro.net/GDB/show_report.asp?id=64019</t>
  </si>
  <si>
    <t>It was dark. I was driving my truck going South on hwy.219 out of Hillsboro. I had the truck's bright lights on. I was scanning the countryside for wildlife as is my practice. I've seen hundreds of deer and a number of elk over the years.(Not necessarily in this location.) But, what I saw that night, made my mouth drop open. I saw a very tall, shaggy golden brown animal with two very long legs. Its' arms were hugging its' sides. It was standing as still as a tree as the headlights hit him. My first impression was "THAT is the biggest deer I have ever seen in my life!" But, even though it was looking directly into the headlights, the eyes were not reflective. It had no antlers, and as I got closer I saw that it didn't have hind legs or a horizontal body attached. It was taller than an elk and much, much taller than a white tail deer. I would estimate that it stood approx. 8' tall. It had a good build (well proportioned)The hair seemed to be about four inches long and covered all the body except for the eyes. The head was round on top with little or no neck. The face appeared flat and the nose was small enough not to be noticed. The hair had a slight wave to it. It did not lay flat. To tell the truth, it looked a lot like Chewbaca (sp?) from Star Wars. It was standing in a field about 2-3 pickup lengths from the road,facing the road at an angle in such a way that my headlights hit him straight on as I approached, and I could see him from the side as I passed him. I was going 55 MPH so I saw him for only seconds. But the image is etched in my brain! I've thought about this since the day it happened and can figure out nothing else that it could be other than a sasquatch. I finally decided to report it.</t>
  </si>
  <si>
    <t>From Hillsboro, take hwy. 219 south. Jackson Bottom Slough is just a little ways past the railroad tracks. From the Jackson Bottom Slough sign, continue on hwy. 219 for exactly 1.5 miles to a field that is just opposite where Tongue Rd. intersects with 219. It is in that field that I saw what I believe was a sasquatch.</t>
  </si>
  <si>
    <t>field , orchards , nurseries</t>
  </si>
  <si>
    <t>apple trees , vineyards , pine trees , blackberries</t>
  </si>
  <si>
    <t>hair had a wave to it , resembled "Chewbaca"</t>
  </si>
  <si>
    <t>standing in a field off the highway</t>
  </si>
  <si>
    <t>https://www.bfro.net/GDB/show_report.asp?id=1829</t>
  </si>
  <si>
    <t>I was hunting the Wolf creek Rd area. 3.5 miles up the road is a clearing. I decided to walk down into the timber stand about 1/2 mile down the side of the slope. The path then cuts right and follows the wood line and the creek at the bottom. I am always looking for any signs of our big friend. I am involved in ongoing research in the Salmonberry area, so my eyes are always scanning. About another half a mile up the trail I caught sign of pretty big print. I measured the print to the following dimensions. 17 inches long 6 inches wide Could count all five toes in the print I am 282 pounds and left no impression in the soil. This print left a 1-inch depression in the soil. In scanning the immediate area I could see the trail it followed up from the creek bed. The print was heading in the westerly direction down the trail where I was heading. No odor was detected and no scat was found. Foliage in the area was low to the ground so I observed no broken tree limbs at an unusual height. I will be returning this weekend with some fruit and will try to work more of the bottom of the timberline and see what can be found deeper into the tree line.</t>
  </si>
  <si>
    <t>Rt 22 west to Wolf Creek Rd. 3.5 miles up the road in the clearing on the right hand side.</t>
  </si>
  <si>
    <t>Rt 26</t>
  </si>
  <si>
    <t>partly clear</t>
  </si>
  <si>
    <t>clearing , forest , creek</t>
  </si>
  <si>
    <t>print heading west</t>
  </si>
  <si>
    <t>Robert is an experienced outdoorsman and has been investigating bigfoot reports in this area ofthe CoastRange in NW Oregon for about one year.</t>
  </si>
  <si>
    <t>https://www.bfro.net/GDB/show_report.asp?id=3209</t>
  </si>
  <si>
    <t>Yamhill</t>
  </si>
  <si>
    <t>It was May 1984. Two friends and I were up in the hills nw of Yamhill, OR, late in the evening, around 10:30 pm. We heard the scream, a VERY low, very long howl. Not a coyote, bear or cougar. Have heard all of them before. This was nothing like anything I have ever heard. I still remember thinking to myself "How in the hell can something make such a low howl." It scared us at first, but is sounded like it was far away, like maybe a mile or so. We were drinking a little beer, so after awhile we relaxed and forgot about it. It must have been about a half hour later when we heard it again. I swear that it had to be within 30 yards of us. Same loud, low howl, but MUCH closer. And it sounded pissed. I could feel the sound vibrations bouncing off the back of my neck. The hair stood up on the back of all of our necks. All of us turned white as hell, and our jaws dropped past our knees. The howl seemed to say "GET OUT!" Which is EXACTLY what we did. I just looked at the two other guys and said "lets get the @#$ outta here ". We did not see anything, but felt the presence. I grew up within 10 miles of that spot. I had never heard that sound before, or since, EXCEPT on a television show that had a report of a bigfoot sighting. A guy in Idaho caught one on video (at least it looked like one), but when I saw the video, I heard that scream again. The guy taking the video threw the camera in the ditch, and hid. It was the SAME scream. ONLY other time that I have EVER heard it. It was EXACTLY the same scream. I saw this video on a news show, something like "Real TV" while in Fairfax, VA, in 1992 or 1993. I do not know EXACTLY what it is that we heard, but I know what I think it was. Bigfoot. That is my story, and I have two wittnesses to back me up.</t>
  </si>
  <si>
    <t>logging roads 15 miles northwest of Yamhill</t>
  </si>
  <si>
    <t>NW Fairdale</t>
  </si>
  <si>
    <t>logging road , forest , coast , mountains , BLM land</t>
  </si>
  <si>
    <t>https://www.bfro.net/GDB/show_report.asp?id=703</t>
  </si>
  <si>
    <t>North Carolina</t>
  </si>
  <si>
    <t>Alexander</t>
  </si>
  <si>
    <t>Larry Sidwell</t>
  </si>
  <si>
    <t>Driving with family on Damascus Church Road in Alexander County I saw what appeared to be a Sasquatch. I glanced over while driving at the top of a fenced-in cow pasture and I saw it. It appeared tall over 7 foot and had long arms walking upright. It had long hair all over that appeared all over the body and the hair must have been 6 plus inches. It walked down a powerline clearing and veered off into the woods . I was kind of in disbelief and told my family what I think I saw, turned around and it was gone into the woods. I'm 38 years-old and first time I've seen anything like it. This I saw about two weeks ago and only told family.</t>
  </si>
  <si>
    <t>close to the Iredell county line on Damascus Church Road</t>
  </si>
  <si>
    <t>Taylorsville</t>
  </si>
  <si>
    <t>Damascus Church Road</t>
  </si>
  <si>
    <t>poweline clearing , forest , mountain</t>
  </si>
  <si>
    <t>thin , lanky</t>
  </si>
  <si>
    <t>looked down as it walked</t>
  </si>
  <si>
    <t>looked down as it walked , walking , gliding , palms faced forward</t>
  </si>
  <si>
    <t>I spoke with the witness by phone a few weeks after he spotted this animal. He was very observant of what he saw in the short time he had visual on this Sasquatch and was able to recall lots of detail. The witness was traveling with his family late afternoon about 4:30pm. He was driving and heading east on Sharpe Mill Road in Alexander County, North Carolina, very near the Iredell County line. Sharpe Mill Road turns into Damascus Church Road after crossing into Iredell County. The area is mixed patches of woods and farmland, and is on the Eastern foothills of the Appalachian Mountains. The witness looked to the North and spotted a large hairy biped crossing a power line cut. It was approximately 150-200 yards away at the top of a ridge. He estimated the height at seven to nine feet. He also described it as being thin and "lanky". The animal was traveling very quickly between two patches of woods that the power lines bisected. It was not running but seemed to "glide" as it walked. He noticed that it had long six inch reddish-brown hair over its entire body. He could not make out any facial features or head shape. It looked down and was hunched over the entire time he viewed it. He noticed it had extremely long arms, almost to its knees, and was walking with its palms forward, and with long arm swings. The entire encounter lasted between eight to ten seconds. The witness told his family after seeing it that "I think I just saw a Bigfoot." He turned the car around to go back and look, but by the time he returned it had gone into the woods. The witness was absolutely positive about what he saw. He had great recollection of the sighting and was very credible. No one else in the car viewed the Sasquatch. He has not told anyone but me and his family of the sighting. That area of Alexander County is very rural with woods and farms. There is a lot of agriculture, with apple orchards, cattle and chicken farms. Wildlife is abundant with a large population of deer, wild turkeys and other small mammals. Outz Creek is the major waterway in this area of the county. It is dammed in two spots to form small lakes.</t>
  </si>
  <si>
    <t>https://www.bfro.net/GDB/show_report.asp?id=41508</t>
  </si>
  <si>
    <t>Leaving from Wilson Mills, NC ... I went to visit with my fiance and her family in Taylorsville / Hickory North Carolina on Oct 15 2012. On October 18th 2013 around 5:45 pm, I left to meet her and her nephews to take them to a Haunted Trail (For Halloween) after she got off of work. I left from their mobile home, and turned right onto Friendship Church Road in Taylorsville to get on 16. It is about 5 miles from their home on Friendship Church Road to Hwy 16. About 30 seconds after I pulled out of the driveway, onto the road, I looked into an open field on the left, they sell muscadine grapes (there is a dirt road that leads into the vineyard area) and about 30-40 yards off the road, and about 15 yards off of the dirt road/path there what at the time was a bear sitting on its butt, I saw it only for about 4 seconds while passing. I got down the road about 1/8 mile and turned around in a local church parking lot, when I got back, there was another vehicle turned into the dirt path, I slowed down and rolled my windows down, and the lady asked me "Do you see that thing?" which I didn't see it anymore, she then pointed, I looked, and it was walking on two legs into the tree line. We then spoke for a few more minutes, before I left. I told her I turned around to get another look. I knew then it was not a bear after I saw it walking on two legs like a human. I learned about the BFRO on Finding Bigfoot show on Animal Planet last night, and wanted to share my story.</t>
  </si>
  <si>
    <t>3-4 miles from Hwy 16 on Friendship Church Road</t>
  </si>
  <si>
    <t>Friendship Church Road</t>
  </si>
  <si>
    <t>Catawba River Basin</t>
  </si>
  <si>
    <t>hills , fields , forest , foothills</t>
  </si>
  <si>
    <t>broad</t>
  </si>
  <si>
    <t>sitting down off road then got up and walked to tree line</t>
  </si>
  <si>
    <t>I spoke with the witness by phone. His recollection of the events that afternoon were excellent. He had left his girlfriends parents home and was on Friendship Church Road in Alexander County, North Carolina heading East Towards Highway 16. He looked to the left in a field where they grow and sell Muscadine grapes and saw what he thought was a bear sitting in the field. He was intrigued by what he saw and he drove 1/8th mile and turned around in a church parking lot to go back and view what he saw. Upon arrival he saw another person had pulled into a dirt road that was at the site and was watching the animal in the field. The other witness was driving a grey Toyota Camry, He pulled in and parked and asked the other witness if she saw the bear? She responded "that's no bear". She then pointed to it and he saw it again. It was walking on two legs and he briefly saw it as it went into the wood line. He was very convinced they witnessed a Sasquatch. The two conversed a few minutes and both were convinced they saw a Sasquatch, not a bear. It was very tall and walked very quickly. He did not see any facial features and only said it was very tall and broad. It was a very dark brown or black in color. The area is mixed farmlands and forests. it is in the foothills of the Appalachian Mountains. It has agriculture, chicken farms, and fruit orchards. Wildlife include whitetail deer, wild turkeys, and numerous small mammals and waterfowl. It is in the Catawba River basin which has had numerous Sasquatch reports. The animal was probably eating dried muscadine grapes in the field, and at first was unaware of the attention it was drawing.</t>
  </si>
  <si>
    <t>it is just under 3 miles from Hwy 16 to the beginning of Friendship Church Road</t>
  </si>
  <si>
    <t>https://www.bfro.net/GDB/show_report.asp?id=43204</t>
  </si>
  <si>
    <t>Ashe</t>
  </si>
  <si>
    <t>Witnesses observed 12 to 16 inch (approx.) length tracks in the shape of a foot about 5-6 feet apart in 21 inches of snow. These tracks were seen within a 2 mile radius in the northern mountains of North Carolina in a town called Glendale Springs, off the Blue Ridge Parkway. They were observed by several individuals including park rangers. Photos were taken by a resident of the town. These tracks seemed to cross over a split rail fence in one stride. The park rangers tried to explain them as rabbits or small animals jumping up out of the snow and back in again. These tracks were all around the home that I was living in at the time and I know I saw tracks of something that would have scared the life out of me had I seen it in person. I think that this creature was probably searching for food in the deepest snow in these mountains in several years.</t>
  </si>
  <si>
    <t>off the Blue Ridge Parkway</t>
  </si>
  <si>
    <t>Glendale Springs</t>
  </si>
  <si>
    <t>Blue Ridge Parkway</t>
  </si>
  <si>
    <t>crossed over a split rail fence in one stride</t>
  </si>
  <si>
    <t>https://www.bfro.net/GDB/show_report.asp?id=2149</t>
  </si>
  <si>
    <t>MB Pope</t>
  </si>
  <si>
    <t>21 , 23</t>
  </si>
  <si>
    <t>vocalizations</t>
  </si>
  <si>
    <t>I was staying at a vacation rental property and heard vocalizations on two evenings over a one week period. They sounded exactly like the Ohio recordings. (Long howl). The howls really got the local dogs to barking also.</t>
  </si>
  <si>
    <t>Buffalo Road near Three Top Mountain</t>
  </si>
  <si>
    <t>West Jefferson</t>
  </si>
  <si>
    <t>Buffalo Road</t>
  </si>
  <si>
    <t>Three Top Mountain</t>
  </si>
  <si>
    <t>Ohio Howls</t>
  </si>
  <si>
    <t>howls 30s each and 15-20m apart</t>
  </si>
  <si>
    <t>The witness and I spoke by phone and he detailed his account to me. He rented a house for a week so he could do some fishing in the area.The witness is very familiar with the area and once a year takes a similar vacation in this same general area to fish.This particular year, he took the vacation alone. The witness added the following details to his posted account: -The house is very secluded , with only a few houses in the area. None are visible from the house he rented. -The house is in an area surrounded by gamelands, national forest, and steep mountains with numerous ridges and coves. -The witness stepped out on the deck about 10pm to smoke on the evening of July 21st. It was a beautiful night, cool and still. A few dogs barked in the background. -The howls on the 21st came from the northwest. They started around 10pm and went on until about midnight. The howls each lasted about 30 seconds and were about 15-20 minutes apart over the two hour period. The howls were deep, long and low. -The howls on the 23rd also came from the northwest, but were more distant, perhaps on the other side of the mountains or ridges.The witness heard several howls on the 2nd night, all similar to the howls from the 1st night. -The witness listened to the Ohio recordings on the BFRO site and said the howls he heard sound very similar to the 1994 Ohio - Moaning Howl. -The other nights at the vacation house were very windy. He did not hear any coyotes while he was there.</t>
  </si>
  <si>
    <t>https://www.bfro.net/GDB/show_report.asp?id=24264</t>
  </si>
  <si>
    <t>Avery</t>
  </si>
  <si>
    <t>Tommy Poland</t>
  </si>
  <si>
    <t>vocal</t>
  </si>
  <si>
    <t>While on vacation, my family and I were camping at Linville trailer lodge and campground in Linville North Carolina. On June 15th, 2010 we were all sleeping in our pop up camper. At 2:00 am I was woke up by the sound of an animal to the south east of our camper. Its calls were 4 short whoops followed by 1 double whoop. After listening to that for a couple of minutes I heard another one calling from the North West. Its call was 3 short whoops followed by a double whoop. While listening to that one, another from the North West started calling. Its calls were 2 short whoops followed by a double whoop. After a couple of minutes I could hear them calling and moving towards the north east. It sounded like they were with in 100 yards of our camper but I was the only one that got woke up. On June 17th we got ready for bed about 9:00 pm. around 9:30 pm I could hear the same calls as the second and third animals from 2 nights before, they were much further away this time. My 8 yr old daughter heard them also and asked what kind of animal makes that sound? I did not answer her. After we got home I got onto your web sight and played the whoops and knocks from the Sierra Nevada Mountains, my daughter came running from her bed room and said that is what I heard the other day. Then I explained to her what it was she heard.</t>
  </si>
  <si>
    <t>Linville Trailer Lodge &amp; Campground</t>
  </si>
  <si>
    <t>Linnville Falls</t>
  </si>
  <si>
    <t>St Rt 221</t>
  </si>
  <si>
    <t>Linville Falls Campground RV Park &amp; Cabins</t>
  </si>
  <si>
    <t>moving toward each other and around campsite</t>
  </si>
  <si>
    <t>whoops , Sierra Sounds</t>
  </si>
  <si>
    <t>4 short whoops followed by 1 double whoop , replied with 3 shorts whoops and 1 double whoop</t>
  </si>
  <si>
    <t>I spoke to Tim today on the phone. He and his family actually live in Ohio, and were just vacationing in the mountains of NC, specifically at the Linville Falls Trailer Lodge &amp; Campground. The interesting thing about these whooping sounds is how close one of the subjects was to Tim's campsite. He said at least 100 to 200 yards, close enough that the whooping sounds actually woke him up. He also said, that at one point, he could actually hear them walking around near the campsite. He stated in the original report that his daughter heard the sounds a couple of nights later and even had asked "what kind of animal makes that sound", but, he actually heard her saying that to herself, and not directly to him. He didn't want to scare her, so he didn't reply to her questioning. When they got back home to Ohio, he was playing the sound clips from the Sierra Sounds and his daughter came running in saying "That's what I heard the other night at the campground!". Tim's story is credible, and I feel he was privileged to experience what he did here in the mountains of North Carolina.</t>
  </si>
  <si>
    <t>https://www.bfro.net/GDB/show_report.asp?id=28381</t>
  </si>
  <si>
    <t>Jay Combs</t>
  </si>
  <si>
    <t>i live in forest city n.c. i have not told my encounter with bigfoot to anybody outside my family and few friends. i know most people think they are not out there. i think they mistake them for bears,well i see bears all the time where i work in linville at a resort. ive seen them from cubs to 600 pounds.ive seen them walking sitting and standing up. i know what i saw one november day about 3:30pm on a sunny day standing in the middle of linville river about a mile from the linville wilderness and falls area was not a bear , this is my encounter with bigfoot i was driving my truck on my way home and was crossing linville river bridge as i do many times on my way from my job i always look down the river because it is so beautiful. this day was no different than any other untill i saw a large dark chestnut colored object standing in the middle of the river about 100 feet from the bridge . i slammed on my brakes to slow down because it startled me so it was standing sideways facing the same way i was traveling. when it heard my brakes it turned its head and looked at me it did not have pointed ears or a snout like a bear. from my estimation it was over 7 foot tall its hair was not long and shaggy or nasty looking , its face seemed not to have much hair on it from my point of view.it had a physical appearance of a large man, its legs were visable from the water to its hips, its arms were longer than a normal man they seem to be down to its knees from the side i saw it from when it turned to look at me its head seemed to be egged shaped at the top and its chest from the side when it turned toward me it was covered in hair. its head turned all the way toward me but its upper body just turned a little. all this happened in the matter of 5 to 8 seconds, when i came almost to a stop it went out of view because of the bridge inbankment i went a few more yards and turned around came back and stopped but it was gone. i know what i saw and it wasnt a bear.</t>
  </si>
  <si>
    <t>Linville</t>
  </si>
  <si>
    <t>Linville Wilderness Road</t>
  </si>
  <si>
    <t>Linville River</t>
  </si>
  <si>
    <t>forest , mountains , river</t>
  </si>
  <si>
    <t>standing in river , looked at witness</t>
  </si>
  <si>
    <t>upper body moved a little when its head turned</t>
  </si>
  <si>
    <t>I spoke to the witness several times by phone. He was knowledgable about the wilderness and animals in his area, due to his job and care of the outdoors. After our conversations I believe the witness to be truthful and can add the following details: The witness stated that he was driving @ 40-50-mph when he approached the low water bridge and saw the creature standing on two legs in the water. He knew immediately that the creature he was observing wasn't a bear. The witness stated that he attempted to do a hard stop and the creature turned and looked straight at him, turning the head with a slight chest turn. The witness says that is when he got the best view of the creature. He emphasized that he couldn't notice any ears or snout (nothing protruding about the nose area). The witness also noticed a bulging stomach area but felt the creature was more male in appearance due to no noticeable breasts and because of the muscular build of the creature. He estimated the height of the creature to be @ 7 ft, due to a tree that grew out over the water where the creature was standing NOTE: After several people pointed out the witness had mistaken the county in which the siting took place. After further research and another phone call with the witness the county has been changed. Witness stated that he knew that it was where several counties ajoined. He then told me it was on Hwy 181 and this is in( Avery Co.) So I hope this clears up any misunderstanding</t>
  </si>
  <si>
    <t>interesting the head turned mostly independently from the upper body. Pattie's is much more pronounced</t>
  </si>
  <si>
    <t>https://www.bfro.net/GDB/show_report.asp?id=29024</t>
  </si>
  <si>
    <t>Bertie</t>
  </si>
  <si>
    <t>Leevon Patrick</t>
  </si>
  <si>
    <t>Early in the fall in 89 my uncle and myself were hunting deer in the Cashi River Swamp, a few miles from his home. We were being very quiet and moving slowly trying to get a good look at a spot were deer often cross the creek. Reaching a spot were we could see the crossing I suggested we hide behind a stump that we could see about 50 yards away. My uncle had hunted at that crossing a few times before. He said he never noticed that stump before. Before we could discuss it further the stump moved into a sort of crouching position. This gave me the impression that it might be a bear. I almost fired when it stood to full height. It shook its shoulders and stretched with its arms raised above its head, almost like a human waking from a nap. Through the scope of my rifle I could see its face briefly. It was more apelike than human with deep set brown eyes and a heavy brow ridge. The nose was flat to the face and the lips were very thin and general skin tone was dark. It was covered in long brown to black hair. It was matted in places but flowing in others. We watched it for approx 10 min. as it moved up and down the creek. My uncle had had enough and decided we needed to be going. We were backing away from the area when I stepped under a low tree branch and it knocked my hat from my head. Right afterward we heard a low growl coming from its direction. My uncle got nervous and worked the lever action of his rifle but did not shoot. We saw it through back its head and scream one time. It was like a woman and a bobcat screaming at the same time. It then started running, and cleared a 10 foot creek in one leap. Both of our nerves were pretty well shot by this time so we left the swamp. Talking about it on the way home we decided to go back the next day with a couple of dogs. When we got to within of 200 yards of the deer crossing the dogs began to whine and tried to back away, we joind them. That night a hard rain fell and that entire bottom was covered in about two inches of water.</t>
  </si>
  <si>
    <t>near Republican Baptist Church</t>
  </si>
  <si>
    <t>Windsor</t>
  </si>
  <si>
    <t>Cashi River Swamp</t>
  </si>
  <si>
    <t>cypress trees</t>
  </si>
  <si>
    <t>chestnut brown</t>
  </si>
  <si>
    <t>deep-set eyes , giant hands , matted hair on legs</t>
  </si>
  <si>
    <t>crouched down , got up and walked the river</t>
  </si>
  <si>
    <t>I spoke with the witness on 2/04/06. He is a Nebraska resident and was deer hunting with his uncle who resides near Windsor, NC. Additional info gathered during the interview: The face was described as a "chestnut color", "dark and weathered." The hair on the rest of the body was darker and matted in parts, especially on the legs. It had deep-set brown eyes and a heavy mouth but thin lips.| After it first got up, it seemed be "foraging" around. He said it was overturning logs and rocks along the creek bank. He said the hands were "massive". He could not see the animal's feet because of the brush. Both men decided to return the next day with dogs to look for footprints and gauge height of the figure. They were dissuaded by the nervous behavior of their dogs. [There will be a BFRO expedition in North Carolina in September of 2006]</t>
  </si>
  <si>
    <t>https://www.bfro.net/GDB/show_report.asp?id=13663</t>
  </si>
  <si>
    <t>Buncombe</t>
  </si>
  <si>
    <t>in the fall of 1986,i was driving up a mountain road near barnardsville n.c. the road turned to dirt and gravel about half way up it.about 35 to 40 feet after i dropped off the pavement,i noticed something standing beside a big tree.at first i thought it was a bear maybe scratching itself on the tree,but as i got closer it didnt run off.i've drove up on bears before and they always ran off.except this animal didn't run,it just kinda of watched me go by.it was about dusk dark and i really couldn't make it out that well. it stood on its legs upright like a man.it had long darkish hair hanging from its arms and legs.its head came to kind of a point at the very top of its head.if i had to guess i'd say it stood between 6 1/2 to 7 1/2 feet tall and weighed between 400 and 500 pounds.it turned its head kinda watching me drive by.i hit my brakes but was already passed it,so i went on quickly to the end of the road and turned around.i drove back down the road and as i neared the tree i slowed down and rolled down my window,determined to see what this was,but it was gone.i could not bring myself to get out of the car and inspect the area.at least not then. i went back the next morning to look for tracks.as i went up the road i saw people coming down it.i saw one of my friends and he was waving me to stop from his open window.i stopped and asked what was going on? he said the road was blocked.the big tree in the bend had fell across the road.i didn't know at the time til i got up there,that it was the exact tree that thing was standing beside.they were some folks with chaunsaws cutting the tree out of the road.in doing so obliviating any tracks there may have been.</t>
  </si>
  <si>
    <t>Barnardsville</t>
  </si>
  <si>
    <t>Pisgah National Forest</t>
  </si>
  <si>
    <t>mountains , forest , creeks</t>
  </si>
  <si>
    <t>very long hair</t>
  </si>
  <si>
    <t>standing beside tree off the road</t>
  </si>
  <si>
    <t>The area of the sighting is the western portion of the Black Mountains cluster in Pisgah National Forest, northeast of Asheville. It is mixed forest, dense with pine, hickory, oaks, mountain laurel, and rhododendron. The area is laced with creeks and is swampy in some places. While driving in the area just outside of the witness's small community, he saw what he believed to be a bear scratching itself against a tree. As the witness approached, he could see that the animal was not a bear. He drove by the animal and turned around at the end of the road to see if he could observe it again, but the animal was gone. The subsequent day, the witness returned to the site. A work crew was removing a fallen tree from the road. The tree was believed to be the same tree by which the animal was standing. The sighting lasted about 25 to 30 seconds. The witness describes the animal as being 6-1/2 to 7-1/2 feet tall and up to 500 pounds. The head was pointed near the top, but the point could have been from the hair and not the shape of the skull itself. The hair was a dark red or auburn and was very long. The shoulders were very broad across. Gender could not be determined nor could facial features be discerned. The animal turned as the vehicle passed, apparently watching the vehicle. The witness is certain this was not another animal nor a joke. In the mid-1980s, there was a small but expanding black bear population in the area. Due to the poor lighting conditions at dusk and the tree partially obstructing the view, this report is considered a Class B sighting. However, the witness was fairly close to the animal, passing by it at a distance of approximately 20 feet at the nearest point. I found the witness to be credible.</t>
  </si>
  <si>
    <t>https://www.bfro.net/GDB/show_report.asp?id=9218</t>
  </si>
  <si>
    <t>Residential</t>
  </si>
  <si>
    <t>I was getting ready for bed one night at our upper house here on Black Mountain. There was no development at this time so the woods behind that house would still be considered wilderness. We had a cat that wasn't supposed to be in the house, so when he ran inside and hid under our bunk beds I had to go and get him. I bent down to pick him up from under the bed, and as I stood back up, I looked out the window that was right in front of me. As I looked out at the starry sky I was shocked, if not terrified, to see the dark outline of a strange figure walking past the window. Because of the tree tops, I could only see the top half of the body, but I would estimate it to be at least seven feet tall. It looked very large and lofty. I knew it couldn't be anybody that was on the mountian at the time. The shape of the head was that of a man with a mullet hair cut, so you couldn't make out the contour of the back of the head, it sort of went straight down. One thing I remember thinking was strange about the way it walked -- it swung it's arms as it walked by, like pendulums.</t>
  </si>
  <si>
    <t>near top of Black Mountain</t>
  </si>
  <si>
    <t>Black Mountain</t>
  </si>
  <si>
    <t>mountain , forest</t>
  </si>
  <si>
    <t>hair came down its neck so there's no division from head and shoulders , "hulk"-like appearance , shaggy hair</t>
  </si>
  <si>
    <t>walked past window</t>
  </si>
  <si>
    <t>walking , arms swung like "pendulums"</t>
  </si>
  <si>
    <t>I spoke with the witness about his sighting and he had the following to add: Mr. A.S. was 9 years old at the time of the sighting. He had left the door briefly open to his home and his outdoor cat harriedly raced in. As he was retrieving the cat from beneath the bed in his room, he glanced up and noticed a very large silhouette move past his window. There is a dirt slope seven to eight feet beyond the window and a tree-line. That was where the figure was walking. The witness said he was leaning down and glancing upward, out the window which gave him a good view of the slope, the treeline, the unusually bright night sky and of course, the bigfoot. I asked him why he did not think it was a local mountain man cutting through his property and he replied, "The arms gave it away. They swung like heavy pendulums." He added its gait was fluid-like and it was hunched over. The hair came down its neck and there was no division between the head and neck. He described the hair as shaggy and its overall stature as hulk-like. Mr. A.S. still resides at the property and in November of 2004 heard heavy stomping noises around his home again. The stomps happened intermittently for two months and ceased. Black Mountain has remained heavily wooded and sparsely populated until the past few years. New housing developments are being constructed on the mountain. Mr. A.S. is part of a construction crew currently working on one of the developments.</t>
  </si>
  <si>
    <t>https://www.bfro.net/GDB/show_report.asp?id=15108</t>
  </si>
  <si>
    <t>Rick Reles</t>
  </si>
  <si>
    <t>acitivity</t>
  </si>
  <si>
    <t>I live near Asheville NC. I own a landscaping &amp; Irrigation company. I grew up about an hour east. My parents had 30 acres that was surrounded by 6,000 acres of game land. I've played in the woods, hunted, and camped my whole life. Plus my business also allows me to be outside year round. I was starting up a irrigation system in a large gated &amp; wooded golf community in the mountains of Arden NC basically 15 mins from Asheville. This community joins Pisgah National Forest, approximately 300 square miles of forest. This was around April or June of 2016. I was standing in the back yard facing the control box which is attached to the house. So my back was to the woods maybe 25 to 30 yards to the tree line. And I hear this large crash. The same sound a large tree makes as it falls through other tree limbs when its falling. I turned quickly to see a massive Beach tree rocking back and forth. Leaves were floating down but no tree was falling. I've been in trees this size. I'm 6'2 250 pounds. There is no way I could make this tree rock like this. But i didn't see what did it. So watched for probably 30 or 45 seconds. Nothing happened so turned to finish my work. Then it happened again but a different tree. This time I knew something was up. Bears don't jump from tree to tree like that. So I walked to the edge of the yard and watched for a few minutes. No movement in the trees. The canopy is really thick here. The only way I could have really seen anything that was hiding would have been to walk to the bottom of the tree and look up. But I wasn't about to do that. So after a while I walked back to the control again but I walked backwards. Seems silly but I felt whatever it was it was watching me. When I reached the control I turned to face it. Then turned back to the woods again quickly to see if I could trick it or catch it jumping. But nothing happened. So I started working again assuming the show was over. Then it happened again, a third big tree was rocking after the loud crash. At this point I was freaked out so ran to the truck and left. Rescheduled the job. I've been in the forst my whole life. I've never been afraid in the day time. Bears don't do that. They climb up and down. Cats don't make loud crashes if they would have they would have run after the first one. What ever did this has to be huge. I couldn't make those trees rock if i wanted to. Plus it was watching and waiting for the perfect time to jump so I wouldn't see it. Bears here aren't that worried about being seen. They know they can't be hunted in those developments. You have to make them leave. This was something different. I wish I had the balls to walk to the base of the trees. But I don't. I was afraid. I've been training to handle myself. I always carry a gun. But this wasn't something I could handle. I just know .</t>
  </si>
  <si>
    <t>gated community</t>
  </si>
  <si>
    <t>Arden</t>
  </si>
  <si>
    <t>I-26</t>
  </si>
  <si>
    <t>tree shaking , tree tearing down</t>
  </si>
  <si>
    <t>large adult trees</t>
  </si>
  <si>
    <t>I spoke with Ryan Millwood, the witness reporting, and have driven near the area where the incident occurred. This is a high end residential community, SW of Asheville N.C. (Exact location requested to be withheld). This property abuts the Pisgah National forest which is extensive for miles. He described how three massive, full grown trees, were sequentially, shaken violently in the woods, behind the property he was at, while installing an irrigation system. He approached the woods after the first action, and heard something massive, sound like it was jumping physically from tree to tree. The second tree shook, bending 25%. A third did the same, this time further in the woods. He was scared, and evacuated the property summarily.</t>
  </si>
  <si>
    <t>https://www.bfro.net/GDB/show_report.asp?id=69464</t>
  </si>
  <si>
    <t>Burke</t>
  </si>
  <si>
    <t>It was dark and we noticed we were running low on fire wood. we walked down a trail on the south side of the campsite to get some wood from a small clearing we had noticed earlier. We were watching some lights move across Brown mountain trying to determine if they were the Brown Mountain lights (investigator's note: apparently this is a locally known phenomenon), or just motorcycles. At any rate it was about this time we heard the noise. We had our flash lights off cause we were watching the lights on Brown mountain, then we heard this long scream. We stopped in our tracks and listened carefully. The scream repeated. It was coming from the south west of our location deep in the valley. We hurried back up to camp and turned off the radio in the truck. The scream continued. Now this has been going on for a couple mins and the scream changed. It would scream for a few seconds and then the sound would start to break up. At the time we described it as a cackle like sound, but the newspaper article (that was found in the BFRO media files) described it as a yodeling sound, which is more accurate. This continued on for several mins, every few seconds another scream continuing on to the yodel. Both of us are avid campers, and camp in this same area every October. But we had never heard a sound like this before. We first thought perhaps a mountain lion, because we had heard their cries compared to a woman in pain screaming. We debated for a while and at last decided to move to another campsite for the night as we had not explored our surroundings much prior to nightfall. We have yet to be back, but we have full intentions of going back and exploring the valley from which the sound came.</t>
  </si>
  <si>
    <t>Table Rock</t>
  </si>
  <si>
    <t>FR 210</t>
  </si>
  <si>
    <t>Brown Mountain</t>
  </si>
  <si>
    <t>mountains , forest , valley</t>
  </si>
  <si>
    <t>screams , yodel scream</t>
  </si>
  <si>
    <t>multiple screams one after another</t>
  </si>
  <si>
    <t>The phone conversation with this witness was interesting, and he seemed quite credible. While it is very difficult to ascertain exactly what this kind of sound is actually from, I am inclined to post this report due to a variety of factors. He and the other witness are planning additional trips into the area, and we are maintaining contact.</t>
  </si>
  <si>
    <t>https://www.bfro.net/GDB/show_report.asp?id=3270</t>
  </si>
  <si>
    <t>Was driving home tonight from a fishing trip. I saw something reddish brown looking over a guard rail. Could only see the head and part of the shoulders, for the rail was at the top of a hill. It wasn't a bear, or have never heard of a brown bear in the area. We do have some black bear here and there. The encounter/sighting was only for a few seconds as I drove by with high beams on.</t>
  </si>
  <si>
    <t>Morganton</t>
  </si>
  <si>
    <t>Frank Whisnant Road</t>
  </si>
  <si>
    <t>Pisgah National Forest , Lake James</t>
  </si>
  <si>
    <t>fields , forest , lake , mountains</t>
  </si>
  <si>
    <t>not flat</t>
  </si>
  <si>
    <t>slight bridge</t>
  </si>
  <si>
    <t>standing off the road behind guardrail</t>
  </si>
  <si>
    <t>I spoke at great length with the witness about his roadside sighting and lots of other strange things he has encountered near Lake James, just outside of Morganton, North Carolina. The sighting took place on Frank Whisnant Road,on his way home from night fishing at Lake James, which is very close to Morganton. He was accompanied by his Aunt who did not see the creature. It was between 1:30 and 2 a.m. He spotted something on the side of the road, behind the guardrail. The embankment it was standing on behind the guardrail is very steep, and would be very hard for anything other than a biped to stand on. He only saw it from the shoulders up. He stated it had neatly maintained hair four to six inches long,and was a reddish brown in color. It had very broad shoulders and had to be very tall due to the steepness of the embankment, and the fact its head and shoulders were visible above the guardrail. Its facial features were human like, but the nose was described as not flat like an ape, and had a slight bridge.The skin was darker than the body hair. The entire sighting lasted five to ten seconds. The witness has also viewed an upright creature jump into Lake James at the Linville Access Area. He stated a large upright creature jumped off an 8 ft. cliff into the water and was thrashing around like it was trying to catch another animal. He has also heard limbs and trees being broken and strange howls in the same location. Lake James and the surrounding area is in the Pisgah National Forest. There is abundant wildlife and waterways in the area. There has been lots of Sasquatch activity reported in this area.</t>
  </si>
  <si>
    <t>https://www.bfro.net/GDB/show_report.asp?id=41506</t>
  </si>
  <si>
    <t>Caldwell</t>
  </si>
  <si>
    <t>On Sept. 9th I took my seven year old son trout fishing after school, around 4:00 in the evening. We had fished for probably an hour with no luck at this one big long hole with the front of the hole water moves swift and is 5 to 6 ft. deep. The back of the hole is shallow and slow moving about 15 or 20 ft across. So we decided to fish down to the next pot hole, and as we walked beside the creek I noticed across the creek there is sort of like sand bar where the water has eroded it off to a drop off not like a flat beach. In the sand bar I noticed the sand had been walked in and the sand had fallen of in the creek like an animal had forded the creek their. On our side of the creek the bank is very very rocky with a lot of big rocks as big as cars and smaller line the creek and the surrounding area . About 15 ft below the sand bar on our side I was walking across some of these big rocks to fish this next hole.When I looked between the rocks and saw one BIG foot print in the wet creek bank sand. I dropped down in between the rocks to look close at it .I am convinced that is was to wide to be a man or woman's . I put my boot beside it and I wear a size 10 an a half and this was probably a 15 0r 16 and and about 2 inches wider than my boot. It had undoubtedly crossed the river from the sand bar to this spot. The other side of the creek is rock cliffs an straight up no way to explore any direction.</t>
  </si>
  <si>
    <t>Wilson Creek Gorge area NW of Lenoir</t>
  </si>
  <si>
    <t>Lenoir</t>
  </si>
  <si>
    <t>Brown Mountain Beach Road</t>
  </si>
  <si>
    <t>crossing the creek</t>
  </si>
  <si>
    <t>https://www.bfro.net/GDB/show_report.asp?id=3331</t>
  </si>
  <si>
    <t>Carteret</t>
  </si>
  <si>
    <t>Kevin Zorc</t>
  </si>
  <si>
    <t>One day some friends and myself were out for a drive in Carteret County,NC in the early afternoon, we were on this two-track road called FR-144 outside Havelock,NC when we came around this bend in the road we all saw something very strange, a very large, dark figure walking on two legs toward us about 75 yards away, it was only for a few seconds because whatever this was turned and walked straight into the woods. When we got to the spot we all agreed we thought it went into the woods we stopped but did not see anything. The ground was dry and hard so we did not see any signs of it. I don't think it was human because it was an area that has no farms, homes or anything on it and it is just wilderness, also it was dark from head to toe and it appeared to us that it did not want us to see it.</t>
  </si>
  <si>
    <t>Havelock</t>
  </si>
  <si>
    <t>FR 144</t>
  </si>
  <si>
    <t>Croatan National Forest</t>
  </si>
  <si>
    <t>walked into woods</t>
  </si>
  <si>
    <t>While joyriding in the Croatan National Forest, three off-duty Marine Corp Air Station Cherry Point military police officers observed a 6’-7’ brown figure walking towards them on Forest Route 144. The weather was clear and warm, time was mid-afternoon. Moving at 20 mph down the curvy two track road, the MP’s first noticed the bipedal figure when it was 75 yards away; within 3 seconds it turned to the right and entered the thick woods. The form was reported as broad shouldered, hair covered and muscular but not bulky. Its behavior appeared somewhat reclusive to the witness, although it never ran, but rather walked “like a human” away from them. No facial details or other observances were reported due to the short viewing duration and speedy departure of the dark brown figure. The party quickly drove to the spot where the figure was last seen and did not notice anything unusual. They felt anxious after the sighting but did not feel threatened; however all three were adamant about staying in the car. Consistent with their police training, none of the unarmed MP’s suggested searching for the subject as it was difficult to see more than 50’ into the area where they believed it to be. They waited, sitting in the vehicle for about five minutes, yelling and listening for a response or the sounds of bipedal walking. No foot tracks were detected, and hearing nothing the trio soon left the area. During three years of military police service, the witness never reported the incident and rarely mentioned the event to others. After the witness was discharged from the military, he soon lost contact with the other observers. At the time of the sighting the witness was working as a law enforcement officer, an occupation reliant on observational skills, courage and readiness. I found him to be a sincere and credible individual who was unable to identify what animal he observed, ultimately describing it as “man-like”. Although thirty-five years have passed since this sighting, he thinks of the event often and recalled important details of his experience for this report. The Croatan National Forest is one of four National Forests in North Carolina and a true coastal forest in the East. The Croatan National Forest's 160,000 acres consist of pine forests, saltwater estuaries, bogs, several freshwater lakes and raised swamps called pocosins. Bordered on three sides by tidal rivers and the Bogue Sound, the forest is defined by water. Although the witness cannot recall the exact location of his sighting, a modern day aerial view of the general location and features of Forest Route 144 is detailed in the following photo.</t>
  </si>
  <si>
    <t>https://www.bfro.net/GDB/show_report.asp?id=33358</t>
  </si>
  <si>
    <t>1971-1972</t>
  </si>
  <si>
    <t>The following was a sighting by my Father. It was about 1972 or 73'. First of all he told me that he had never heard of such sightings before. As my brother and I got a little older we started reading up on Bigfoot sightings and stories in books when we were still about 8 and 10 years old. Anyway, we learned that there had been sightings in the same area as my Father's after his, and he never knew anything about these reports. My Father is an avid outdoorsman and he is far from one who would fabricate something of this magnitude. All he can say to us is that he was deer hunting, in what is very remote country and still is today, and he was up on a mountain ridge. He said he saw something that at first glance he thought was a bear, but as he looked a little longer he realized that it wasn't. Keep in mind that he hadn't ever heard of Bigfoot before. I'm not sure how long the sighting lasted, but he said that it walked too far too long to be a bear. He said that it stopped and started messing with a tree limb and then turned and walked over the other ridge and never saw it again that day. He has not hunted there anymore since. His sighting happened before the others that made local news. I would also like to comment on the sighting that happened in Uwharrie National Forest. My Father, brother, and I hunt there and there is no doubt in my mind that the report made for that is true simply because there is so much remote country there. Not only on the Natl. Forest, but all the private land as well.</t>
  </si>
  <si>
    <t>ridge near Butler Knob</t>
  </si>
  <si>
    <t>Casar</t>
  </si>
  <si>
    <t>NC 18</t>
  </si>
  <si>
    <t>Butler Knob</t>
  </si>
  <si>
    <t>walked along mountain ridge</t>
  </si>
  <si>
    <t>I spoke with the witness by phone. He stated that the animal was walking upright at a distance of about 400 yards from him. The witness was on a high ridge and he watched it walking on another ridge for about three or four minutes. He noted that the animal was very large, being over seven feet tall and of a very dark color. He did not notice anything unsual about the manner in which it walked. Because of the distance involved, he was unable to see any facial details.</t>
  </si>
  <si>
    <t>https://www.bfro.net/GDB/show_report.asp?id=10608</t>
  </si>
  <si>
    <t>my wife was at the kitchen window washing her hands when she hollered "what the hell was that." she said something large and dark just run past the window about 15 feet out. she said it moved so fast she couldn't tell exactly what it was , but it was tall enough that she could see the head &amp; shoulders. she said it was too tall to be human. the next evening i went out to feed my dogs and noticed a 20 to 30 foot sapling , it had two main trunks , one is bent over the other had been snapped about 3 foot from the ground. i had seen this befor in the wooded area behind our house , i just never seen trees just bent over that way.</t>
  </si>
  <si>
    <t>King's Mountain</t>
  </si>
  <si>
    <t>Benton Road</t>
  </si>
  <si>
    <t>forest , creek , hills</t>
  </si>
  <si>
    <t>ran past window</t>
  </si>
  <si>
    <t>shriek</t>
  </si>
  <si>
    <t>witnesses noticed broken trees</t>
  </si>
  <si>
    <t>I visited the area in which the witness had her sighting. Sightings have been talked about amongst locals for decades in the King's Mountain area. The area in which the witness had her sighting is wooded and rolling. The figure she saw run past the window was about 15 feet out and level with her head, which would be about 10 feet from the ground. The only audible noises were the barks of dogs from her neighbor's homes on both sides. Several days before the sighting, she and her husband were awakened by a loud shreik near their front window. The bushes in front of the window appeared to have had something bedded down in them as the plants were "swirled around". There have been other sightings in Cleveland County and its neighboring counties to the south and west. The creek behind her property feeds into the Broad River.</t>
  </si>
  <si>
    <t>https://www.bfro.net/GDB/show_report.asp?id=15554</t>
  </si>
  <si>
    <t>Cumberland</t>
  </si>
  <si>
    <t>Tim Staudt</t>
  </si>
  <si>
    <t>On August 9, 1989, I was in the army and on a training exercise with 4 other soldiers at Ft. Bragg, NC. Before sunrise that morning a C-130H crashed on an earthen landing strip about 1/4 mile from my location. [Editor's Note]: Here's a complete list of Hercules crashes. Approximately 1hr after sunrise, I walked about 100ft away from the others to relieve myself. I stopped in a small clearing that was mostly shallow sand with small patches of grass scattered around and surrounded by pine trees. As looked down at the ground I noticed a set of very large, human looking footprints(barefoot, 5 toes on each foot, heel and arch). I wear a size 9 1/2 boot and the prints were twice as long as mine and maybe 2" wider. I looked more closely at the footprints and noticed a smaller set(the size of a 3-4yr old human) to the side of the larger ones. I followed the prints from one side of the clearing to the other and they dissapeared into the pine trees on both sides. We were moving out as soon as I returned so we were short on time and I was of course ridiculed when I asked the others to go take a look.</t>
  </si>
  <si>
    <t>Fort Bragg Military Base</t>
  </si>
  <si>
    <t>Fort Bragg</t>
  </si>
  <si>
    <t>second set of prints were smaller than the larger ones</t>
  </si>
  <si>
    <t>I spoke with the witness on May 29, 2009. I found him to be very credible, and consistent in his reporting. He observed approximately 10 to 15 very large prints that were accompanied by smaller prints in a 100 square foot area. The tracks indicated that the animals were headed toward a more densely wooded area. The prints were about 1 inch deep in soft sand that was on top of harder ground. Upon further investigation, he noted that within the wooded area there were overgrown bunkers that were no longer used. He surmised that it would have provided excellent shelter. There were entrance doors on the backs of the bunkers, and slits on front so that soldiers could observe the exterior. The witness described them as cave-like structures. He stated that someone couldn't tell that they were there unless they were walking on right on top of them, as they were now covered with trees and vegetation. He feels that the prints were real, and that no one would be out in the middle of a military installment faking prints that may not have ever even been found. I spent several hours in the general area of the sighting on Fort Bragg and feel that this would be suitable habitat for an undiscovered North American Ape. ---- [Editor's Note - Matt Pruitt] Fort Bragg has yielded many credible reports over the years. I personally know two different individuals who trained at that location who saw sasquatches there; one in the 1980's, and one in the last decade.</t>
  </si>
  <si>
    <t>https://www.bfro.net/GDB/show_report.asp?id=18680</t>
  </si>
  <si>
    <t>Davidson</t>
  </si>
  <si>
    <t>David Pardue</t>
  </si>
  <si>
    <t>I was around seven years old when this happened. I have never forgotten what I saw! My sister and I have talk bout it a lot, but I have not talked to outsiders in fear of being labeled crazy, or being laughed at. It was in the fall of the year, late September 1967. My father raised tobacco in the small community called churchland, one of the many small townships in Davidson County. At that time we were renting an old homestead owned by a lawyer, who is now deceased. We lived out in the sticks, right next to the Yadkin River, which separates Davidson County from Davie County. My father was on the tractor coming from the tobacco field that evening, my older sister and some friends where on the back on the trailer that was used to haul tobacco from the field. It was dusk my father had just turned on the tractor lights. I was setting on his lap. We were almost to our tobacco barn when this huge thing stepped out in front of the tractor into the lights. It stopped right in front of us, turned toward us and paused. The face resembled a man, much lighter than the rest of him, but his body was covered in dark hair. It was taller that my dad who was around six foot and it was a lot bigger than him. Its arms were dropped past its waist. It acted like we were no threat, and turned and took a big step and it was in the woods. My dad put the brakes on, left the tractor running, left me sitting in the driver's seat and jumped off to follow it. I started crying, because I didn’t know what it was. I even thought at that time it was the booger man that would get you if you were not good. That is what my parent’s would tell us kids. My father came back, not saying a word and took us kids back to the house. He told my mom not to let us out. He then took his coon hunting gun and left to hunt it down. He later returned that night. He could not find the thing we saw. We had to stay in the front yard after that. We later moved to a farm that my dad had purchased a few miles away from this one, still the Yadkin River, flowed right next to our farm. For years I wondered what the heck it was that we saw. Years later in the late seventies, more and more was on TV about what is now known as Bigfoot. I know without a doubt that this is what we saw that evening.</t>
  </si>
  <si>
    <t>private farm</t>
  </si>
  <si>
    <t>Lexington</t>
  </si>
  <si>
    <t>farm , forest , river</t>
  </si>
  <si>
    <t>lighter skin than hair , hands similar to human , neat hair</t>
  </si>
  <si>
    <t>stepped in front of moving tractor into headlights</t>
  </si>
  <si>
    <t>walking , tuened at waist and not neck</t>
  </si>
  <si>
    <t>I conducted a phone interview with the witness and her older sister about the report she submitted on (4/06/07). Witnesses described to me what they saw as children as they were riding on a tractor with their father when returning from the fields. It was just before dark and their father had just turned on the lights of the tractor, just as they approached the barn a very large bigfoot stepped out into the path of the tractor, at this time they were no more than 10-12 ft away. One witness said the bigfoot turned and looked straight at them, and showed no sign of being scared. When the bigfoot turned to look at them it did so by turning at the waist and did not turn its neck, witness stated that the animal appeared to not have a neck. They noticed that the eyes were large and eyeshine was red from the lights of the tractor. Height was estimated to be between 7'-8' tall range, arms hung down to side, hands were similar to a humans. Both the women described the hair as being dark in color and short and neat in appearance. After the brief encounter the animal stepped back into the woods with one long step. That was the last they saw of it. Her father later returned to the spot to see if he could find anything. He looked around in the woods but didn't see anything unusual. Witnesses have agreed to let me meet them in person. If possible we will return to the site of incident.</t>
  </si>
  <si>
    <t>https://www.bfro.net/GDB/show_report.asp?id=18516</t>
  </si>
  <si>
    <t>1993-1998</t>
  </si>
  <si>
    <t>For many years when i was young until I was in my late teens, I lived in a heavily forested area my family owned, around 38 acres. My whole life I had always heard my family (who lived in the same general area and still does) and many neighbors talking about "The Noise". That's all we ever knew it to be. It was a very loud and spine chilling howl. I heard this myself, usually when I was out hunting, it would be around early evening just starting to get dark, id be walking back to my home to my house when id notice everything would get very quiet, then suddenly it would let out a bone chilling scream that sent me scurrying as quickly as possible to my home. I remember this noise actually frigthened my father who wasnt scared of anything. This sound happened so frequently that when i was in the woods or outside in my yard and i would hear no animals or birds i would actually brace myself and start heading to the house. I had several animals, horses, dogs and goats, My dogs including the one i deemed my guard dog would all sit in their houses and whimper before and after the scream, My horses would head towards the open pasture or head for the barn and whinny, but this was only after a few seconds of silence. the goats were usually kept in the barn due to there hoodini like escape attempts. I think the most frightening moment took place when i was in my upstairs bed room closeing my windows up for the night it was late summer going on fall, i cant exactly remember what time but it was probally around 10 at night since i remember my mother going to bed, what made this esspecially disturbing was just as soon as i closed the shade on the last window,it screamed and it sounded like it was right under my window, i ran to my moms room where she was sitting up in bed looking because she had also heard it. We hunted it several times as i grew up and never found anything but it always let us know it was still there, the area has grown up from what it use to be alot more houses than before. My cousin still lives there and last time i visited i asked him if he still heard it and he said he heard it from time to time but not as much as usual...I should also add that i remember my brother was riding his bike in the woods and swore up and down that after he heard the noise it sounded like it chased him through the woods and kept very good pace with him, the reason i think it is a sasquatch is because i found some known vocalizations on the Internet and ive played it for my family and we all agree it was exactly what we use to hear.</t>
  </si>
  <si>
    <t>hills , creek beds , forest</t>
  </si>
  <si>
    <t>cedar trees</t>
  </si>
  <si>
    <t>animals of the forest would be quiet</t>
  </si>
  <si>
    <t>I Interviewed the witness on 01/25/07 via phone, he stated to me that he and his family has heard over the years vocals that he described as sounding the same as those that he found on BFRO web site. By description it would be the Ohio type of howl -- long and draw out. There has been recent vocals heard and I am looking into it.</t>
  </si>
  <si>
    <t>https://www.bfro.net/GDB/show_report.asp?id=15520</t>
  </si>
  <si>
    <t>the morning of april, 24, 2007. it was around 330-345 am. i was getting ready for work. after getting dressed, i took the dog out for his morning walk. it was a very still morning, no wind or any other noises to notice. it was unseasonably cool. the dog always has his normal routine, walk out the door, go to the edge of the driveway and use the bathroom. about the time he was making his way toward the end of the driveway he starts growling towards the treeline in front of the house. i was very attentive to him as he had never done this before. i stood there for about a minute trying to see into the darkness of the trees. as i was starting back to the house with the dog by my side. i heard a bone chilling howl and something that sounded like wood being hit on the trees. the sounds were, or it seemed only a matter of feet away. i quickly turned in the direction that i thought the sounds to be coming from and for a moment thought i caught a glimpse of something standing beside a tall tree along the treeline. i stood there for just a minute, but never noticed any more movement. after going back inside, i finished getting ready for work, went outside, as i was walking to my suv i could here twigs breaking from the footsteps. after getting into my vehicle, i put it into reverse and i could have sworn i saw something huge walk around the fenceline, up the adjoining driveway, around a pond that connects the two properties. at lunch when i returned, i noticed what looked like distured leaves on the ground in the area where i had seen and heard the thing. my dog to this day still will not go to the edge of the driveway without me. the howls sounded just like the ohio howl.</t>
  </si>
  <si>
    <t>Winston-Salem</t>
  </si>
  <si>
    <t>Hwy 52</t>
  </si>
  <si>
    <t>forest , pond , creek</t>
  </si>
  <si>
    <t>interviewed the witness on 5/08/2007 Witness told me that in the early morning hours of 4/24/2007 he was walking his dog as usual. As he approached the end of the driveway his dog started to act like something was wrong. The dog began to bark at something in the woodline next to his home. After a few minutes he thought he saw a large animal standing next to a large tree just inside the treeline. He looked for a moment and then headed back to the house with the dog, which by now was at his side and wanted no part of what was in the woods. About the time he reached the porch he heard a loud, Ohio type howl. He went inside to get ready for work. When he started out the driveway of his home, he thought he saw, through the pre-dawn darkness, a large dark upright figure walking past the fence that boarders his yard. He has agreed to let me visit him in person for follow up investigation.</t>
  </si>
  <si>
    <t>https://www.bfro.net/GDB/show_report.asp?id=18943</t>
  </si>
  <si>
    <t>Davie</t>
  </si>
  <si>
    <t>dear sirs, 26 years ago myself, a cousin and a friend were getting ready to camp out here in a little town called mocksville nc, about 25 miles from winston salem nc.we were all teenagers enjoying the summer, after we pitched our tent, which was in a field about 200 yards from my friends house, the woods were about 100 yards away from us. As we were starting a fire, we heard something running in the woods, it was heading toward the edge of the woods at an incredible pace, when it was almost through the woods we took off running toward [friend's] house, we were running down a old motorcycle path, it was running through the knee high weeds, it still almost caught up to us, as we looked back it was standing in the fire throwing the logs out, it was at least 8 foot tall, very hairy, we ran to [friend's] house and told our story to his mom, now [friend's] mom had lived on a farm her whole life and wasnt easily scared, she laughed at us, and went outside to get some clothes off the line, a few minutes later she came running in scared to death, she said she had seen something unlike anything she had ever saw, it was huge she said, looked like a monkey of some kind but big, at least 8 foot tall, all that night we could hear it circle the house, it even came onto the porch a couple of times , we were all terrified, to scared to look out, and no phone to call for help, eventually daylight came and it was gone. after we got up we looked at the edge of the woods where it had came out, the branches were broke off up to about 8 feet, after that i read every book on bigfoot. and it made sense, the strong smell of urine, which we smelled before it came out of the woods, and the figure we saw, ive never told this before except to family but it is true and i have no doubt it was bigfoot.</t>
  </si>
  <si>
    <t>near Lake Myers Campground</t>
  </si>
  <si>
    <t>Mocksville</t>
  </si>
  <si>
    <t>Hwy 64</t>
  </si>
  <si>
    <t>Lake Myers</t>
  </si>
  <si>
    <t>forest , caves , lake</t>
  </si>
  <si>
    <t>no hair on face , long hair</t>
  </si>
  <si>
    <t>intimidation , throwing logs out of fire</t>
  </si>
  <si>
    <t>The witness was fifteen at the time of the sighting. His cousin and friend were both sixteen. The friend’s mother was home with her two daughters. He did not live in this area at the time, but he visited frequently to see relatives. The witness was camping with his friend and cousin behind his friend’s house. The woods behind the house were extensive at the time, extending back several miles. The witness said he had often explored those woods as a child. There were deep creeks and some caves on the property. Wildlife was abundant in the area. The edge of the woods was a few hundred yards from the house across an overgrown field. A motorcycle path cut through the growth to the campsite. After pitching a tent and starting a campfire in the field, the campers were about to cook their meal of hot dogs and hamburgers. They had not yet started grilling when the witness smelled a strong urine smell and heard a large animal quickly approaching through the brush. He could hear it running through the woods. Frightened, the boys abandoned their camp and ran towards the house along the motorcycle path before they could see the animal. After the boys had run about 50 yards, the creature appeared in the field and pursued the campers. The witness said it was fast and covered the ground between them quickly, despite the boys being athletic and the animal running through the overgrown field. Once inside the house, the boys told the mother what had happened. The friend’s mother laughed at them, but they insisted that they had seen a tall hairy animal. The three boys then ventured back outside to see if they could check on the status of their campsite-the campfire could not be left alone-and possibly view the animal again. The animal could not be seen and the boys returned to the site. They briefly inspected the area and had just decided to break down the camp. At that time, the animal quickly approached the camp again. The boys retreated back towards the house. The animal then came into the camp. The witness paused about thirty yards from the creature. He said he could see it standing over the fire, reaching down and throwing two or three logs out. Back inside the house, the boys again told the mother what they had seen. She dismissed their story and went outside to tend to laundry on a clothesline. After catching a glimpse, she came back inside “scared to death.” Two family dogs came in with her and stayed with the family members. The creature then proceeded to circle the house several times, occasionally stepping onto the porch. The wood porch could be heard creaking loudly from the weight of the animal. The witnesses were too frightened to look outside and huddled together in a corner. The witness was worried the animal could break into the house at any time. The animal eventually left approximately an hour and a half after it was first seen. The group spent the night in the house talking about it. The next day, the boys went out and looked for tracks. The ground was too dry to show any evidence of tracks. However, the witness did report seeing branches broken high up. He could discern the path the creature took as the animal approached them. The witness was able to view the creature for 30 seconds to a minute while it was throwing logs out of the fire, which provided enough visibility to see some details. The witness described the creature as being 7-1/2 to 8 feet tall with a large build and long arms. It was covered with long hair, but the face was hairless. The hair was described as black, but it could have been lighter. The face appeared to be neither human or gorilla. The head was pointed. It easily weighed 400 lb. The witness assumed the animal to be male from the build, but no genitalia was visible to him. The witness does not remember any vocalizations. The witness is confident this animal was neither a bear or a person in a costume. There is no resident black bear population in Davie County or the surrounding counties. The North Carolina Wildlife Resources Commission has no verified observations of any black bears in the county from 1971 through 2001. The witness has lost contact with his childhood friend. Many years have passed since he has seen his cousin. The witness will contact his cousin and ask if he is willing to speak with the BFRO. I asked the witness about any other stories in the area. About three years ago, domestic animals and pets in the area started disappearing and being killed. State wildlife authorities investigated but did not reach any conclusions regarding what was responsible. The witness remembers in particular, two large rottweilers being killed inside their dog pen. Dogs were found with their throats torn open or necks broken. Local authorities warned citizens not to venture outside after dark. The incidents stopped after a three week period. The witness had seen a media report listed on the BFRO website regarding pet deaths and sasquatch sightings in Tennessee that sounded very similar to the local occurrences. I found the witness to be very credible. Readers may note that the originally submitted report is somewhat abbreviated and merges some of the details that were later elicited in the interview. Given the number of years that have passed, I do not find this to be problematic.</t>
  </si>
  <si>
    <t>https://www.bfro.net/GDB/show_report.asp?id=7393</t>
  </si>
  <si>
    <t>Duplin</t>
  </si>
  <si>
    <t>while checking the deer bait pile behind my home in the woods i walked up on a 7 to 8 foot tall stinking hairy creature eating my corn.it was sitting down when i first saw it with its back to me. it heard me and stood up and faced me from about 25 yards away.thats how i judged its height. i frooze and it regarded me for a few moments.i was terrified but acted as if i was not. it seemed to decide that i was no threat and it walked away into the deeper woods. i had a pistol with me but did not feel threatned enough to attemt to kill it. i dont believe the .38 would have stopped it anyway. then it would have probaly ripped me limb from limb.</t>
  </si>
  <si>
    <t>Rose Hill</t>
  </si>
  <si>
    <t>Huffman Road</t>
  </si>
  <si>
    <t>pine trees , picosin trees</t>
  </si>
  <si>
    <t>large lips</t>
  </si>
  <si>
    <t>blunt teeth</t>
  </si>
  <si>
    <t>sitting eating deer corn</t>
  </si>
  <si>
    <t>Witness maintains a corn pile for deer as he is a deer hunter. He was checking his deer pile and walked up on the creature with its back to him. His sighting lasted about a minute before the creature walked into thick brush effortlessly. Witness is just under 6 feet and felt dwarfed by the creature which he believed to be a male. He described the creature as having reddish-brown hair (like a burlap sac), "blunt teeth" like a hog or human, big lips, and an ape-like face with a flat nose. He felt the animal was not as intelligent as a human but like a "smart Labrador retriever" as it did look him over before walking away. I asked if he had game cameras up, and he never has. He will be starting to hunt again next week and plans on having his camera with him just in case. Eastern North Carolina has a lot of wooded areas and has had numerous sightings over the years. The area has lots of wildlife: deer, bear, turkey, feral hogs, and smaller game. Witness stated you could travel through the area unseen for many miles, and he feels the creatures are rare and definitely do exist.</t>
  </si>
  <si>
    <t>https://www.bfro.net/GDB/show_report.asp?id=26299</t>
  </si>
  <si>
    <t>R.M.</t>
  </si>
  <si>
    <t>I was deer hunting not to far from Angola Bay Game Land in Duplin County NC I was walking through the woods by the Northeast Cape Fear River and observed a red tinted figure approximately 8 to 9 ft tall it looked like it was taking a drink of water I was so frozen by what I was seeing I couldn't move from the shock. It took a drink and looked up and I believed it seen me got and got up and just walked off in the distance over a hill and it was gone. Needless to say I ran hard for at least 2 miles and haven't been back since then.</t>
  </si>
  <si>
    <t>hunting land off Angola Bay Road</t>
  </si>
  <si>
    <t>Pin Hook</t>
  </si>
  <si>
    <t>Hwy 50</t>
  </si>
  <si>
    <t>scooping water out of river with hands</t>
  </si>
  <si>
    <t>I spoke with the witness by phone. The witness is a law enforcement officer with several years experience. In mid November of 2011 the witness went hunting for whitetail deer along the banks of the Northeast Cape Fear River. Armed with a .30-06 rifle he decided that he would walk along the swamp land along the river bank in an attempt to "drive" deer out. While walking through the brush along the bank he began to notice a musky odor that he described as a stagnant water smell and began to feel nervous that a black bear was close by. When the witness looked across the opposite side of the river bank he observed what he first thought was a bear squatting down. He stated that the animal looked as if it was scooping something out of the water. As if it was trying to catch something or trying to drink water. At this time he believed the animal noticed his presence and stood up in a motion that he described as a "marine snapping up very rapidly" and let out a very deep, guttural grunt. The witness froze with fear as he realized that this was not a bear and he watched the animal walk bipedally very quickly and fluidly off into the brush. It was at this point that the witness quickly made his way back a few miles or so to his truck and refuses to go back to the location.Due to lighting conditions and distance from the animal the witness was unable to make out any distinct facial features, but he described the animal as at least 8 foot tall and around 400 lbs. It appeared to be very muscular with broad shoulders and long arms. The fur was reddish-brown and coarse. He was very adamant that what he saw was not a bear and that it looked like a "large man covered in hair." I found the witness to be sincere and credible. As a law enforcement officer he is a trained observer. The witness has lived close to the area for many years and is very familiar with local wildlife. The location of this incident is very close to the Angola Bay Game Lands that encompasses over 24,000 acres of Duplin and Pender counties. The area has a large population of whitetail deer, wild turkey, black bear, and feral hogs. The location is also surrounded by large tracks of agricultural lands. There is also a history of sightings in Duplin County and the surrounding Sampson, Pender, and Onslow Counties.</t>
  </si>
  <si>
    <t>https://www.bfro.net/GDB/show_report.asp?id=42999</t>
  </si>
  <si>
    <t>Greene</t>
  </si>
  <si>
    <t>It was about 4am and I was home laying in bed. I heard some dogs barking, which was not unusual since coon hunters were common. I heard something making a screaming noise, unlike anything I have ever heard. The dogs were evidently chasing whatever was making that noise. I was very terrified by the sound the animal made and did not look out the window. I heard heavy thudding footsteps pass my window and what must have been at least two or more dogs following and barking.I was terrified for several nights after.I did mention it to my mother. I was watching a television program ( many years later ) on the Discovery Channel about Bigfoot. Someone had made a recording of a bigfoot. When I heard that recording I was terrified and recognized it as the same creature I heard nearly 20 years before.I will not listen to the recording again, as it frightens me. Recently, 2003, my mother got up after midnight to get a drink of water and heard some type of animal making a screaming noise outside. She said she did not know what it was. When she told me about it, I told her that she did not want to know what it was. I am reluctant to give this report as I do not want ridicule. I have not heard the animal since, and I hope I never do. I have never seen any strange animal,however at the time people were reporting seeing what they called a very large bear.</t>
  </si>
  <si>
    <t>Snow Hill</t>
  </si>
  <si>
    <t>pine trees , huckleberry bushes</t>
  </si>
  <si>
    <t>potentially ran around the house</t>
  </si>
  <si>
    <t>The woods adjacent to the house of the witness are remote, dense forest. The forest is mostly hardwoods mixed with pine. Huckleberry bushes and briars are plentiful. The land is mostly flat in elevation. A swamp pond can be found approximately a ½ mile into the woods. Many streams are also in the woods. Wildlife is abundant. While lying in bed in the early morning hours, the witness heard a frightening scream that he could not identify. He could also hear dogs barking, presumably chasing the animal responsible for the scream. He heard thudding footsteps come from the woods south of his house. The animal then passed through the yard of the house. At its closest, the animal was approximately 25 feet away from the witness. It then headed north toward a corn field. Several barking dogs followed shortly thereafter. The entire incident lasted less than a minute. The witness was a young boy when the incident occurred. He recalls being terrified, because he was familiar with the animals in the area and the sounds they make. The scream was not similar to any of them. Decades later, the witness was watching a Discovery Channel program on sasquatch. The recorded scream on the program matched the scream the witness had previously heard. Recognizing the scream disturbed the witness, and he does not wish to hear it again. I asked the witness if this could be another animal. The witness is familiar with the vocalizations of bobcats, bears, and deer. It was not any of these animals. Bears have been rarely seen in Greene County in recent years. There was no resident black bear population at the time of the incident. I asked if the scream could have been from a person. He said, “No person could make a noise like that, not even trying hard. I couldn’t even describe the sound.” When asked about other stories, the witness mentioned that a “large bear” had been reported in the northern part of the county in the mid-1970s. I found the witness to be credible.</t>
  </si>
  <si>
    <t>https://www.bfro.net/GDB/show_report.asp?id=6960</t>
  </si>
  <si>
    <t>Haywood</t>
  </si>
  <si>
    <t>Rex B</t>
  </si>
  <si>
    <t>A friend and I were camping in the Big Creek Campground in the Great Smoky Mountains National Park right on the Tennessee and North Carolina border.It was dark. We just finished cleaning up after dinner and were walking to the restroom to get ready for bed. We heard crashing and the excited snorting sound deer make when startled. We had flashlights with us and shined them on some deer that were looking toward the forest. There was a trail which went up the side of the mountain in the direction the deer were staring. They turned their attention toward us for a second but then continued looking toward the trail. They ran a few feet and made some noise and stopped again to stare in the same direction. We figured a bobcat, coyote or something scared them. Eventually the deer slowly calmed down and crept back to where they were originally browsing. This all lasted about 5 minutes. We were walking back to the camp when out of the dark (in the direction the deer were looking) came a long call. It echoed through the woods. We thought it sounded like a primate - some kind of monkey or ape. Eventually I stumbled on your website and read how you use gibbon calls to attract sasquatches. I then got curious and started checking out different animal calls. The call of a gibbon is exactly the sound we heard that night. I wish at the time we had thought it could be Bigfoot, but we didn't, so we never took off into the night to look or it or look for prints. The noise wasn't a recording. It wasn't any animal I have ever heard before and it sounded exactly like a gibbon.</t>
  </si>
  <si>
    <t>Big Creek Campground</t>
  </si>
  <si>
    <t>Cosby</t>
  </si>
  <si>
    <t>Mt. Sterling Road</t>
  </si>
  <si>
    <t>gibbon call</t>
  </si>
  <si>
    <t>deer were spooked</t>
  </si>
  <si>
    <t>The witness stated he was quite surprised by the actions of the deer. The witness and his friend had startled the deer on the way to their camping site and shone lights on them. However, the deer only glanced at them and seemed more concerned with the woods behind them. He stated that the deer remained wary and agitated for nearly 5 minutes, during the time he and his friend observed the deer. The witness and his friend heard the vocalization once they began to walk away and the deer walked back into the woods. He stated that while it sounded like the gibbon call on the BFRO site (and other recordings he found on the Internet), it also sounded like it had more "weight or body" behind it, definitely bigger than a gibbon. The witness added that he is a naturalist and spends much of his time in the woods, but he has NEVER heard anything like this call. He is comfortable with identifying many of the animals you would expect in the woods, such as owls, coyotes, deer and so on, but this had him baffled.</t>
  </si>
  <si>
    <t>https://www.bfro.net/GDB/show_report.asp?id=12640</t>
  </si>
  <si>
    <t>Barb and I travel the road off the Blue Ridge Parkway to the Heintooga trail several times a week when it is open. We are flower &amp; wildlife junkies. Apprpx one year ago we were at the pull-off just before the Masonic Marker looking at Fire Pink flowers when out of the blue there were three tree-knocks from across the road. Very loud &amp; distinctive. There was no one else around whatsoever. No wind either. We have noticed rocks that have "fallen" down the mountain &amp; landed on the roadway but no sign of where they had come from also. Thanks, C.Z.</t>
  </si>
  <si>
    <t>pull of before Masonic Marker on the way to the Heintooga Trail</t>
  </si>
  <si>
    <t>Maggie Valley</t>
  </si>
  <si>
    <t>Balsom Mountain Road</t>
  </si>
  <si>
    <t xml:space="preserve">Masonic Monument </t>
  </si>
  <si>
    <t>fire pink flowers</t>
  </si>
  <si>
    <t>https://www.bfro.net/GDB/show_report.asp?id=69433</t>
  </si>
  <si>
    <t>Jeff Carpenter</t>
  </si>
  <si>
    <t>My son and I had just finished watching the sunset on the Blue Ridge Parkway at the Masonic marker. We were still sitting there watching the overview as a fog was rolling in. It was getting very cold so we got into the car, cranked the car up and started to back up and leave when a very dark large figure ran across the road into the woods. It looked man like. I turned towards the figure but couldn’t see anything. It was entirely too large to be a black bear and definitely wasn’t an elk. I haven’t seen any at all this weekend. The figure was very black. The hairs on my arm and back of my neck stood up straight I have never in my life been so afraid.</t>
  </si>
  <si>
    <t>ran behind car</t>
  </si>
  <si>
    <t>https://www.bfro.net/GDB/show_report.asp?id=69269</t>
  </si>
  <si>
    <t>Henderson</t>
  </si>
  <si>
    <t>We were driving back to Wisconsin after Spring Break in Daytona Beach, mid-April 1983. We had dropped off a friend, who was in the Navy, in Charleston. We were driving through North Carolina on a route past Asheville. I think we were on the 26 near Hendersonville. I had been driving for about 5 hrs, and was in the hills definitely. It was about 2-3am, and it happened very fast. A small (4-5') brown shaggy creature with a very pointed head crossed in front of the car. It's arms were swinging. I was moving fast and it was close. I hit the brakes hard, locking them up and putting the car into a skid. I just missed the thing. This jarred my two friends awake who were, of course, sleeping! I told them that I had "just seen a Jawa walk in front of the car." I guess my brain just couldn't reconcile what it was seeing, so "Jawa" popped in. I thought it was wearing a brown robe with a hood. I chalked it up to "seeing things" and kept driving. But the more I go over my reaction, the more I feel it was "really" there. I've had deer jump out in front of my car and surprise me and I've reacted the same - by hitting the brakes with no delay. It was not like some foggy apparition slowly appearing in front of the car. This thing was there and gone in a second or two.</t>
  </si>
  <si>
    <t>Hendersonville</t>
  </si>
  <si>
    <t>arms swinging as it ran</t>
  </si>
  <si>
    <t>https://www.bfro.net/GDB/show_report.asp?id=3332</t>
  </si>
  <si>
    <t>Ron B.</t>
  </si>
  <si>
    <t>I submitted a report earlier on in the year and have already discussed this incident with a researcher (while we were talking about my first report), but I will submit this second report regardless. I was in my apartment one evening in December, 2000, around 7:30 in the evening. We were having a snow storm and it was raging outside. Suddenly my dog, who is normally pretty laid-back unless there is something weird going on, went absolutely NUTS and tried to break through my sliding glass door, barking, clawing and growling. She is very gentle with people and loves just about everybody, so this clued me into the fact that there was probably an animal outside, which stuck me as unusual since she has never reacted like THAT to any animal; usually she woofs a little or gives curious little whines. My brother looked at me and said, "What is THAT all about?" I told him that I thought that there was probably an animal outside and not to worry about it. At about 10:00 in the evening I took my dog out to do her business. As soon as we got to the yard I noticed very unusual tracks in the snow. Unfortunately, it was pretty late and the snow had been blowing for 2 1/2 hours, so I could not decifer any particular features, toes nor boot sole patterns. All I could see were footprint indents. They were unusual because they were so huge, deep and spread apart. Initially I thought that my neighbor's boyfriend was probably outside earlier in the evening, but then I realized that that would be ridiculous. For one thing, his feet aren't that large, and the prints could have been from a size 14 or 15 shoe, and why in the world would he be walking around at night in the middle of a snowstorm? For another thing, he is not THAT tall; I put my heavy hiking boot, woman's size 9, up next to the prints and they could have swallowed my boots 2 1/2 times. I also mimicked the gait to see if I could guess-timate about how tall the individual was. My legs had to spread 4-5 feet apart just to keep in step with the prints. I also noticed that there was only one set of tracks going in one direction---from a deep part of the woods, across the lawn, and over a bank and into the woods again. I deduced from the drifts that the prints had been made within two to three hours, exactly the same time my dog went nuts earlier in the evening. I could have kicked myself for not checking it out when it happened.</t>
  </si>
  <si>
    <t>apartment complex on outskirts of Hendersonville</t>
  </si>
  <si>
    <t>US 25 N</t>
  </si>
  <si>
    <t>dog was acting strange</t>
  </si>
  <si>
    <t>I spoke with the witness during our first contact about this incident. The stride of the tracks, leads me to believe them to be a possible sasquatch, even though there was a wind/snow storm obscuring the track details.</t>
  </si>
  <si>
    <t>https://www.bfro.net/GDB/show_report.asp?id=2054</t>
  </si>
  <si>
    <t>Jeff H</t>
  </si>
  <si>
    <t>well i was heading to a friends house about 11 P.M. he lives right across the road so i just walked. And i got about 3/4 of the way there and i was walking through a feild and saw something standing there on the edge of some pines. so i stoped and watched it for about 10 seconds and it didnt move much so i just kept walking real slow. then all the sudden it turned around real quick and looked at me for a second and then started screaming and ran of through the pines and didnt stop screaming for like a minute. i havent saw it sense then.</t>
  </si>
  <si>
    <t>3 miles from the Asheville Airport</t>
  </si>
  <si>
    <t>Mills River</t>
  </si>
  <si>
    <t>Old Fanning Bridge Road</t>
  </si>
  <si>
    <t>turned to look at witness then ran into the woods</t>
  </si>
  <si>
    <t>arms swinging as it ran , running</t>
  </si>
  <si>
    <t>The witness is a classmate of my son. The boy is 14 years old and a freshman in high school. I spoke with him on the phone and met with him and his father. I found the witness to be forthright and very curious about sasquatch. He took me to the exact spot where he had the encounter. The animal was standing facing away from the witness in a small field between two houses. The witness said the animal appeared very dark and he could see the general shape and outline in the moonlight and starlight. The animal turned slightly and looked toward the witness and after a few seconds began to scream and ran on two legs into the wood line crashing and snapping brush. The young man could see definite arm swing when the animal ran. The screaming lasted well over thirty seconds. The witness was very frightened and quickly continued on to his friend's house. The witness said the creature was seven and a half to eight feet tall This area is in the French Broad River valley, with lots of farmlands and large forest tracts. The Blue Ridge Parkway and Pisgah National Forest are nearby. I believe this young man had a real experience with a sasquatch.</t>
  </si>
  <si>
    <t>https://www.bfro.net/GDB/show_report.asp?id=31994</t>
  </si>
  <si>
    <t>Hoke</t>
  </si>
  <si>
    <t>I was hunting the training areas in Ft. Bragg, NC. in 1995 and had planned to hunt a new area. I saw a valley on the map and plotted where I thought would be a good spot to set up a tree stand. I when in the woods about 0445 and got to the spot on the map and set up my equipment and climbed up about 24ft. All was quiet, and the sunrise began and the rays of the sun traveled across the forrest floor. I followed it with my eyes and as the sun reached in front of my tree stand a small, 3 ft., black, furry creature reared up from a sleeping position and ran away from the sun. The hairs on the back of my neck stood up!!! I don't know what it was. I have been hunting since I was 15 and have seen plenty of wild life in my time. I had a 30-06 semi-auto rifle and I was frozen stiff. Needless to say, I got the hell out of there and never went back. After all of these years, I now believe it was a "child" bigfoot.</t>
  </si>
  <si>
    <t>forest , lake , ponds</t>
  </si>
  <si>
    <t>stocky</t>
  </si>
  <si>
    <t>shiny hair , no hair on feet , bottoms of feet were dark brown</t>
  </si>
  <si>
    <t>sleepy then got up and ran away</t>
  </si>
  <si>
    <t>bipedal , quadrupedal</t>
  </si>
  <si>
    <t>At the time of the encounter, observer was in the US Army at Fort Bragg, NC. In October 1995, the observer traveled to one of the available base hunting areas, XRAY2, to attempt to bag a deer. Observer describes the rural area as heavily populated with deer, fox, squirrel,and coyote; a bear population was also present in the area in 1995. It was then forested with pine and oaks typical of the region. Ample acorns and persimmon fruits were available for ungulates and other animals to forage. This location was chosen for hunting because of its close proximity to a gentle slope, field edges and a valley. Water sources were available in the area consisting of a small waterway (Horse Creek) and adjacent lakes and ponds. Observer arrived at the tree stand location in the dark, navigating with a red headlamp, (approximately 4:45 a.m.) and prepared all his hunting equipment. At approximately 6:45-7:00 a.m., observer states the sun began to rise and subsequent observations follow. Observer was located in a tree stand 24 feet up and looked down at an animal moving approximately 6 feet from his tree. He stated that at first view the animal seemed surprised by the sun; it jumped up on two legs and, “ran a couple of steps, then went to all fours.” The animal was not, in his opinion, a bear or dog. He estimated the duration he viewed the animal as 6 seconds, and during this period it traveled an estimated 30 yards, its head down, moving towards cover until it was noiselessly gone from his view. Observer described the animal as thick and stocky, approximately 3 feet tall and weighing approximately 80 pounds. The head and face were not visible, no distinct neck was seen, and arm length was estimated at 2 feet long. Shoulders were clean of debris. The feet were small, hairless, had an undetermined number of toes and bottoms of the feet were colored dark brown. Hands were black in color. No unusual odor was apparent. Body hair was approximately 4”-5” long, black, shiny and less coarse than bear hair, but not as fine as human hair. Forest debris (twigs, grasses) were observed on the rear of the animal as it rapidly departed the area. No vocalizations were heard as the animal moved away. The observer did not remain at the location and did not attempt to view any tracks or impressions. It is this Investigator's opinion that this 1995 sighting was likely a juvenile bigfoot. This determination is based on the credible testimony of the witness and local evidence concerning reported bigfoot behavior. The area is capable of supporting such an animal population, and several BFRO Investigators have previously reviewed and documented reports of footprint evidence and witness sightings at and near Ft. Bragg.</t>
  </si>
  <si>
    <t>https://www.bfro.net/GDB/show_report.asp?id=30735</t>
  </si>
  <si>
    <t>Iredell</t>
  </si>
  <si>
    <t>The only thing about my sighting I’m not 100% sure of is the month. and distances and Heights but I feel I’m pretty close. On or around July or August of 1992 I was working at a Chinese Restaurant in town. I was supposed to be heading for work, but had made my mind up earlier that I was going to layout. So that I wouldn’t be caught by my Grandparents and or Father for being a slacker I needed a place to hide/something to do. Well not having any money I chose a place that A. gave me cover and B. gave me a place to kick around and explore. Near where we use to live (and still near today) near the Yadkin River they use to hold Tractor pulls, singings (John Anderson sang there once before he made it big) etc. It had gone out of business quite a few years back but there were still some dilapidated buildings still standing and some bleachers. I parked my car underneath the bridges that the interstate ran across and hopped over the DO NOT ENTER signed cable barrier. I followed the dirt path that led to the remains of what was once called ‘The River Run. The path ran parallel to the river, but turned away from it roughly two hundred yards from where I hopped the cable. I reached the Remains and kicked around, I looked in the old Bathrooms (basically a Pee stall) checked under the bleachers for change or dollar bills that may still be there, of course there wasn’t any. And little did I know before I got there that a crane they had recently (couple months) been using to dig out sand from the river (for what I do not know) was still there. I of course looked it over, crawled in the cab, looked for keys etc. Well, not only was I getting BORED quickly, it was getting hot. It was a hot summer and having been indoors WORKING, like a good boy the whole summer until then, I hadn’t realized how hot it got at around 11:00 am. So I decide that there had to be a better place to chill. I headed back down dirt path. The areas that the Buildings were located were Roughly one hundred and fifty yards away from the river. As I was heading back I noticed something that appeared to be sitting on the riverbank; I first assumed it was a dog. I whistled, yelled here Boy and all that and it didn’t respond. As I got closer I realized it wasn’t a dog and felt stupid, cause there were weeds and such growing at the bank and I just figured I was Whistling for WEEDS to come to me. As I got closer and closer it appeared to be a very Unkempt, long haired hippy of a man. But the Funny thing was I could only see the Bust of him (chest to top of head) so then I just assumed it was a Bum standing on a ledge in the river looking over the bank watching me. So I kept walking, actually strutting to let this Bum know if he tried to mess with me, he was going to get his ars whipped, but good. As I kept walking and not paying any attention to the Bum a strange sensation came over me (to this day I can’t explain it) I looked up and that’s when I realized it wasn’t a bum, it was something else, what, I do not know but it wasn’t human. At this point I was roughly 50 yards away, my mind was racing and my heart was beating, here I was almost face to face with a Big foot? So I did the only rational thing I could think of at the time, I ran towards. I know that, that doesn’t seem to be the brightest thing to have done BUT in my mind and with the MILLION things running through it the one thing that didn’t go through my mind was fear, NOT one ounce. Until…I was, at this point, roughly forty yards away and the closer I got, the doubts, if any that this THING was not human was completely gone. At about some thirty yards away I took my eye of it for just and I mean JUST a split second and it was gone and that is when fear struck me. I halted quickly. I dare say now I was 25 yards away from where IT was. I was petrified, I stood there for what seemed like hours, while I was standing there it was the first time that I really had the chance to reflect on what I just saw, and all I can remember thinking was. A. Why did it look like Chewbacca from Star Wars minus the black nose? B. Why did it have very light fur almost dirty strawberry blonde? C. Why no smell, don’t they always stink? D.Why did I wuss out and get scared? I finally Talked myself out of being a big wimp and decided that if it was what I think it was I need proof. I BABY stepped looking left and right as quickly as my neck could turn the whole time I was walking to the river bank. I reached the River bank and scanned the River and River bank like my life depended on it. I roughly stood there for 15 minutes looking at the Highest point to where IT could have been standing looking over the River bank at me. I looked for tracks but all I found was sand slid into the river, I looked for hair and nothing. I even sniffed around and couldn’t smell anything but what smelt like fish. I then jumped to the highest point to try a gauge how tall IT was. I’m 6’2 and have a reach of 7’6 and I had to bounce a little (not a hard jump) but bounce nonetheless for the tips of my fingers to be even with the River bank from the highest point IT could have possibly be standing. I know I had to bounce at least 6 inches(any more and I’m sure I would have slid into the water, so that puts the river bank height roughly 8 feet and I was seeing IT”S Bust so IT was (and it’s a guess) roughly 9’3 –9’5 or more . I finally climbed out of the riverbank, walked to my car peering and alert to anything jumping out, but nothing eventful happened. Got in my car drove home, no one ever asked me if I laid out of work cause no one EVEN NOTICED!!! Needless to say I never laid out of work again., well not without a good reason.</t>
  </si>
  <si>
    <t>under a bridge from 40 over Yadkin river</t>
  </si>
  <si>
    <t>Statesville</t>
  </si>
  <si>
    <t>I 40</t>
  </si>
  <si>
    <t>river , field</t>
  </si>
  <si>
    <t>strawberry blonde</t>
  </si>
  <si>
    <t>lanky</t>
  </si>
  <si>
    <t>sitting by river</t>
  </si>
  <si>
    <t>The witness was very forthcoming about his experience. After a lengthy conversation by phone, the following details can be added to the initial report: -A small creek runs into the river at the sighting point -The animal was standing, facing the witness the entire time, visible from the chest up, and at a distance of about 20-30 yards -The fur was long, about 9 inches, and very matted. The animal looked "dirty" and the fur was strawberry blonde in color. -The eyes appeared to be brown. The nose was wide and dirty. The face was fur covered and the animal seemed to have a "mustache" covering the mouth. -Head had a "nice curve to it" and the neck was not visible. -After losing sight of the animal, the witness estimated the height of the animal using his own height. The witness is 6'2" with a reach of about 7'6". Using this comparison standing on the river bank, the witness estimated the height of the animal to be at least 9'. -The animal appeared to be lanky and weigh 400 lbs or so. -The witness stated "I know what I saw".</t>
  </si>
  <si>
    <t>https://www.bfro.net/GDB/show_report.asp?id=23615</t>
  </si>
  <si>
    <t>Jason V</t>
  </si>
  <si>
    <t>My buddy and I were camping on July 2, 2005, in the [Blue Ridge mountains] of western NC, several miles outside of [a mountain town]. At midnight, we were preparing to retire for the night to our respective tents, when we heard a prolonged howl which was about as far away from us as the 1994 Columbiana, OH, howl (on the BFRO website) seemed from its source. At least, that's the best way I could determine the distance from us. This howl was at least twice as long (I want to say even longer) as the Columbiana, OH, howl. I'd estimate the howl we heard to be more or less ten seconds long. It was the length of the call, as much as it was the deep tone and strength of it, which attracted our immediate attention. It just didn't seem to quit. It wasn't interrupted, either, like if the creature took a breath and then continued. This went on continuously for around 10 seconds. Although we only heard the one howl, it was so loud (for its distance from us) and so prolonged, and gained strength at the end instead of waning, that we were rather shaken by its magnitude .... commenting to each other that nothing human or zoological that we knew of, could possibly have made that noise. I have studied/researched Sasquatches since grad school in Idaho in the mid-1970's, even though my degree is in Literature/English. I roamed the Rockies of the NW every chance I got for most of five years, looking for evidence, tracks, sign, sounds, anything......found zilch. This is the first experience I have had, and even though auditory, it was exhilirating. Both my friend and I were struck by the animal-like characteristics of this howl, and tried to think of things which might have made the sound, OTHER than a sasquatch. No, we decided quite without hesitation, it couldn't have been a machine-made sound (like a siren) because it was too low in tone. No, we decided, it couldn't have been fireworks, as they tend to "scream" and then wane, whereas this howl was low in tone and went on for a number of seconds (beyond 5 or 6 secs.) and gained momentum and strength toward the end, so we ruled fireworks out. Since it was July 4th weekend, that's why this was a consideration. No human could make that loud a howl for that period of time.... human lung capacity way too small, we concluded. And, on we went, trying to explain to each other the howl/sound by some origin other than a sasquatch. He and I had been joking and talking for the past several years about perhaps encountering one, hearing one, etc., but never really expected this to happen. When it did, we wanted to try to cover all the potentialities for the source of such a sound, and a sasquatch is all we could come up with, esp. Since I had heard the Columbiana Ohio sound on your website, and was immediately reminded of it when hearing (and replaying in my head) that sound on 7/2/05. We went back to that same campsite a few weeks later, hoping for a "repeat performance," but no such luck. We had a lab-mix retriever with us both times. The night we heard the sound, the dog became very animated, very intently listening to that distant howl, but because it was so far away, it didn't seem too bothered by it, though it DID move off into the forest toward the direction of the howl, but soon returned. Both the dog and we maintained something of a vigil that night, but no other indications of that critter's presence were made known to us.</t>
  </si>
  <si>
    <t>fir trees , rhododendron , mountain laurel</t>
  </si>
  <si>
    <t>After speaking with Mr. Decatur at length, I visited the area in which he had heard the vocalizations. I hiked approximately one mile in on the forest trail looking for anything unusual that might elude to a sasquatch population in the area. After a couple of hours, and as daylight was fading, I started to head back to my truck. It was on this hike back that I heard bipedal sounds tracking me several yards off in the woods. When I would walk, it would walk. This activity went on for every 20 feet I would walk and lasted several minutes. In addition, I could clearly hear movement a couple of seconds after I would stop. I attempted to go into the area where the noise was coming from however, the rhododendren and other brush was virtually impenetrable. Whatever was in there tracking me took off. All other animal life was silent at this point and the only noises I heard were the heavy footfalls of something bipedal and fast moving up the ridge. I am an experienced outdoorsman and whatever was in there was not a cat or a bear. There were no smells as the wind was blowing the other direction. I searched for tracks and found none. However, something was in there with me. The area in which Mr. Decatur and his friend heard the vocalizations and myself, having been tracked, is thick with laurels, rhododendron and other various hardwoods. There are many creeks and other water sources in the forest and it is teeming with wildlife.</t>
  </si>
  <si>
    <t>https://www.bfro.net/GDB/show_report.asp?id=12333</t>
  </si>
  <si>
    <t>Johnston</t>
  </si>
  <si>
    <t>I live on 1010 Highway near the Johnston County Airport. Its kind of a country road , couple swampy areas and such, a good hunting area you could say. I was on my way back from the beach at my dad's house, my sister was with me. I'm 24 she's only 15. Anyway, I just turned out of the local BBQ place for some food (White Swan open 24 hrs) to head home. I got past the local livestock building, and turned onto 210 Hwy, drove about 3-4 minutes, turned onto 1010 or Cleveland Rd. There was an old car parked on the side of the road, so I could hardly see to turn left, so when I did, I drove for maybe 10-15 seconds when I saw eyes in front of me (it was about 9:15 in the PM) I turned lights on bright and I thought it was a homeless man walking along the road, but seeing someone walking down here when its dark is unlikey, I slow down ,I didn't know if it was gonna cross the road , I was driving about 35 in a 45 mph zone. As I got closer I noticed it was not a man, it was something else, like a bear walked up right with long legs and arms longer than a man, had dark hair, I couldn't really see the color very well. He was about as big as my grandfather and he is 6' 11'' . I was speechless, and my sister was scared to death because our house is 1 minute from where he was at. That night I couldn't sleep and the next morning I got up and went back there, no foot prints or anything because it is so dry here from no rain.I haven't seen it since but it's only been a few days</t>
  </si>
  <si>
    <t>Smithfield</t>
  </si>
  <si>
    <t>Cleveland Road</t>
  </si>
  <si>
    <t>swamps , forest , fields</t>
  </si>
  <si>
    <t>walking on the road</t>
  </si>
  <si>
    <t>https://www.bfro.net/GDB/show_report.asp?id=4676</t>
  </si>
  <si>
    <t>My girlfriend and I were riding the backroads when I noticed some small pine trees moving. Initially I thought it was the was the wind, but suddenly a figure emerged. My girlfriend grabbed my arm in fear. We were confronted by a large creature crossing the road. The creature turned and stared, it had ice blue eyes, was about seven and half feet tall. I guess it weighed maybe 350 to 450 lbs. It took two steps to cross the road, pausing to look half way. This was in 1973, I believe the area is now known as Panthertown valley. I cannot forget those ice blue eyes.</t>
  </si>
  <si>
    <t>Panthertown Valley</t>
  </si>
  <si>
    <t>Cullowee</t>
  </si>
  <si>
    <t>https://www.bfro.net/GDB/show_report.asp?id=3333</t>
  </si>
  <si>
    <t>Franklin, NC 1985, walnut creek road area. Walking up old logging trail to top of mountain on border of Nantahala National Forest I rounded a blind curve and saw creature squatting possibly taking crawdaddys out of creek trhat crossed the logging road. I froze in fear, it stood up and looked at me and I turned around and ran back down the road.</t>
  </si>
  <si>
    <t>trail near Cullasaja Gorge</t>
  </si>
  <si>
    <t>Walnut Creek Road</t>
  </si>
  <si>
    <t>Nantahala National Forest</t>
  </si>
  <si>
    <t>mountains , logging road</t>
  </si>
  <si>
    <t>matted hair</t>
  </si>
  <si>
    <t>in river eating something in the water</t>
  </si>
  <si>
    <t>squatting</t>
  </si>
  <si>
    <t>I spoke with the witness by the phone. He was very sincere and wanted to recount the sighting he had around June of 1985. The event had a profound impact on him and it has always stayed with him. The witness was around 12 years of age at the time of the sighting and he was on a family trip to their cabin in Western North Carolina. The cabin is located near the Cullasaja Gorge on a very remote mountain. At the time of the sighting, no other homes were located above or near the cabin. The area above the cabin was very steep with mountain creeks. The witness stated that the family let the kids play and explore the area but they had to stay close and wear a whistle. On this day, he was by himself and he had went farther up the mountain on an old logging road. The road had turned up very steep up the mountain and then made a 180 degree turn. As he came around this turn he saw the creature squatted in the creek. At first he did not know what to think of it, until it stood up and turned its head to him. He stated that he froze in fear for a few seconds and then panicked as he ran down the mountain blowing his whistle. His family got to him when he got closer to the cabin. They did not believe him and tried to convince him that he saw something else. He stated as far as he can recall no one went up to the sight to look for tracks etc. He stated that he has seen many wild animals and he is very sure that what he saw was not a bear at all.The witness was very concrete in what details he remembered. He estimated he was about 40 yards away and the animal had brown matted hair. The height was around 7 foot tall and he recalled it not having any neck at all. It had shoulders with long arms and he was very sure it was on two feet. He thought it might have been eating something from the creek but he did not recall seeing anything. A pool is located in the creek at this location he stated. I am very familiar with this location as it is located near the entrance to the Cullasaja Gorge in Macon County N.C. The area is located on a remote mountain with mountain streams and many rock formations such as cliffs and steep gorges. Deer, turkey, and wild boar are found in this area as well as fish and crayfish in the many mountain creeks.</t>
  </si>
  <si>
    <t>https://www.bfro.net/GDB/show_report.asp?id=44354</t>
  </si>
  <si>
    <t>It was the first week of December 2002. I was camping with my friend [edited], in Macon County, North Carolina. We had been there 2 days. We decided to take one of our usual late night walks. Because of the weather we were one of only three sites occupied. There was an icestorm on the way and we were planning to leave early the next morning. We had crossed the river and walked about 200 yards to the gates when we were startled by a scream that made the hair on my neck stand up. I have spent my entire life in the outdoors, much of it in wilderness areas and I have never heard anything like this in my life. I was carrying my sidearm and immediately drew it and aimed my maglite in the direction of the scream. The next thing we knew,several rocks were thrown in our direction. TO say we were frightened would be an understatement. We went back to camp and left early the next morning. Since then we have returned several times, but there have been no further incidents, although we sometimes feel uneasy in one particular area.</t>
  </si>
  <si>
    <t>Old Hwy 64</t>
  </si>
  <si>
    <t>Nantahala River</t>
  </si>
  <si>
    <t>mountains , streams , forest</t>
  </si>
  <si>
    <t>vocal was more shrill thank Ohio Howl but similar</t>
  </si>
  <si>
    <t>He and his friend were camping in a remote area at 3160 feet. Both the Nantahala River and Kismet Creek run nearby which yield several varieties of trout. Hemlocks and rhododendrons cover the area as well. There were a few others there during their two nights but they had been trickling out due to inclement weather. During their midnight walk, the witness and his friend had noticed a horrible smell thinking it was a dead animal. Moments later, they heard the scream. The scream came from about 100 yards from where they were walking and only lasted a few seconds. He said it was similar to the Ohio howl but was more shrill. Three to five seconds later, six "fist sized" rocks were thrown at them and landed around them. The rocks came from the direction of the scream. The witness and his friend were armed and had a flashlight. They noticed no other movement or strange sounds the remainder of the evening. The next morning they left the area. The following May they returned and hiked around and noticed a particular area that made them feel uneasy. They noticed matted down brush as though a large animal had bedded down there previously. The witness currently resides in Florida and is a carpenter by profession. He is an avid hiker and backpacker.</t>
  </si>
  <si>
    <t>https://www.bfro.net/GDB/show_report.asp?id=14075</t>
  </si>
  <si>
    <t>I am a BFRO investigator in the mountains of Western North Carolina. Having lived in the mountains all of my life, I have enjoyed hunting, hiking and mountain things since I was a boy. So, I am very comfortable with being in the woods and for years have taken late night drives to see wildlife. For the past few years, I have been taking late night drives to my research are on good weather nights. It was Tuesday June 23rd, 2015; the weather was good and I decided to take a late drive to my research area. I was still on the main road taking my time and within 5 miles of my destination. I was not really thinking about Sasquatch but just enjoying the late night drive and some music. As I was rounding a slight turn on the road, I saw a coyote on the right side of the road. I slowed slightly as my eyes panned back to the road and I then saw to my left the creature just off the road and behind the guardrail. My trucks side lights hit it just briefly where I could get a good look at it. My sighting was brief but I did get a good look at it. I could not believe what I saw! I went up the road and turned around as it caught me off guard I did not think to stop. I was trying to talk myself out of what I saw. "Could it been something else?" The area on the left was very green so I thought I might have seen something else, maybe. As I approached the area I stopped and searched up and down for anything looking reddish/brown in color. Since it was June in the Mtns., everything was very green but nothing was brown at all. Bringing proof to me that it was a creature I saw. It is very hard to describe the feeling I had at the time of the sighting and after. I was feeling very strange and could not believe what had just happened. This is what I saw. Just past the guardrail and slightly off the bank of the road (this bank is very steep) I saw a reddish/brown upright figure. It had it's back to me and I could see from the back and upper legs behind the guardrail. I am very sure it was on two legs with a most impressive width. The shoulders were very large and the head was slightly forward with a no neck type look. The waist to shoulders made a very impressive "V" shape larger than any man I have ever seen. The hair was slightly long and had another color of gray/white underneath it with a main coat color of reddish/brown. Some of the back hair was shaggy looking. The left shoulder was slightly up and the arm was curled. The sighting was brief but I got a very good look at it. I could tell it was very tall. I did a sketch. After turning around and checking the sighting area from my truck, I pulled off about 150 yards below on the side of the road. I got out of my truck to listen for about 10 minutes and then did a "Howl Call". I immediately got a response from a pack of coyotes. They were very close and below the road about 150 yards away. (This would be the side of the road the creature was on.) I tried driving back up the road to see anything and about 100 yards above where I saw the creature I saw a Wild Boar feeding on the side of the road. Later on I stopped at an overlook about 1/4 mile past the sighting and made another "howl call". I got an immediate response from an owl behind me close to the parking lot. Then just after this response I heard another owl call in the valley below me towards the sighting area. It was the loudest owl call I have ever heard! I have heard many different owl calls but this one was very strange. The volume of it was very strange and loud. I stayed in the area for 4 more hours with nothing more happening. The next afternoon me and friend went back to the general area of the sighting and looked for tracks. We could only see disturbances as the ground was very rocky, steep and hard. I cannot fully explain my feeling after the sighting. I really noticed I was feeling strange when I had gone to get a drink a few miles away in a store. I notice I was sweating and feeling very odd. I think that I was slightly in a state of shock. I feel like this was due to me seeing something I had not seen ever before and something that was hard for me to process. I have been hunting and in the woods all of my life. I have seen every animal in our area in many situations. Trust me, I have never seen anything like this before. Important footnote: This sighting happened just within about 6-7 miles from another reported incident that I investigated. BFRO report 49148 happened on June 29th, 2015; 6 days after the sighting I had. I feel like this is more than a coincidence.</t>
  </si>
  <si>
    <t>mountains , forest , ridge</t>
  </si>
  <si>
    <t>grey undercoat , arm curled like it was holding something , spinal crease throug hair , matted hair</t>
  </si>
  <si>
    <t>standing off the road behind guardrail with back to the road</t>
  </si>
  <si>
    <t>I have spoken with the witness numerous times both in person and by telephone. He grew up in the mountains of Western North Carolina and has lived there his entire life. He has spent countless hours hiking, researching and hunting in this area, and knows the wildlife and geography very well. His report and recollection are very detailed and I will add some observations from our interview. The witness frequently goes out at night driving in this research area in hopes of sighting a sasquatch and to observe other local wildlife. He has used these trips to monitor wildlife movement and observe animal concentration for future research and hunting areas. The research area is approximately 38 miles from his home. The road he had his sighting on is very heavily traveled and has major curves and hills and runs through the Nantahala National Forest. Shortly before seeing the creature he spotted a coyote in the road and that heightened his senses. He was rounding a curve at traveling at approximately 30-35 mph, at 11:50 pm. when his left headlight illuminated the animal. It was standing behind the guardrail and he could not believe what he was seeing. It took a few seconds for his brain to process the shock of seeing a sasquatch, which caused him to drive past the creature a short distance. The observation lasted only a few seconds but was able to remember many details of his sighting. He could not estimate the height as it was standing on a very steep slope off the side of road. He was very amazed by the extreme width of its shoulders, comparing it to a football player in shoulder pads. It was standing in a vertical bipedal manner, he could see the spinal crease through its hair. The waist was very thin, like a trained athlete. It had little or no neck and the head was leaning forward. Its left arm was curled in front of it like it was carrying something. He described the hair as being reddish-brown in color, around six inches in length, and was very matted in appearance. The animal also had an undercoat that was grayish-white in appearance. The witness did this sketch soon after the sighting to keep the details fresh in his mind, which was suggested by a fellow investigator. The witness turned around shortly after realizing what he had seen, he drove back to the spot but the sasquatch was not there. He stayed in the area and went down the road a few hundred yards and pulled over and listened, hearing nothing he did a howl and coyotes immediately responded from a close distance. He traveled farther down the road, spotting a wild boar feeding on side of road. He then stopped around 1/4 mile from sighting and listened and did another call and had a response from what he described "as loudest owl call I have ever heard". He stayed in the area for four hours, but saw and heard nothing further. He returned the next afternoon to investigate with a friend during daylight hours.They found some mashed down vegetation and a kicked over rock on the steep bank. No footprints were found due to the extremely dry and hard packed ground. He was also looking to see if there was any brown vegetation in the area of his sighting, but everything was very lush and green being early summer in the Appalachians. The BFRO received Report #49148 6 days later on June 29th from hikers around 6-7 miles away reporting possible Bigfoot activity. We feel that these two reports are more than coincidence. I have attended two expeditions in the Nantahala National Forest that were very close to these two sightings. The area is very rugged terrain with high peaks and river and stream bottoms. There are numerous rock outcroppings, and cliff overhangs. The Appalachian Trail is extremely close to these two sightings. It has long been believed by sasquatch researchers to be a North-South highway for Bigfoots. Numerous animals including whitetail deer, wild pigs, black bear, and many smaller animals inhabit this area. In summer months there are lots of edible plants, and berries. With all this food, cover and waterways, it is perfect habitat for a large bipedal primate.</t>
  </si>
  <si>
    <t>the spinal crease is an interesting feature to note</t>
  </si>
  <si>
    <t>https://www.bfro.net/GDB/show_report.asp?id=50721</t>
  </si>
  <si>
    <t>Shortly after laying down for the night during a backpacking trip in the Nantahala Wilderness, we heard a howl that lasted 10-15 seconds, with a change of tone for the last few seconds. This howl could not have been mistaken for any other animal and sounded very similar to recordings of other howls. In the next 2 hours we both heard random whoops also. The next day while hiking we came across several very interesting signs along the trail. The first was spotting what looked like a game trail that crossed the hiking trail. Upon closer inspection, the tracks in the well traveled trail clearly were not made by bear or any other four legged animal. The footprints on the trail had left deep impressions where the heel contacted the ground and footprints much larger than my foot were also seen. The distance between the tracks was approximately 5 feet on average and the depth of the tracks where the heel had sunk down was 3 plus inches. The ferns and weeds in the trail that had been pressed down were still green and flat which made me think the tracks had been made within the past couple of days. I followed the trail in both directions for approximately 150 yards and the footprints remained consistent in both directions. After traveling the hiking trail further down the ridgeline for close to mile I spotted another trail that crossed the hiking trail. The footprints here were identical to what we saw at the first trail. I took pictures to gauge the depth and length of the prints. I found a stick on this trail that had blood on it. I regret not keeping it for evidence to see what type of blood it was. The location of both trails had some similarities: both were located in gaps along the ridgeline and there was an unusually high amount of limbs and trees wedged in tree forks at both sites. One other strange observation made along the trail was finding 3 large white mushrooms placed upside down near the trails. One of these was on a rock and another was found on the trail while following the footprints. The area where we found these signs was the direction where we had heard the howl the night before.</t>
  </si>
  <si>
    <t>lower ridge trail 2-3 miles from the Standing Indian Campground</t>
  </si>
  <si>
    <t>FR 67 , Wallace Gap Road</t>
  </si>
  <si>
    <t>ridgeline , valley</t>
  </si>
  <si>
    <t>deciduous trees , mushrooms , beech trees , oak trees</t>
  </si>
  <si>
    <t>I have talked with the witness on the phone and by email numerous times about his report. I have found him to be a very credible and informative witness. The witness and a friend were doing some hiking on the Appalachian Trail near Standing Indian area in the Nantahala National Forest in Macon County. They had camped for the night near the Carter Gap on the AT. Around Midnight they heard a very distinct howl that was loud and lasted for 10-15 seconds. He stated the howl had a very distinct "two tone" sound to it. He knew of no animal that could make this sound. Later that night they heard "whoop" calls from the distance in the same direction. The witness stated the howl was very clear but was over a mile away. "Whatever it was it was very large". The whoops were somewhat closer in range and about an hour later. I directed the witness to listen to the 1994 Ohio Moaning Howl and also to the Sound Cloud site for Mononga Hela which has many different recordings of possible Sasquatch sounds. He selected the Decatur Ga 2012 howl Decatur GA 2012 Howl and the Ohio Moaning Howl as the ones it sounded more like. BFRO Report 28982 explains where the Decatur howl came from. The link provided here is actually two recordings put together. The first part is Mononga Hela's original recording, and the second part is a better recording captured by Investigator Gudrun Hrizuk, about 9 months after MH's recording was made. Together they make a much better case. This witness was very forward in saying that the howl he heard had a "two toned" sound to it. The next morning they packed up and continued their hike on the AT. His hiking friend had a problem with a boot, the heel had came apart. So they decided to take a short cut and go down the Lower Ridge trail to the Standing Indian Campground. It was down this trail, in rather large weeds and ferns, that they discovered where something large had crossed the trail. They then discovered the large tracks/trail in two separate areas. He stated the tracks were very deep in the leaf matter and that they were larger than his size 13 boot. He was able to follow them for a very good distance and the stride length was an estimated 5 foot in distance. He took these photos, the compass is showing the depth. He also stated that they found 3 large mushrooms "picked" and placed beside the trail. These mushrooms had no bite marks what so ever. He did not think to mark the area with some kind of marker and did not have a GPS. Both of them realized, that the howl they heard the night before was in the direction of the Lower Ridge trail area. On July 7th, I hiked to this very remote area. Although I did not find his exact location due to a storm coming in, I did observe the following: Very high weeds, large ferns, two possible tracks and a tree break. This area is a very rich area and it was very easy to see where something had went across the trail. I found this very interesting track about 12-13 inches long, the map is 11 inches long: Also, I found this possible tree break/twist that was directly across the trail. It was clearly blocking the main Lower Ridge Trail. The witness did not remember this at all when they went down the trail. My visit was cut short by a very hard summer storm. This is a rich area, full of mushrooms, beech and oak trees. The witness is very knowledgeable in the outdoors. He has a good knowledge of wildlife and was very to the point that what they heard was not coyotes or any known animal. He has many wild animals on his farm and has never heard this before. This report could possibly be related to BFRO Report 50721. This report was filed by this investigator as a roadside Class A sighting located some 6-7 miles away from this location. I find this to be much more than a coincidence.</t>
  </si>
  <si>
    <t>https://www.bfro.net/GDB/show_report.asp?id=49148</t>
  </si>
  <si>
    <t>2005-2006</t>
  </si>
  <si>
    <t>[Editor's Note: The observation described below is Class B. The Class A observation was told by family members during the course of the on site interview. See the *investigator's comments* section of this report. The two men who had the Class A sighting do not care to type it up themselves. Their incident is so closely connected with this Class B submission from this family, that it should be combined. The men's incident is clearly Class A, so the *combined* report should show a Class A ranking. There will not be a separate report for their incident.] It was a damp July night around 10:00 and we were staying at my Grandpa's house. My family and I had a fire going outside. We were all sitting around it talking. It rained all day so the night seemed darker than usual. The house is set on thirty wooded acres with a creek about twenty-five feet away. There aren't many houses on this mountain due to the fact that it runs with the Pisgah National Forest. I went in the house to get the cd player. It was a very still night. We listened to a few songs; when we decided to play the Sierra Sounds cd with bigfoot recordings on it. As we listened to the cd we all became jumpy and the feeling of someone was watching us came over us. We then started hearing sounds of what sounded like saplings being broken up above us; higher up in the mountain. We just laughed it all off as nerves. Then we heard what sounded like a tree about ten inches around being broke then slide down the mountain at us. All us became scared and ran to the porch of the house for protection. When I seen my cousin run I knew it had to be something. He is in his late thirties and has grown up in the mountains. He is familiar with the animals sounds and the layout of the mountain. I don't know if it was anything or not, but it sure scared the heck out of us.</t>
  </si>
  <si>
    <t>Hot Springs</t>
  </si>
  <si>
    <t>forest , mountains , creek</t>
  </si>
  <si>
    <t>branch breaking , rock throwing</t>
  </si>
  <si>
    <t>pacing</t>
  </si>
  <si>
    <t>The report above was the initial submission by the family member who contacted us first. Her report does not mention the Class A incident. The Class A incident was described shortly after this first contact. I began correspondence with the witness and her family beginning in February of 2006. She resides in Michigan and stated that she has relatives that live near Hot Springs, NC. Her grandfather owns a large tract of land in the mountains which serves as the meeting place for the extended family reunion, every summer. The incident she mentions above happened on one of the days of the reunion. Because of a prior sighting, a family member had previously purchased a copy of the Sierra Sounds recordings (which has recordings of various bigfoot vocalizations, including aggressive chatter). The evening after the rain had stopped they played the Sierra Sounds CD and shortly thereafter they heard pacing on the ridge behind them at approximately 100 feet in distance. In addition to the pacing, they heard branches breaking and a tree was thrown down the ridge at them. The family left the campfire and went inside. I also interviewed the woman's brother. He was one of the two men who had Class A sightings in August 2001, again during the family reunion on the mountain. This is the incident that got them interested in the subject originally, and led to them obtaining a copy of the Sierra Sounds recordings: The brother and his cousin were hiking up an old logging road near the grandfather's property and decided to take a break on a bluff overlooking a ravine. A rock the size of a "volleyball" was hurled at them from above. They looked and saw a bigfoot-like animal 40 yards away staring at them. It was squatted down with its elbows on its toes. Its arms were massive and its hands were large. It was covered in reddish brown hair and its chin was tucked down. It was a girthy animal; three and a half to four feet from back to front. He said its hair was straggly and there were no visible ears. It was squatted back on its calves. The brother and cousin ran down the mountain to the trailhead. They returned home, shaken by what they saw. In August of 2006, BFRO investigators Leigh Culver (GA-BFRO), Jason Vogan (NC-BFRO), Nick Wamboldt (GA-BFRO) and myself (NC-BFRO) met with the family on their property. We had previously asked them to call us if more things happened around the property. They called and told us activity the night before. They wanted us to come see for ourselves the next night. Before we arrived the family had gathered around a fire outside their home. They said they heard a wood knock several yards off into the thick treeline. The knock caused the family to go back inside the house. When we arrived we looked around the area for anything of interest. We found a possible track on the nearby mountainside where the brother and cousin had their sighting a few years before. Various family members told stories of rocks and logs being thrown at them. Two weeks later a BFRO expedition (the first NC expedition) focused on this area for a few days before moving on. They eventually followed the highest ridgeline to a rainforest-like area near the Appalachian Trail where some distinctive sounds were eventually heard by most of the participants. The Pisgah Nat. For. zone in western NC is mountainous and sparsely populated. It is north and east of Smokey Mountains National Park, which straddles the Tennessee border. Portions of the Pisgah region get a lot of rain. Those areas are mossy and ferny and full of wildlife. The distinctive sounds on the NC expedition were heard in one of these rainforest-like zones in the high country. A few misc. photos from the BFRO's September 2006 North Carolina expedition:</t>
  </si>
  <si>
    <t>https://www.bfro.net/GDB/show_report.asp?id=13492</t>
  </si>
  <si>
    <t>I also interviewed the woman's brother. He was one of the two men who had Class A sightings in August 2001, again during the family reunion on the mountain. This is the incident that got them interested in the subject originally, and led to them obtaining a copy of the Sierra Sounds recordings: The brother and his cousin were hiking up an old logging road near the grandfather's property and decided to take a break on a bluff overlooking a ravine. A rock the size of a "volleyball" was hurled at them from above. They looked and saw a bigfoot-like animal 40 yards away staring at them. It was squatted down with its elbows on its toes. Its arms were massive and its hands were large. It was covered in reddish brown hair and its chin was tucked down. It was a girthy animal; three and a half to four feet from back to front. He said its hair was straggly and there were no visible ears. It was squatted back on its calves. The brother and cousin ran down the mountain to the trailhead. They returned home, shaken by what they saw.</t>
  </si>
  <si>
    <t>shaggy hair , no visible ears</t>
  </si>
  <si>
    <t>rock throwing , squatting</t>
  </si>
  <si>
    <t>squatted down with elbows on its toes , squatted back on calves , chin tucked</t>
  </si>
  <si>
    <t>https://www.bfro.net/GDB/show_report.asp?id=13493</t>
  </si>
  <si>
    <t>several children playing outside heard yelping and whistling so they mocked the noises as they did the creature communicated back with them sounding closer and closer as the yelping conversasion went on so the children decided to take a hunting dog to the edge of the woods as they did the dog grew silent with his tail and ears raised the creature sounded like it was at the top of the mountain they yelped back and in an instant the creature came closer and sounded like it was at the edge of the woods</t>
  </si>
  <si>
    <t>NC Hwy 209</t>
  </si>
  <si>
    <t>Hwy 209</t>
  </si>
  <si>
    <t>mimicking</t>
  </si>
  <si>
    <t>yelping</t>
  </si>
  <si>
    <t>I called the witness who reported the incident and arranged to meet at the exact spot where the interaction happened on 2/8/2012. The area is in a rural, mountain valley with scattered farms, thick forests and rugged terrain. I met with the reporting witness and some of the other witnesses at their home and asked them to explain exactly what happened and what they were doing. They were outside at about 6 or 7 in the evening just playing and goofing around. A woman there was making sounds with a piece of pvc water pipe and after a few minutes they heard a yelp from up on the mountain. They started making yelps and whistles back and the animal quickly started down the mountain towards them. Whatever it was always stayed just out of sight in the woods. At one point a boy took a dog to the edge of the tree line where the dog stopped and refused to go any further and became visibly frightened. The interaction continued for a few minutes then ceased. One adult there commented about a rancid smell. After talking with the witnesses I can add that other incidents have happened over the last several months at this location. The incidents include animal feed taken out of a sealed container, hunting dogs had to be dragged through certain areas of the woods, feelings of being watched, a game cam would take pictures of just woods and possible wood knocks. During our conversation, I told them that I believe sasquatch have a taste for sweets, especially honeybuns. They looked surprised and said that for months they had been trying to "catch a coon in a box trap." They were planning on using the coon to train a hunting dog. They were using honeybuns and each time they checked the trap it was sprung but contained "no coon and no honeybun." After talking with the witnesses and taking into consideration their knowledge of hunting, local animals and having lived in the remote area their whole lives, I'm certain that they interacted with a sasquatch and have been visited by them in the past.</t>
  </si>
  <si>
    <t>https://www.bfro.net/GDB/show_report.asp?id=32447</t>
  </si>
  <si>
    <t>Mcdowell</t>
  </si>
  <si>
    <t>Before describing the incident I thought I should give you some personal background. After my family had a suspected nighttime visit from a juvenile sasquatch about a dozen years ago, I’ve developed a keen interest in the subject and have read hundreds of sighting reports in the BFRO site. By learning what to listen for and following up leads, I have identified my own research site in the northeastern US where I have had a string of auditory encounters/interactions that have included woodknocks, screams, stalking, and a possible infrasound experience. I’ve located a number of stick structures on my site. I’ve joined my state BF association for which I have investigated an alleged Class B sighting. I have also hiked other areas of my state in the company of others more experienced than I, and have observed tracks and learned where to look for them. I should tell you that when I have had the experiences described above, such as a scream directed at me in the dark from 40 yards away, or a single baseball bat, hollow sounding “thwok” on a tree just over a slight rise in the terrain at a similar distance, or the stalking foot steps perhaps 50 feet away, my first reaction is to go into denial, with my mind first racing through various possible alternative scenarios to explain the sound. After that, once I have realized that the other scenarios are unlikely explanations, I have a natural tendency to dissociate from the fear reaction, I remain calm, avoid looking in the direction of the sound, and simply move away from the area at a deliberate, but unhurried pace, to avoid showing fear. Often, the fear kicks-in hours or days later. I have never felt threatened during an incident. I was very excited when I was invited to visit an elderly friend who lives in the mountains of western North Carolina, as I knew there were some notable sightings in the general area as well as a BFRO expedition. I arrived after dark on a Tuesday and discovered that my friend’s summer home is located at the top of a mountain. Her “development” consists of about 60 homes tucked away in the woods on steep slopes accessed via a series of narrow gravel and macadam roads. My first thought was – they built this development in a likely squatch habitat. Apparently an effort was made to keep the environment natural and retain most of the trees. It really was like staying in a tree house. At night time, it was possible to see only the two neighboring homes, one located 50 feet from my friend’s house and the other perhaps 50 yards away. Her house has large picture windows, front and back, through which the occupants could easily be observed at night. Indeed, as we sat watching TV after dinner, I began to have the creepy sensation of being watched, although my friend told me that neither of her neighbors was in residence that night. After the news, about 11:30, I told my friend I was stepping outside from some night air, when in fact my intention was to have a look around and listen to the woods. I took up a position in the shadows on a flagstone walk which spans the front of her house, standing beneath the low overhang of the roof. The area in which I was standing was not well lighted, but I observed that my friend had spot lights facing away from her home on both sides, lighting the space between the homes and partially illuminating the road in front of her house. The front of the house faces up the slope and the house itself sits below the road level. In between, on a slighting higher “terrace” is a curved gravel driveway in which our two cars sat. I peered around the side of the house and noticed the house was on a very steep slope. The front of the house was tucked into the mountainside, but in the back half, the foundation was exposed and the deck jutted out over the slope, supported by several wooden “legs.” I wasn’t outdoors more than five minutes before I was startled by what sounded like answering wood knocks: a single thump that came from the woods at the one o’clock position, followed by another “answering” thump 5-10 seconds later, coming from about three o’clock. The sounds were repeated every couple of minutes for perhaps 15 minutes and it sounded as if the second knock was changing positions slightly. I estimate that they were a couple of hundred yards away from my position. Noticing a wood pile next to my friend’s house, I picked up a thick log and added a third knock by whacking a nearby tree. I noticed that the first knock came again quickly, almost in answer to mine. After few repetitions, the knocks stopped. There was a slight breeze that evening that gusted through the trees from time to time. On one such occasion, I heard what sounded like a small stone hitting the roof that overhung my position. I told myself it was a probably a tree branch falling on the roof, but when it happened a second time perhaps 15 minutes later during another gust, my eye caught the trajectory of a small stone whizzing overhead from the brush on the other side of the cars and bouncing off the roof above me. Then from the corner of my eye, I caught a flash of something gray moving to my side of the road. I told myself it was my imagination. The wood thumps resumed. This time, I did not feel secure in leaving the shelter of my position, so I did answering stomps on the flag stone. The knocks kept coming but the intervals between them were longer. After about an hour of being outdoors, I decided to go inside. I noticed that my friend kept the lights on all night. Next morning, when I asked her about the lights being on, she said that since her husband passed away about two years before, she worries about someone breaking into the house. There had been some break-ins during the winter one year at the home of a neighbor, which unnerved my friend, even though the perpetrator had been apprehended in the midst of a break-in. I asked about the wildlife of the area and was told that there were plenty of deer and occasional bears were in the neighborhood. Late in the afternoon of the next day, I went for out for exercise, running the steep looping roads around the development. As I set out, I observed that the woods across from the front of the house where I’d been standing on the previous night, had some of the most dense brush I have even seen. As I ran downhill through one of the undeveloped areas, one with a road and a no houses as yet, I had that sense of being observed. I paused at an intersection where two roads intersect with a trailhead, noting that the well-maintained trail on the left side of the road seemed to become a game trail on the other side; however, to reach the game trail from the road, you would have to scale a steep 12-feet high bank after crossing a shallow drainage culvert. Yet the game trail seemed to be frequented by larger animals. Inspecting the bank, I found what appeared to be the impressions of the front three-quarters of two, human-like foot prints jammed into the soft dirt of the bank. I could feel the impressions left by the toes. That night after TV, I again went outside and smoked a cigar this time. I heard the thumps again coming from the same general direction, that is, northeast and uphill from my position. I heard a plaintive, eerie howling coming from the south, behind the house. It sounded every 30 seconds of so for perhaps 20 minutes. I told myself it could be a dog tied outdoors. I decided not to interact that night. I just had a feeling that it was not the thing to do. Finishing my cigar, I went indoors, read a book and turned off the light. I do not know how long I had been asleep before I was startled awake by what sounded like heavy foot thumping on the roof, which was separated from the ceiling of my room by a narrow crawl space. As I sat up in my bed, I heard another couple of thumps that sounded as if they came from the area over the closet. In my sleepy state, I reasoned that perhaps my friend in the adjoining room had bumped the wall in her sleep. Soon I was fast asleep again, only to be scared awake by what was clearly pounding on the walls of my room that was so loud, my first thought was, “Someone is breaking into my room!” I sat up in bed and threw on the overhead light in my room. Now I remembering thinking, “This has to be a visit from bigfoot” because of the loudness of the sound and the fact that the walls of my room are fairly high above grade, due to the steep slope. I was in a bit of denial about this and was exhausted from the day’s workout on mountain roads at higher than normal altitude for me (almost 4000” above sea level;) although I tried to stare out the window to see if a form appeared, I quickly fell back to sleep. Then I was awakened again by what sound like hands being slapped on the roof or walls, more lightly this time, and moving in a away from my position down the slope. I did not feel threatened and had a feeling that the maker of the sound was leaving for the night, I had that distinct impression. I heard nothing more. Next morning over breakfast, my hostess asked me if I had been awakened by that that “awful pounding” on the roof. We traded our stories. My friend told me that nothing of the sort had happened before in the 25 years she and her husband had lived in the house. She had had raccoons in the attic of her Florida home, which required the services of a pest control company, but she maintained that she had never heard anything so loud. She was concerned and asked me what I thought it might have been; I pleaded ignorance, and said I would confer with the neighbors, a couple in their late 50s who had arrived the previous night for a stay of a few days. The husband dismissed the noise, saying that it might have been made by critters moving indoors away from the cold. However, I was later told that he checked the crawl space and found no evidence of an animal infestation or occupancy. Before leaving my friend to continue on my trip towards eastern NC, I inspected the area around her house for footprints. I found none, but I discovered that a tall tree grew up through the back deck through a hole that had been cut for it. The tree would provide easy access to the deck and roof, while the low roof in front would make the roof accessible from that position.</t>
  </si>
  <si>
    <t>Little Switzerland</t>
  </si>
  <si>
    <t>walking on roof , rock throwing</t>
  </si>
  <si>
    <t>1 knock every 5-10s for 15 minutes</t>
  </si>
  <si>
    <t>I spoke with the witness on the phone for well over an hour and have since exchanged several emails with him. I found him to be an honest and forthcoming person. His main desire was to protect his friend who owns the house that this occurred at. This only lead me to believe him more. He is fairly well versed in the field and wants to learn more, I found his questions to be intelligent and to the point. I got the impression from him that he was relieved to speak to someone that wouldn't judge him. He also seemed more relaxed after we spoke. I hope that talking to me and relating his experience gave him some sort of closure. I was able to find the house with his directions. I had a copy of the report with me and was able to place myself in the location the witness was standing. Given the information that he provided me with, it is my opinion that his experience is absolutely plausible. During the months that he was there, the human population is not as prevalent as it would be in the summer months and a curious animal would be more apt to approach a house. I will be spending more time researching this location in the months to come. This area is not too far from the Linville Gorge, also known as "The Grand Canyon of North Carolina".</t>
  </si>
  <si>
    <t>https://www.bfro.net/GDB/show_report.asp?id=24988</t>
  </si>
  <si>
    <t>Rick Duane</t>
  </si>
  <si>
    <t>My girlfriend and i had been shopping at walmart in spruce pine nc late one night. we left to head for home which is about a 20 min drive. by this time it was about 2 am. we left wal mart and headed back out the highway toward the turn-off for marion(home). no cars were out only us, we see in our headlights about 150 feet ahead a dark brown hair covered animal crossing the road very slowly. We were probably traveling about 35mph. we looked at each other as if to see if the other was seeing the same thing i leaned forward in my seat to see if it was a bear, about that time we realized it was walking on two legs and was kinda side stepping and it was staring right at us. it was moving from the left side of the road to the right and then just disappeared into a field. we slowed down just as we approached the spot, it was and it was gone, no sign of it at all. this was something that neither of us had ever seen! I felt like whatever it was layed down in the field so we couldn't see it any more. we didnt say a word for a few minuets becuase we just couldnt believe what we had seen. then we were like... did you just see that ?? what was that?? later we realized we had definately seen a sasquatch!</t>
  </si>
  <si>
    <t>leaving the Spruce Pine Walmart towards the BRP near the field about .5-1 mile down th road</t>
  </si>
  <si>
    <t>Spruce Pine</t>
  </si>
  <si>
    <t>Hwy 226</t>
  </si>
  <si>
    <t>road crossing , side stepping</t>
  </si>
  <si>
    <t>side stepping</t>
  </si>
  <si>
    <t>I spoke with the witness to this incident at length on the phone. The witness is a former Park Ranger and now teaches emergency personnel in Off Road EVO (Emergency Vehicle Operations). I find the witness credible and truthful. The witness stated that he and his wife had gone to Wal-mart in Spruce Pine, NC on the night the incident took place (Wal-Mart being roughly a mile from the Blue Ridge Parkway). He stated that after leaving Wal-mart around 2AM the return trip to Marion, NC took them on a rural back road between the two towns. The night was described as being clear and cold with nothing that would interfere with visibility. This was late September early October time frame. Witness couldn't recall exact date due to the time between incident and present. Witness stated that he was in the passenger seat and his wife was driving at a speed around 35mph - 40mph at or near the posted speed limit. He stated they were having a general conversation as they rounded a curve in the roadway. The first thing noticed as they came out of the curve into a straighter portion of the roadway about 100 - 150 feet in front of the vehicle was a very bright eye shine (yellow in color) from their headlights. He told his wife to immediately slow down because there was something in the roadway. He leaned closer toward the windshield of the vehicle (believing at first it may be a bear), trying to get a better focus on the animal in the roadway. He stated at that moment he realized that the animal was on two legs and not four. Animal was said to be walking from the left side of the roadway toward the right side of the roadway. The animal was somewhat "slumped over" and its arms extended down to about the knee area. The animal was covered in a reddish dark brown hair or fur and appeared to have a "strong upper body (thick) with strong legs, approximately six to seven feet tall." The animal appeared to be "side stepping" across the roadway. The animal continued in a quick side stepping fashion towards the right side of the roadway as they approached closer in their vehicle. The animal exited right side of roadway on two legs into a field that contained "knee high grass". Witness stated that his wife slowed almost to a complete stop as they looked into the field trying to see the animal. They could not see any signs of an animal or any type of movement in the field. He stated there was no doubt that the animal had laid down in the tall grass in an effort not to be seen. He and his wife continued to look into the field for a couple of minutes and saw nothing. They could not understand at that moment how the animal had evaded being seen in the field. They later concluded that the animal must have lain down. Witness stated he and his wife did not discuss the event immediately. Witness said it took a few minutes for them both to process what they had seen. He was absolutely sure that this was not a bear or any other animal he or his wife had ever seen. Witness did state that there have always been people speaking of these types of incidents occurring in the area, he just never thought he would ever experience an event like this in his life. I will be visiting area in the near future by invite from the witness. E.O.R. ( End of Report)</t>
  </si>
  <si>
    <t>first report noting side stepping , that is odd</t>
  </si>
  <si>
    <t>https://www.bfro.net/GDB/show_report.asp?id=30757</t>
  </si>
  <si>
    <t>Mitchell</t>
  </si>
  <si>
    <t>My wife, children, my father, our lab mix dog and I were camping At Bear Den Campground Sept 7th thru the 11th, 2000. The campground is located just off the Blue ridge parkway near SprucePine, NC. I have summited a report earlier this year my grandfather told me about (local legend stuff). Anyway, The first night there I could not sleep and was reading a book, it was around 2-3am. I turned off the lantern and was just getting settled in when I heard a howl/moan. It sounded sort of like a cow bellowing only alot deeper. The sound was off to the southwest of the campsite and sounded maybe 1 mile away. It was very quiet that night and I could hear away in the distance a train coming through the valley. This sound would call out (oooooohhhh, ooooooohhh, oooooooohhh) like it was lost or searching for something. I sat up and listened to it for more than 30 mins. I looked over at my dog but he was just asleep. It moved away over the ridge the the west. I thought at first maybe it was a cow and a layed back down to go to sleep. I woke up around 4 am hearing it again this time coming back over the ridge and going more back to the south east. I told my wife about the next day, she did not believe me. My father arrived at the camp on the 9th. The morning of the 10th my dad asked me if I was up the previous night. I told him no, I went bed around 11pm and sleep all night till 7am. He said he heard what he thought was a bird at first in the trees directly behind my tent around 3am. He said it made a Whoop, Whoop, Whoop noise and lasted for several mins and was very loud. He got up with his flashlight and checked around but didnt see anything. He described the noise as something up in the trees. The trees at the camp site where mostly pine with a few large oaks. We didnt check around for anything then because he was sure it was just a bird or something. The same thing happened on the morning of the 11th. He stated to me that "that thing was back again a 3 o'clock in the morning". He described to me the same whoop, whoop, whoop sound and that it ended very low in a chattering kind of sound you hear at the zoo, like a monkey. My wife heard my dad and said she had heard it both nights. I slept through the whole thing. I sort of felt that maybe it could have been a bigfoot but both my wife and dad described it as being up in the trees behind the tent. Also my dog did not wake up at any of the noises. This dog can't stand any kind of wildlife and will bark at it till it leaves. Only around people does he "lounge around". I kept asking my wife and dad to give me more details such as smells. Neither smelt anything or heard any other noises. I figured that it had to be just some animal or maybe a peacock because it did not come across as any of the other vocalizations encounters I have heard about before. About a week after we got back My dad, stepmom, wife and I were at my home and the conversation went back to those sounds. Both my wife and dad said "It sounded like something a the zoo" again and I remembered that this site has vocalizations recorded. I played the howl and scream. The howl is close to what I heard only much longer, lower in pitch and slower. When I played the scream both my dad and wife "went white". My dad jumped up and said "that's it!, that's what I heard only there was like a chattering at the end". My wife refused to discuss it any further and acted both scared and mad. Please note I have 3 kids ages 3- 10 years old and they nor my dog heard or seemed to hear anything. I hesitated about posting this report until I read the most recent postings about the vocalizations, especially the sightings of a bigfoot up in a tree. I have never heard that these things could climb before. Also how my dog did not react to any of the sounds, I noticed in another report how some dogs will react and in one case the dog did not at a sighting.</t>
  </si>
  <si>
    <t>Bear Den Campground 600 Bear Den Mountain Road Spruce Pine, NC 28777</t>
  </si>
  <si>
    <t>Bear Den Mountain Road</t>
  </si>
  <si>
    <t>Bear Den Campground</t>
  </si>
  <si>
    <t>forest , mountains , campsite</t>
  </si>
  <si>
    <t>cow bellow , whoops , chattering</t>
  </si>
  <si>
    <t>https://www.bfro.net/GDB/show_report.asp?id=450</t>
  </si>
  <si>
    <t>Montgomery</t>
  </si>
  <si>
    <t>In 1990 + - I am not sure of the year I was going to the beach down hwy 220 south with my husband, he did not see any thing. As best I can remember we were close to Candor NC, where 211 toward Pinehurst and Aberdenn NC comes together though it is a very rural area farms and woods. There is an area where it is very straight and slightly a long grade going down hill so you can see for a long way. I am not good with distance but I saw something big and black/brown come out of the woods go across the 4 lane and vanish in to the woods on the other side. Now I was going 60 +- miles an hour it was so fast it looked like it was gliding sort of and swinging it's arms. Of course my husband, now ex-husband did not see anything. I got to the place in the road where it crossed and thought to my self what the hell was that! It had to have been big for me to have seen it that far away. I have always wondered until I came upon your web site and it was like a bell went off in my head.</t>
  </si>
  <si>
    <t>on 220 S just north of Candor</t>
  </si>
  <si>
    <t>Candor</t>
  </si>
  <si>
    <t>220 S</t>
  </si>
  <si>
    <t>head set low on shoulders</t>
  </si>
  <si>
    <t>arms swinging , smooth gliding gait</t>
  </si>
  <si>
    <t>I conducted a phone interview with the witness on the report that she submitted on 8/11/06 She was driving down Hwy 220 south in Montgomery County, NC, in the summer of 1990.The weather was sunny and clear. The time was around 10:00 AM. There was very light traffic at this time. She first noticed the figure as it crossed over a four foot barrier fence that runs along side of the highway just inside the woodline.That is when she first noticed that it was walking on two legs like a human. It did not have any trouble stepping over the four foot high fence, and then crossed the four lane highway at a fast speed. It ran with a smooth, almost gliding movement. It did not bob up and down when it ran. It ran on two legs the whole time and was slightly hunched over as it ran. It was covered in black/brown fur and the head was set low on the shoulders. It first crossed the Southbound lanes, then the Northbound lanes, then stepped over the fence on that side and disappeared into a pine thicket. She could not give me a height estimate of the figure. She was not sure of the height and did not want to guess. She would only say that it seemed to be "huge".</t>
  </si>
  <si>
    <t>https://www.bfro.net/GDB/show_report.asp?id=15492</t>
  </si>
  <si>
    <t>One morninig after leaving the camp ground in the national forrest to get a biscuit me and my father saw something big walking across the road. I couldnt identyfi it. it was walking then stoped looked at us real fast and steped off the road into the woods. their was a road sign when this thing walked in front of it it completly blocked out the sign. I asked my dad if he had seen what I had seen and he said yes. Isaid thank god I thought I was going crazy or something. We pulled up to where the thing steped off the road and looked around nothing nothing at all the brush which this thing had went throught was not even moving. we got back in the truck and started driving my dad said what in the world was that. We tried to rule out every other possiblity but big foot but they didnt work out to good. First Isaid it could have been a bear or some one riding a horse. But my dad said if it was a bear it wouldnt be walking upright unlees it was thratened or try ing to reach for food and it wasent presnt,and bears arent around the stanley county area.Then my dad said maybe it was a horse because there are horse riding trailand a horse camp in the national forrest,But theres one problem Something as big as a horse or a bear should have upset the brush and it should have been moving but it wasnt. Some thing very fast and very smart had to have steped over te brush. After all this did only happen in 30 secs while we drove down the road. And Iprety much Agree with my dad. Thanks for your time. Ps I couldnt spell the name of the national forrest its one of those native american words I always have troble with those.</t>
  </si>
  <si>
    <t>Uwharrie National Forest</t>
  </si>
  <si>
    <t>Badin</t>
  </si>
  <si>
    <t>honeysuckle , pine trees</t>
  </si>
  <si>
    <t>brown black</t>
  </si>
  <si>
    <t>road crossing , looked at car then continued into woods</t>
  </si>
  <si>
    <t>The sighting may have occurred very close to the border of Montgomery and Stanly. The witness has agreed to show me the area of the sighting in the near future. The name of the county will be revised at that time, if necessary. The witness and his father were camping in Uwharrie National Forest and had left to get biscuits for breakfast. When returning to the camp, the witness and his father saw something on the side of the road at approximately 7:00 or 8:00 a.m.. The distance to the animal was too great for any detail, and it appeared to be a large mass that was standing upright. The witness and his father later agreed it could not be a bear, horse, or deer. There is no resident black bear population in Uwharrie National Forest or this general area of the Piedmont, although rare transients have occasionally been seen. There are horse camps nearby, but the animal was standing. They thought the figure was likely 6 to 8 feet tall and brownish black. The father thought it was hairy-looking and had no idea what it was. When they saw the animal, it briefly stopped, turned, and quickly paced off into the forest, walking downhill. While walking, the figure blocked out a sign on the side of the road. At that distance, two legs could be seen as the creature walked away. Gender could not be determined. The witness added that the duration of the sighting was more like 6 or 7 seconds. Upon reaching the area where the animal stepped over the bushes, they got out of their truck and did not see any brush disturbed, which they thought was strange for such a large animal. The father and son did look briefly for tracks and found none. The terrain was hilly. Vegetation consisted of honeysuckle and pine. The weather was clear. The sun was just coming up, and morning light was bright I asked if this could have been a prank. The son told me that he didn't know how someone could have walked through the thick bushes. He also wondered why someone would be in a monkey suit at 7:00 or 8:00 in the morning in Uwharrie NF. I also spoke directly to the witness's father. The father and son both seemed credible. ------------------------------------------------------------------- Update: I have met with the witnesses and visited the location of the sighting. The sighting was in Montgomery County in the Badin Lake area of Uwharrie National Forest. Distances were measured. The distance to the animal when it was first seen was approximately 425 feet. As the truck approached, the animal disappeared from view at approximately 250 feet. In this investigator's opinion, the distance was close enough to consider this incident a Class A sighting. The sign mentioned in the report is 7 feet 4 inches tall. The animal was almost certainly taller, as it was hunched over while walking. Additionally, the embankment drops off fairly quickly as one passes the sign and leaves the road. In early October 2004, the witnesses returned to the general area to see if they could detect or elicit any additional activity. Some possible Class B activity (e.g. knocks, vocalizations, bad smell) was experienced. A fleeting sighting was also reported, but it was too dark to discern what it was.</t>
  </si>
  <si>
    <t>https://www.bfro.net/GDB/show_report.asp?id=8983</t>
  </si>
  <si>
    <t>2009-2010</t>
  </si>
  <si>
    <t>I backpack in Uwharrie with a group of up to six kids on a regular basis as a trip leader for a wilderness outing program. This past winter I experienced the same strange occurrance on two different occasions in the same spot at a primitive campsite our group had scratched out along the Super Tree Loop in the Woodrun area of the forest. During the wee hours of the morning in Dec. and once again in Jan. I've heard footsteps crunching through the heavy layer of dried leaves on the forest floor. This "person" was buswhwacking and not walking along the trail. "It" also came from the direction of deep woods just behind my tent and not anywhere near the main trail. Both times it crossed over the trail and continued on bushwacking through the woods in an easterly direction. I have to admit I was a little nervous about even moving around in my tent because I didn't want to attract attention. I laid there frozen both times until the thing was gone and didn't get a look at it. Both incidents happened on especially cold nights in Uwharrie (mid to upper teens). Hunting season was long over as well. Whatever it was did not use a flashlight and walked through the dense woods of this area smoothly without missing a step. The last thing I expected to see was a person out there in that weather at that time of the night with no flashlight. On another occasion in Jan. My co-leader had the exact same experience. He never looked to see what it was either.</t>
  </si>
  <si>
    <t>Albemarle</t>
  </si>
  <si>
    <t>24/27</t>
  </si>
  <si>
    <t>forest , power line cut</t>
  </si>
  <si>
    <t>"bushwhacking" through woods in easterly direction</t>
  </si>
  <si>
    <t>I spoke to the witness by phone on Monday 1/31/2011. During the recount of his incident he seemed fairly credible as to the sounds he heard. While he wasn't quick to say it was a 'Bigfoot' he did think that that activity was unusual, especially since it had happened again to one of his associates a month later. All of the activity they both experienced was in the early morning hours, around 3 or 4 am. I asked if he heard any sound such as breathing, or if he smelled anything unusual and he said no. The 'subject' just walked, through the leaf litter of the forest, off the trail with no hesitation. I asked if it could have just been a deer or other animal and he said no, it was something on two legs for certain.</t>
  </si>
  <si>
    <t>https://www.bfro.net/GDB/show_report.asp?id=27906</t>
  </si>
  <si>
    <t>A friend and I was camping at Arrowhead Campground at Uwharrie Nat Forrest. We heard something in the woods on the outskirts of the camp probing the camping area. The next morning my friend asked me if I heard something. I told him that I did and I just did not think anything about it. I asked him what he thought it was. He said it was definately walking on two feet and it was not a person. By the sound of the breaking branches he said it had to be big. It was late October and the ground had a lot of leaves and sticks on the ground. We where at campsites 14a and 14b if I recall correctly. Arrowhead Campground is located near Badin Lake and wildlife is abundant including deer. My friend was a skeptical before that but he was a little stifled by the sounds we heard that night. I asked him if it could have been a horse wandering from the above horse camp or a bear and he said it was walking on two feet like a man but had to be much larger because of the amount of noise of the breaking branches and leaves. We were only around 10 meters from the wood line. We are both professionals in our jobs and he is very trustworthy. I am an Army veteran a have a lot of time in the woods of N.C. GA. TN.</t>
  </si>
  <si>
    <t>Arrowhead Campground in Uwharrie National Forest</t>
  </si>
  <si>
    <t>hardwood trees , evergreen trees</t>
  </si>
  <si>
    <t>circling campsite , branch breaking</t>
  </si>
  <si>
    <t>I contacted the witness by phone. He and a friend were taking a long weekend doing some four wheeling on the designated trails in the Uwharrie National forest. He was traveling alone but his friend, friend's wife and 3 kids accompanied him. It was his first trip to the area, but the friend had been there previously with no activity. They were awakened their last night at about 1am.by bipedal walking around their campsites. The animal was not trying to be quiet, it walked very heavily breaking limbs and branches and was very large by their estimates.The three adults all heard it and were awakened. The next morning his friend asked him if he had heard it? He answered yes but was in and out of sleep. They tried to rationalize the sounds and ruled out deer, horses or bears as it was definately very large and heavy, and walking in a bipedal manner. The witnesses did not hear any vocalizations or knocks, no footprints were found.They did have coolers and totes of food but nothing was noticed moved or missing. There was only one other camper in the campground at the time. This campground is a modern facility with 48 campsites. It is surrounded by heavy forest to the East and Badin Lake just to the west.There are numerous water sheds in the area including the Uwharrie River,and Yadkin River which is dammed up to form Badin Lake and Lake Tillery. Wildlife is abundant including whitetail deer, raccoons,opossums, bobcats, black bear, and lots of migratory waterfowl. The Uwharrie National Forest has had a long history of Sasquatch sightings and activity. Montgomery County has nine reports in the BFRO data base. It is very close to the area where the Greene's Thermal footage was taken.</t>
  </si>
  <si>
    <t>https://www.bfro.net/GDB/show_report.asp?id=41040</t>
  </si>
  <si>
    <t>This happened around 2014 in the Thickety Creek community of Montgomery County, south of the county seat of Troy. A friend at church asked me if I could come down and check his creek for gold. He knew I liked to do some gold panning as a hobby. We never settled on a day or time, I just told him I would come by one day when I got a chance. I ended up getting off work early one day and decided to run down and wash some rocks. So, I parked at his gate and grabbed my backpack at gear and walked about 200 yards from the road. To my left is the creek with about 4ft banks and a steep mountain to my right. I walked down looking for a place to easily get down into the creek without lots of brush. This area is well known for huge Timber Rattlers. So I find a spot next to a huge flat rock that I end up using as a work station. After a couple hours of panning I stopped to take a break. I always freeze a 2 liter bottle of water and drink it as it melts. I’m standing there drinking the water and I hear something fly through the trees above my head. My first thought was “I’ve never heard a bird fly through the trees and hit limbs and leaves like that! Why is it doing that?” So as I stand there puzzled and confused I hear more commotion coming through the tree tops! This time my eyes focus on the sound and I see a rock about the size of a Jr sized football flying over my head and on the bank on the other side of the creek! As I stand there stunned, racking my brain try to make sense of it, I unsnap my 9mm and shout in that direction “You stay over there and I’ll stay over here!” Needless to say I packed up and left, feeling like I’m being watched the whole time! I threw my stuff in the back of my truck and hauled buggy out of there! I don’t know of any animal in the woods that can throw a rock that big that far! I was so effected that I gave up gold panning and hunting for the most part! I never told the land owner or anybody else for that matter for a few years. I still don’t tell many folks. I feel like I have to keep inside or people will think I’m crazy.</t>
  </si>
  <si>
    <t>200 yards off Thickety Creek Road</t>
  </si>
  <si>
    <t>Thickety Creek Road</t>
  </si>
  <si>
    <t>rock the size of a junior football</t>
  </si>
  <si>
    <t>I spoke with the eyewitness by phone to get some additional details and found his story quite credible. As described in his initial report, his intent that day was to do some gold panning on a friends property. This property is in a very remote area of the Uwharrie National Forest and this parcel he was in was about 400 acres. This is adjacent to the Uwharrie Game lands and its extremely plentiful with wildlife and dense forest. Of the two rocks thrown at him, the second larger one he saw flying through the tree cover and it landed with a hard thud. This is the point when "fight or flight" kicked in, to which of course he chose flight, but under cover of his 9mm pistol. He quickly departed for his vehicle extremely shaken and took him a moment to gather his wits and try to interpret what just happened. This area has several similar reports, and warrants additional investigation.</t>
  </si>
  <si>
    <t>https://www.bfro.net/GDB/show_report.asp?id=67540</t>
  </si>
  <si>
    <t>I was camping with a friend in the Uwharrie National Forest. We camped by the first creek bottom on the North section of Dutchmans Trail. We turned into our hammocks about 7:30pm and soon everything started. I heard a lot of moving about on the other side of a nearly dry creek bed around 8:00 pm. The movement was a large animal by the sound of the larger branches breaking. The animal came across the creek near a spot we had been using as our latrine. I turned on my headlamp and yelled out "go on" thinking bear or something. The movement stopped but then started closer to the camp so I yelled out again. Then I got a bit scared when two rocks were smashed together "bang, bang (pause) then bang bang" again. This freaked me out a bit so I yelled again. Then above me on the hillside I heard something being thrown through the woods and landing further down the small valley we were in. Then the day birds started chirping in an arc across the hill side. Not long after an owl started hooting quite far away. Dogs started barking all over the forest and the owl stopped. Then I heard a wail deeper in the woods and it seemed like after the wail the woods went back to normal. I have spent a lot of time in the woods but this chain of events that went on from 8:00pm to around 12:00 am has unnerved me a bit. I knew of these creatures but half believed in them but I have had an experience that has changed how I feel in the woods at night.</t>
  </si>
  <si>
    <t>Where the Dutchman and Uwharrie recreational trails cross take the North section. On a Topo map it is the first campsite at the creek to the right at the bottom of the hill. There are timbers around a fire pit. You can see it as you come down the large hill.</t>
  </si>
  <si>
    <t>circling campsite , branch breaking , rock clacking , rock throwing</t>
  </si>
  <si>
    <t>I spoke with the witness by phone three days after his encounter and the details of the activity were very fresh on his mind. The witness is ex-military and has spent a great deal of time in the woods. He and his friend were camping at the intersection of the Dutchmans Creek trail and the Uwharrie trail. They both went to bed around 7:30pm. the activity began around 8:00pm. It started with loud crashing, limb breaks and intimidating behavior. He heard something walking in arcs just above their campsite, and it kept going back and forth crashing trees and being extremely noisy. The witness yelled at it to "go on". Things got quiet for a minute but started back with movement closer to camp. It crossed the dry creek bed which was about 100 feet from camp. Rocks being banged together loudly numerous times was heard. The witness yelled again, this was at 9pm, then a large rock went thru the trees and landed very nearby. He also noticed daytime birds chirping in an arc above their camp site, and an owl hooting. He noted he felt the woods felt different, with a strange energy level. Things quieted down after awhile. Then he heard dogs barking everywhere and at midnight heard a long loud "wailing' sound. He described it as along drawn out vocalization that sounded like it was in pain. I imitated the Ohio - Moaning Howl for him and he said that was exactly the sound he heard. The witness was extremely disturbed by all this activity and they immediately left the area the next morning, he described himself as "freaked" out by these events. His views of the woods have been changed. The Uwharries have been a "hotbed" of Sasquatch activity over the years. Montgomery County, North Carolina leads the state in reports. It has the perfect conditions for a large biped to exist. There is a mixture of farmland and remote forests, which provide cover and food. Waterways are abundant, with the Uwharrie River and its tributaries, Badin Lake and Lake Tillary to the West, with abundant wildlife, deer, rabbits, wild turkeys, raccoons, opossum and water fowl.</t>
  </si>
  <si>
    <t>https://www.bfro.net/GDB/show_report.asp?id=47026</t>
  </si>
  <si>
    <t>I wasn't going to share this until i saw a similar experience in the same area of the Uwharrie forest. I was at the trailhead of Dutchmans Creek at 9 in the morning during a week day about two weeks ago. Mine was the only car at the trailhead until after 10:30 with only logging trucks passing through every 30-45 minutes. I was walking down Dutchmans Creek, enjoying the solitude and quiet of the forest when I turned a bend and heard a loud wood knock at my two o'clock and was answered by another at my 10 o'clock within one second of the first. It threw me off because it sounded like an answering reply. I walked back up the trail and hung out for about thirty minutes just listening relaxing before I choose to head back down the trail. As i approached the same bend in the trail I again heard a wood knock at my 10 o'clock and then a second at my 5 o'clock. Extremely weird I thought, and again within one second of each other. I decided to walk back up the trail towards the second knock. There's an atv trail near the trailhead I walked up until I heard another wood knock around the same area I would have estimated the second at my 5 o'clock would have been. I waited for about fifteen minutes without hearing or seeing anything else. I decided to walk back to the base of the trail head and within twenty foot steps back down the trail I heard something huff at me from over my left shoulder. It came from inside a deep ditch but I didn't see anything there. I've had deer huff at me before when I've gotten close and they spotted me, I'm sure bear huff as well to threaten/challenge something but what got me was that I heard and saw no movement at all throughout this entire time. I walked back to the trailhead, waited 15-20 min and then snook back towards the same spot. I was completely quiet; no rustling from my clothes, boots didn't rustle plants and no crunch from dried leaves or twigs. As I approached I heard what sounded like a guttural baby moan or call. This occurred in high brush on the other side of the ditch to my right. The sound occurred every hand full of minutes and I would creep closer to see if I could spot it. Though the sound would change the direction it was facing there was never any movement in the brush and though I always carry when I'm in the woods I dared not enter into the thick brush, especially since I couldn't identify the animal that had huffed at me nor what type of animal was making the cries from in the brush. I didn't feel spooked until after the event when I thought over what had happened. I enjoy the woods, tracking and following game trails and though most of my experience is in Florida swamps with hogs or deer I couldn't identify the guttural moaning or see the thing that huffed at me.</t>
  </si>
  <si>
    <t>trailhead of Dutchman's Creek Trail</t>
  </si>
  <si>
    <t>Mt. Gilead</t>
  </si>
  <si>
    <t>24/28</t>
  </si>
  <si>
    <t>huff , baby call</t>
  </si>
  <si>
    <t>1 knock then 1 knock reply</t>
  </si>
  <si>
    <t>I spoke with the witness by phone about 6 weeks after his encounter. The accounts were still very fresh on his mind. He spends lots of time outdoors and is an avid hunter. He had traveled to the Uwharries to scout out an area to deer hunt in the upcoming season. He lives in a town fairly close, and the Uwharries have a lot of public game land, with a healthy population of Whitetail Deer. In addition to his very detailed report, I'll add the following details from our conversation. The first sets of knocks were very loud, wood on wood. He estimated that they were within 200 meters or closer. He is very convinced that they were knock responses, communicating his presence. The second set of knocks were at the very same bend in the trail as the first set. They were very loud and a bit closer he thought. The response was within 1 or 2 seconds just like the first. He felt they were sounding an alert that he was back in the area. He hiked toward the sound of the second knocks origin and stayed for a while, as he headed back towards the trailhead he heard a very loud, and deep "huff" from the deep ditch along the trail. He stated he had heard deer "blow" at him before and this was much deeper and resonated as a larger animal. He returned to the trailhead and composed himself to go back and investigate the sounds. Upon returning to the spot he started hearing guttural baby crying sounds. He kept trying to see the source of the sounds but there was no movement. He could tell the sounds were being directed in different directions but there was no movement. There are old abandoned buildings in the area, but nobody else was seen. I asked the witness to try and recreate those sounds and he said he could not do it justice. This went on for a few minutes and then he returned to the trailhead. He was armed with a shotgun loaded with a slug, but would not go into the brush to see what was making those sounds. It was nothing he had ever heard in the woods before. He stated he was not scared until he got back to the trailhead, and started thinking about all the "odd" sounds and knocks he had encountered. The Uwharries are a very active Sasquatch area. There is plenty of cover, food and waterways to support a large bipedal animal. There are many reports from this area and I anticipate many more in the future.</t>
  </si>
  <si>
    <t>https://www.bfro.net/GDB/show_report.asp?id=49906</t>
  </si>
  <si>
    <t>To begin, I am 34 years old, I have a degree in Biology, and I have spent my entire life in the woods mostly by myself and have grown accustomed to the noises animals and the forest itself makes. I go backpacking and backcountry camping year round. I am not an expert but I have experience in the woods. My wife, two dogs, and I were camping in Uwharrie National on October 23 -25. Friday night we heard a lot of noises ranging from coyotes far away to leaves rustling just outside our site. I just purchased a hammock and wanted to try it out in the woods. So Saturday I set up my hammock 20-30 feet into the woods just outside our site. Our site is on the side and near the entrance of the campground and the most secluded with the woods to its back; this is why we choose it. So I go to bed in the hammock Saturday night facing the campground and the woods behind me, and all is well until 2:30am, I wake up to branches breaking behind my head. The branches sounded like they could have been as close as 30 feet to as far away as 50 feet to my right. Imagine if my head is 12 o’clock and my feet are 6 o’clock, these branches were being broken at 11-12 o’clock or over my right shoulder. At first I thought it was a deer or a bear passing by but I know what they sound like as they walk (a couple months ago I was face to face with a mother bear and her cubs), but I never actually heard distinct footsteps and as the breaking didn’t move in location I became a little freaked out. I’m lying in the hammock trying to explain what is going on and nothing is making sense. I never made a noise to scare it away and didn’t shine my headlamp. Then I hear a noise that is hard to explain come from about 1 o’clock or over my left shoulder. I can only describe this as similar to the noise a deer makes when it’s alerting other deer to danger, but if a deer were to make this noise it would have to be 20 feet tall. It was deeper than any noise I’ve ever heard come from the forest. Deeper than a lion’s roar and as long as a human’s sigh. The branch breaking continued for about 15 minutes until I start hearing the alternating branch break and what sounded like a large bird flapping its wings one time. I heard ‘snap whoosh, snap whoosh, snap whoosh’. About this time, I hear my wife coughing and before we went to bed she said that her stomach was feeling a little upset, I thought maybe she is sick. I muster up the courage to get out of the hammock hoping that in doing so I will also scare away the animal. I go up to her and she’s fine, now I have a dilemma, I don’t want to go back but I can’t stay in the tent because my sleeping bag is in the woods. So I go back and I pick up a branch, snap it and throw it in to the woods three times. Then I urinate all around my hammock. While I was doing this the branch breaking had ceased. I get in the hammock and seconds after turning off my headlamp the breaking begins again. I listen, while getting more and more scared, to the breaking for a couple more minutes. I shine my light into the woods and the breaking stops, I turn off the light and it starts back. I waited a couple more minutes and turned my light on again and the breaking stops, I turn the light off and it starts back. I’m lying in the hammock completely terrified at this point and decide the only thing I should do is retreat to the tent with my wife and dogs. It was like torture to be in the hammock. So I quickly grab my sleeping bag, walk to the tent, get in, and lay down. We both heard the branches being broken for about 15 more minutes, then we heard one large break that sounded like a 4 inch log being broken in half that echoed through the woods. It was almost as if they were saying ‘And stay out’. I was so terrified and my adrenaline was pumping so much that I couldn’t sleep for about an hour. The next day my wife and I look around the area for any sign of foot print or the branches themselves. I didn’t find any sign of activity. We did find a grassy area with three large rock piles. Two of the piles were old and had trees growing out of the pile, one was newer with nothing but small vegetation growing on top. One thing to keep in mind is that the area is frequented by campers so there are few branches, especially large ones, on the ground for anything to step on; and there are paths all through the area and as we all know animals will always take the easiest route when traveling. Something else we thought of is Saturday we both went to the bathroom deep in the woods, we thought "what if we encroached in their land?". Before I was skeptical but now I know there is something out there and this experience has truly changed my life.</t>
  </si>
  <si>
    <t>El Dorado</t>
  </si>
  <si>
    <t>forest , lake , field</t>
  </si>
  <si>
    <t>huff</t>
  </si>
  <si>
    <t>eaten mushrooms were found and rock formations</t>
  </si>
  <si>
    <t>I spoke to the witness at length by phone only three days after the event. His recollection of all that occurred was very fresh and detailed. He is an avid outdoorsman, spending lots of time hiking and camping. He has never had anything like this occur in all of his years in the wilderness. The campground was very full due to leaf watchers as Fall colors are at peak. He and his wife heard sounds on Friday night that were quite odd. They first heard coyotes howling, then right after they heard a single vocalizer that sounded entirely different than the coyotes. It was much deeper and louder and did not sound like a canine. He said it had more of a deep and wailing sound, and the coyotes were "yipping" in a group. He and his wife did not pay it much attention until the events of early Sunday morning. The branch breaking started at 2:30am and lasted 45 minutes to one hour. There were at least two animals as the branch breaking was taking place over his right shoulder at eleven o'clock, then at one o'clock. He heard a loud vocalization that he described as "very deep and guttural" from a huge creature that he said was so loud that he thought the animal was "20 feet tall". He said it sounded very similar to a deer "blowing" an alarm, but much deeper, longer, like a sigh. The limb breaking then continued over both shoulders. The limbs being broken were both large and small. He and his wife listened and pondered what was doing it, he told me he didn't tell his wife but he suspected it was by a Sasquatch. It continued until this extremely loud wood break occurred. They had dogs with them but the dogs didn't respond in any way at the noises. The next morning they went and looked for limbs, footprints or other evidence and found nothing. They did notice some odd rock piles, two were very old one was younger. They also noticed lots of mushrooms with the tops eaten, but the stems were discarded. The witness was skeptical of the possible existence of Sasquatch, but now fully believes in their existence. He is very curious about them and he now looks at the woods in a different light. This is my second hammock camping incident in the Uwharries, see Report#47026. The Uwharries continue to be an active area with Montgomery County having the most reports in North Carolina. There is abundant wildlife, forests, agriculture and waterways to support a large bipedal primate.</t>
  </si>
  <si>
    <t>https://www.bfro.net/GDB/show_report.asp?id=50074</t>
  </si>
  <si>
    <t>We were headed to Uwharrie National Forest in North Carolina for a day trip on 6/18/20 and was on Hwy 109N appx.1 to 1 1/2 miles north of Mt.Gilead. Were parallel to Railroad tracks on the right, woods on the left. I was focused on the road. It appeared appx 200 ft. in front of the car. I didn’t see it come out of the woods but saw it right before it crossed the road in two bounds. It was large, maybe 8 ft., covered in black hair or fur. There was a difference in color in the face and hands. They were lighter in color. Once it crossed the road, it headed toward the railroad tracks and was gone by the time I got there. This all happened within a span of five to six seconds.</t>
  </si>
  <si>
    <t>1 to 1.5 miles north of Mt. Gilead on Hwy 109 N</t>
  </si>
  <si>
    <t>Hwy 109 N</t>
  </si>
  <si>
    <t>railroad tracks , forest</t>
  </si>
  <si>
    <t>lighter color on face and hands</t>
  </si>
  <si>
    <t>crossed road in two "bounds"</t>
  </si>
  <si>
    <t>https://www.bfro.net/GDB/show_report.asp?id=65677</t>
  </si>
  <si>
    <t>Nash</t>
  </si>
  <si>
    <t>I was about ten or eleven years old. I was traveling with my mom and younger brother in a car on a rural road near Rocky Mount, N.C. in 1979. It was at night. We spotted a tall hairy figure crossing the road ahead of us. It was close enough to see in the headlights. (I am remembering all of this through a child's eyes but my mom remembers the same accounts). We slowed down, almost to a complete stop because the figure stopped right in the middle of the road. It turned and looked at us with it's body still facing in the direction it was originally headed. It was extremely tall, had hair all over it's body and it's arms were really long. It suddenly ran with super fast speed and jumped the ditch and was gone. It was like nother I had ever seen before or have seen since. I have been an avid outdoorsman...I hunt and fish and camp all over NC, SC &amp; VA. I have seen bears in their natural invironments. I have seen them stand to look at me and then run away, but they always go back down to all fours to do that. I am convinced that what I saw as a child was in fact, a Bigfoot or sasquatch. Not only that, but a cousin of mine was driving near the same area in which we saw the Bigfoot about ten years ago. Which would be about twenty years after our sighting. I had never told him of our encounter. He was driving alone and at night and had almost the same sighting that we had had years earlier. He was terrified and when he got home told his mom about it while almost being in tears. She reluctantly told me about it after it happened a few days later, thinking I would laugh at was he had told her. I told her that I completely believed what he had seen!</t>
  </si>
  <si>
    <t>near Hwy 43 on Hunter Hill Road and Old Carriage Rd</t>
  </si>
  <si>
    <t>Rocky Mount</t>
  </si>
  <si>
    <t>Hwy 43</t>
  </si>
  <si>
    <t>forest , creek , river</t>
  </si>
  <si>
    <t>road crossing , stopped in road in headlights then fled</t>
  </si>
  <si>
    <t>jumped 6-8 foot ditch</t>
  </si>
  <si>
    <t>I spoke with the witness, DS, and she seemed pleased to be able to share her encounter with me. She stressed to me that the encounter happened while she was young, and couldn’t recall fine details, but that the incident itself it is etched in her memory. - While riding with her mother and younger brother at night, DS saw an upright, hair-covered creature standing in the middle of the road. - It took place in a wooded, rural area that has a large population of deer. The area is now more developed and is not as rural as it was in 1979. - When she and her mother saw the creature standing in the road, they rolled to a complete stop. The creature was approximately 40-50 yards ahead, illuminated by their car’s headlights. The younger brother has no recollection of the event. - After they came to a stop, the creature, seen at a side angle and standing still, then turned towards them. After a second or so, it turned back towards the woods and took 2-3 fast strides, stepped over a 6-8 ft ditch, and disappeared into the woods. The whole encounter happened in less than 5 seconds. - It seemed to have a gait like a human, only faster and with a much longer stride. DS stated that no human could match the length of the stride it was taking. She described it as taking "tremendous steps". "No human could have crossed that ditch in one leap without a good, running start. It did it with just a couple of steps." - The creature stayed upright during the entire encounter. DS stated that it was around 7 ft tall. - DS stated that the creature had no visible ears, and no visible neck. She stated that it had long legs, arms that reached below the knees, and that its head was "big". DS recalled that the eyes were big and dark. - DS stated that the creature she saw was covered in dark brown hair. "I don’t remember if the hair moved when it was walking. But it was covered with hair. I remember that." - "It was really big", DS recalled. "And it wasn’t a bear. I know what a bear looks like. This was no bear." - When asked if the car windows were down, DS stated that she couldn’t remember, but she didn't recall any unusual sounds or odors during the incident. - After the incident, when they got home, they told DS’s father about the encounter. He didn’t believe them. 20 years later, DS finally told her aunt about the encounter. Her aunt believed her because her son (DS’s cousin) had a similar encounter in the same area, 20 years later. I found DS to be forthright and sincere in her description of what happened to her and her mother in 1979.I believe that she was telling the truth and that what she and her mother witnessed was a bigfoot.</t>
  </si>
  <si>
    <t>https://www.bfro.net/GDB/show_report.asp?id=26076</t>
  </si>
  <si>
    <t>My father and I work as a team while deer hunting. We go into the woods, travel a short distance and stand apart to stalk feeding or resting deer. If we jump a deer the other stays off to one side so that he may sight the deer if it should turn to escape. After leaving Dad that morning, out of the corner of my eye I noticed a 7 1/2 foot tall hairy dark brown animal with a red tint; he never stopped, never looked at me, just kept walking. I froze I couldn't even move, I was able to watch him for 5 or 6 seconds then he just disappeared into the trees. This was truly a mind changing occurrence. I've always not believed in Bigfoot. But now I do, and I would love to have this encounter again</t>
  </si>
  <si>
    <t>stand line G off Redbud Road onto Wildlife Road</t>
  </si>
  <si>
    <t>Castalia</t>
  </si>
  <si>
    <t>Wildlife Road</t>
  </si>
  <si>
    <t>forest , swamp , field , powerline cut</t>
  </si>
  <si>
    <t>square</t>
  </si>
  <si>
    <t>lighter colors hands free of hair , crimson highlight to hair</t>
  </si>
  <si>
    <t>walking , fluid movement</t>
  </si>
  <si>
    <t>Witness is a student, firefighter, and has eight years of extensive local hunting experience on rural private land. On this morning at 8:30 am, while walking to his hunting location, he was surprised and shocked to see a silent form moving parallel to him in the forest about 20 yards away. It was described as 7.5’ tall, approximately 3.5’ wide at the shoulders, perhaps weighing 350 or more pounds and covered in 4”-6”dark brown hair with crimson highlights. The figure's posterior arms, legs and back revealed a heavily muscled biped moving fluidly away from him without making eye contact. A smaller, square-shaped head blended into a thick neck, although no facial details were available as the subject was turned away from the witness as it departed. Arms swung gracefully well past the waist while hair seemed to extend over the wrists but not entirely covering the lighter colored hands. No odors, vocalizations or breathing sounds were detected by the observer during this experience. It took leisurely steps estimated at 4’ each, covering about 30’ during a 5 second viewing. According to the witness, time seemed to pass in slow motion; he felt rooted to the spot, although he did not feel intimidated, scared or threatened. At one point it momentarily quartered left towards a pine thicket to reveal a flat facial profile (no protruding nose or chin) and the witness remembers a slight hunch in the figure's upper back before it moved into dense tree cover and out of sight. The witness could hear the slight swish of branches for several seconds as it traveled, and then the forest became unusually quiet. The witness immediately felt awkward and “watched”, staying only 10-15 seconds more before feeling that he needed to leave the area quickly. The observer felt “freaked out” post-sighting. He has not gone back to the hunting spot and is reluctant to tell anyone about his experience, not reporting the incident immediately because of a fear of being ostracized. He asserts the figure was not a bear, hunter in a ghillie suit or hoaxer based on several observations including the subject's massive size and stocky build. Witness recalled another unexplained local incident in which a harvested deer was mysteriously taken from the kill site prior to the hunter claiming the body. As a former skeptic, he has no doubts about what he saw and hopes to learn more about extant species in the future. The area is composed of hardwoods and pines; some swampy terrain exists with a large creek and open grassy areas nearby. A utility power line servicing customers and running north to south may provide animals an unobstructed and speedy travel path through the area. Ample deer populations thrive locally and bear, beaver, squirrel, nutria, fox and coyote frequent the region.</t>
  </si>
  <si>
    <t>https://www.bfro.net/GDB/show_report.asp?id=39855</t>
  </si>
  <si>
    <t>Onslow</t>
  </si>
  <si>
    <t>I experienced this incident while living on a military base in North Carolina. I was approximately 14 or 15 years old at the time, I am fifty now, however the incident is still fresh in my mind. At that time there was nothing for a young boy to do so my favorite pastime was wandering the military reservation and search for discarded C rations as we never had enough to eat in the house.There was 8 people in my family. One day I had skipped school to go C ration hunting. I never will forget that day, it was very warm and sunny, which for North Carolina is not unusual for a fall day. We used to call it indian summer. I had been wandering the deeper recesses of the reservation and was quite proud of the fact that not only had I stumbled across old farmsteads that the Marine corps had condemed in order to take the land but had a pretty good supply of discarded C rations. Realizing it was getting late and I had better get home, I hit a tank trail made by the marines for thier vehicles to use. I was getting closer to home so I decided to leave the trail and short cut it through the woods. I knew this particular area and always avoided it because it was known as a pocosin, which in local terms meant an area that is real dense and swampy. As I made my way in to the pocosin something really seemed out of the ordinary, all day I was used to hearing the sounds of the forest, birds, frogs squirrels chattering and what was great not seeing another human being. Now it was so quiet it didn't seem natural. Something made me stop and to this very day I am perplexed about this I don't know why because at that age you have no fear as you think you are going to live forever. I had no fear this time either however I felt that I was being watched. I have never had this feeling again. I slowly started to turn my head to the right when I caught a glimpse of brown. My first thought was oh its only a deer. I stood stock still and kept looking at the brown patch and it didnt move. It was in a VERY dense part of the pocosin and my second thought was maybe its not a deer but possibly a discarded marine corps field jacket. Now that would be a treasure, as I started to go towards the object I seem to hear the crashing of brush first then that brown patch moved, only it moved higher. I estimate a height of between 8 and 10 feet. As it grew in height it also grew broader exposing more of itself. I never saw its head or any real features other than the long fur because that thing was moving so fast through that pocosin that I was amazed how any animal that size could do that. The crashing of the branches and underbrush was loud and I all I could do was stand there. I don't know how long I remained in that position, all I rememeber is the sounds of the forest returned and thats what snapped me back to the present. I have only recalled this story once and was told never again to repeat it to anyone or go back in those woods. I have never returned to that area.</t>
  </si>
  <si>
    <t>Camp Lejuene Marine Corps Base</t>
  </si>
  <si>
    <t>Hubert</t>
  </si>
  <si>
    <t>Hwy 24</t>
  </si>
  <si>
    <t>I spoke with the witness via telephone in regards to the submitted sighting. The following details can be added to the sighting report. The witness described the animal's movement as explosive; from a stationary position, to moving amazingly fast through thick woods and undergrowth. Once it had risen up (assumed from a squatting position to standing) and ran into the woods, trees and brush were being crashed through as if it were a bulldozer. The witness stated that they have spooked many deer and on one occasion a bear, and nothing could compare to the size and speed of what was observed. The witness compared the sound of the footsteps as two telephone poles running, due to the weight. Also observed, was a brief full body view through a clearing in the trees. The witness stated that the animal had approximately 4 inch long, matted, reddish-brown hair that was undulating while the animal was running. After losing sight of the animal, treetops were seen moving along with the sounds of it crashing through the woods. This lasted for approximately 10 to 15 seconds until nothing more was heard.</t>
  </si>
  <si>
    <t>https://www.bfro.net/GDB/show_report.asp?id=1939</t>
  </si>
  <si>
    <t>In early October 1983 I was recently married and stationed at Camp Lejeune, NC. Neither my wife nor I had ever been to Wilmington, NC before so one Saturday we made a day trip to Wilmington. We saw some sites, did some shopping, had dinner and went to a late movie. While driving back to Camp Lejuene on US-17, just north of the town of Holly Ridge I noticed a very large figure on the right shoulder ahead. It was walking upright and I assumed it was a bear. I slowed down in order to avoid hitting it should it go down on all four legs and flee. I was going perhaps 10 MPH or a bit less when I finally realized that what I was approaching was not a bear. The creature I saw was massive; maybe 7 to 8 feet tall and I'd estimate 600 Lbs or more. The hair was a lighter brownish color and appeared long in its length. I could see its face very clearly. What struck me at the time and even to this day is that the creature appeared to be oblivious to his surroundings and seemed deep in thought. It never gave any indication that he was aware of the car approaching nor did the bright headlights seem to cause it discomfort. It just kept moving along at a slow pace looking straight ahead. I finally passed the creature at nearly walking speed. I assumed I had to have been mistaken or could not have seen what I thought I had so I stopped the car. I looked back out the rear window and could see the creature still walking southbound in the glow of the stop lamps of the car. I woke up my wife and had her look. She did look but said it must have been a bear. At that point I let it go and resumed my northbound trip back to Jacksonville. One other thing to note is that my impression was that the creature was clean in the sense that its hair was not matted nor in tuffs. The hair was straight and laid flat against its body and seemed to vary in length from a couple inches to maybe 5 inches. There was no hair on the face which was a bit lighter in complexion than the fur surrounding it.</t>
  </si>
  <si>
    <t>east side shoulder of US-17 1-2 miles north of Holly Ridge</t>
  </si>
  <si>
    <t>Holly Ridge</t>
  </si>
  <si>
    <t>US-17</t>
  </si>
  <si>
    <t>highway , forest</t>
  </si>
  <si>
    <t>determined</t>
  </si>
  <si>
    <t>elongated head and hairless around eyes/cheeks , area between brow and top of head 6-7 inches , torso coverd in hair , hand hairless and darker than face , thighs twice the width of human's</t>
  </si>
  <si>
    <t>walking on the road , looked determined</t>
  </si>
  <si>
    <t>walking , arms swinging normally</t>
  </si>
  <si>
    <t>I interviewed the witness/observer by phone on January 9, 2012. This sighting occurred at approximately 1:00 am on Sunday, October 2, 1983. The weather was clear, dry and air temperature was in the mid 60’s. Observer and his wife recalled driving north on NC 17, approximately 1-2 miles past the town of Holly Ridge, when they approached what the witness initially thought was a large bear. Illuminated in the car headlights, the witness remembers a massive, hairy, bipedal animal walking south on the right shoulder of the road in opposition to his direction of travel. Length of observation time was about fifteen seconds. Witness describes the animal's height in the range of 7-8 feet tall, with weight estimated at six hundred pounds. Hair color was brown with reddish highlights and about 2 inches or more in length. He slowed his vehicle to a crawl and was able to observe most of the upper body features, particularly the face, very clearly. He recalls it as different from an ape's face, more elongated, and hairless around the eyes/cheeks. Facial skin was described as reddish/chocolate colored and lighter than the surrounding hair. No beard or other lengthy head hair was detected. The head was large, sloped back to the top, and the forehead area between the brow line and top of the head estimated at 6-7 inches. The brow was hair-covered and very prominent. The eyes were darker colored, elliptical shaped and fixed forward. The nose was hairless, but not massive or wide; nostrils were visible.The mouth was wide and hairless. The neck was not prominent and observer described the head as blending into the shoulders. He describes the body as stocky, somewhat muscular, and shoulder to shoulder measurement was thought to be approximately 3 feet wide. The torso was hair covered and chest muscles not overly prominent. No female breasts were observed, thus leaving witness with the opinion that this was a male animal. Arms were described as hair covered, excessively long, and extended to the animal's knees. Hands were described as “balled up” and hairless. Clenched hands were darker colored than the face, and no finger length estimate or nail description could be recalled. Thighs were described as muscular and about twice the girth of an adult human. Observer did not remember any details of lower legs/feet. No odor was detected, although the windows of the car were rolled up during the event. Observer states that during this experience the animal ignored the car, was unaffected by the headlights or occupants and continued moving south as if it were “on a mission.” Its gaze remained forward as it moved past his vehicle, never turning its head to look in any other direction. The witness states the animal moved at a moderate walking pace, its arms were swinging in a normal bipedal manner. It issued no vocalizations, made no audible footfalls, nor could he hear it breathing. It did not appear to be injured or carrying any visible items. No other travelers were on the road during this experience; his wife was asleep in the passenger’s seat and did not observe the animal. The witness was not threatened during the event; he remembers feeling amazed, mesmerized and unafraid of this animal. Below is a drawing by the witness of what he saw: I found this witness to be a very sincere and credible observer who likely viewed an adult sasquatch. The area surrounding this sighting remains primarily rural. Nearby Holly Shelter Game Land is a 75,120 acre Nature Conservancy tract typical of the Southeastern NC coastal plain. The area is composed of pine forest, flatlands, savannahs, dense swamps and pocosins. Animal populations abound and include deer, boar, bear, and various small game. The area surrounding Onslow County, North Carolina and the 246 square mile Camp Lejeune Marine Base has produced similar unusual animal reports on roadways as far back as 1987.</t>
  </si>
  <si>
    <t>https://www.bfro.net/GDB/show_report.asp?id=31303</t>
  </si>
  <si>
    <t>I have never told this to anyone because I didn't want to hear the jokes, but it was mid July 1987. I was heading toward the beach in my sports car, top down music blasting. It was around 8:45 pm so it was still light, sort of dusk dark. I had my headlights on cruising about 60 mph when I rounded a corner and there in the road stood this large hairy thing. I slammed on brakes and swerved around it, but I must have glanced it because it bounced over the passenger side of my car. I slid the car around and stopped where my headlights were about halfway on the thing. It got up and came at me. I was about 25 feet away from the thing and the smell was horrible. It hung in the air like a wet blanket. It was about 7 to 7.5 feet high, reddishbrown matted looking hair, its face was hairless and he looked ticked. I put the car in reverse, backed up and threw the car in drive and took off. As I was spinning around I looked in the rearview mirror and it was right on my cars rear end. I heard a loud bang. About that time my car caught traction and took off. I left the creature running down the road after me. I have never been so scared in all my life. After I got to my destination I checked my car. The passenger rear quarter panel was dented in with hair on it. And my rear spoiler was shattered where he had hit the rear of my car. I told my friends, family, police and insurance that I had hit a stray cow. But it took weeks to get that smell off of the outside of my car and the inside still had that smell. It was a under smell, like sewage and something else. I was 27 then, I'm 38 now. I have not been down that road since. I will drive 45 to 50 miles out of my way not to go that route.</t>
  </si>
  <si>
    <t>15 miles off US 421 on Hwy 51</t>
  </si>
  <si>
    <t>Hampstead</t>
  </si>
  <si>
    <t>highway , forest , swamp , coastal</t>
  </si>
  <si>
    <t>standing on road and hit by car then pursued car</t>
  </si>
  <si>
    <t>https://www.bfro.net/GDB/show_report.asp?id=3334</t>
  </si>
  <si>
    <t>I have always wanted to tell this story to someone and after reading report #1939 I finally have the nerve to tell it. I live in Carteret county and at the time worked in Sneads Ferry (Onslow County) and the commute to work everyday took me through camp LeJeune via the back gate. As I made the turn onto Hwy. 17 off of Hwy. 172 I noticed what I thought was a bear sitting down under a huge pecan tree on the right. Since there was about 50 or 60 feet distance between me &amp; "the bear" I decided to pull of to the side of the road &amp; watch him for a minute. It was a warm July morning &amp; I had the windows of my truck rolled down as usual and noticed the most ungodly smell I had ever experienced. It was kinda like rotten eggs mixed with sewage &amp; sulfur. As I sat &amp; watched I quickly realized that this was no bear as the creature stood up from the croutched position walked over to the pecan tree &amp; began shaking it. I was floored by what I was watching. Understand that this tree is immense &amp; the creature had no problem shaking the pecans from it. Pecans that are still in the green hulls by the way. I wanted a better look at it since the whole sighting was with it's back to me so I put the truck in 1st gear (ready to bug out if need be) &amp; blowed the horn. It suddenly stopped &amp; just completely froze still with it's back to me. it stayed like that til I layed down on the horn about 10 seconds later &amp; it slowly turned &amp; looked right at me. Thats when my heart decided to do the 50 yard dash in 2.3 seconds. I couldn't see it's face that well but it stood about 8 - 10 ft. Tall &amp; it's hair was very long &amp; matty. It stared at me for what seemed an eternity &amp; made a loud screaching noise &amp; tore off into the woods. The sprint from the tree to the woods was about 30 yards or so &amp; it took him no time to reach them. I'm talking split seconds! On my way home that day I decided to stop again and though the creature was gone I could still smell that ungodly mix of stinch. To this day when I pass by that pecan tree my heart races.</t>
  </si>
  <si>
    <t>intersection of Hwy 172 and Hwy 17 on the right at the pecan tree</t>
  </si>
  <si>
    <t>Camp Lejeune</t>
  </si>
  <si>
    <t>Hwy 172</t>
  </si>
  <si>
    <t>pine trees , pecan tree</t>
  </si>
  <si>
    <t>matted hair , back of one hand bare</t>
  </si>
  <si>
    <t>shaking pecan tree off road</t>
  </si>
  <si>
    <t>shaking tree , running</t>
  </si>
  <si>
    <t>cleared 30 yards in the matter of seconds</t>
  </si>
  <si>
    <t>I spoke with the witness by phone. He stated that the animal was about seven feet tall with long, straight reddish brown hair and appeared to be well groomed. It did have one area that the hair was matted down. The back of one of the hands appeared to be bare. The witness also said the animal walked kind of hunchbacked and always on two feet. It also appeared to have almost no neck, the head being sunked down into the shoulders. It had very long arms that reached almost to the knees. It was built very heavily with the upper torso and shoulders being more bulky than the lower extremities. He was unable to make out any facial details. The pecans at this time of year are still in the green stage.</t>
  </si>
  <si>
    <t>https://www.bfro.net/GDB/show_report.asp?id=9750</t>
  </si>
  <si>
    <t>We were conducting Marine Corp Training exercises. Our last training event was a mock war to apply what we had learned. So, my squad was over on top of a hill ridge over looking saddle. We were waiting for the enemy to come up the hill so we could engage them, but then we heard a noise from behind so we turned around to see what what it was. We thought it was a bear about ten yards but it seemed like it was taking a knee so we stared at it for about a minute then it got up onto its feet and started walking to our position and we did nothing as it walked between our fighting holes which were about 15 feet apart. As it passed by us, it knew that we were there because it didn't keep his eyes off of us, he looked down at me directly as it passed by then he stopped about 15 feet away, and turned around, but not completely, he turned at his waist to a look back and disappeared. It was big, at least 7 feet tall. I mean his body was muscular. It was the biggest thing I had ever seen</t>
  </si>
  <si>
    <t>forest , ridge</t>
  </si>
  <si>
    <t>confident</t>
  </si>
  <si>
    <t>squatting and looking at witnesses then got up and walked away</t>
  </si>
  <si>
    <t>squatting then got up and walked , moved entire upper body to look behind it</t>
  </si>
  <si>
    <t>it did not move its head indepedently from its upper body to look behind it, it had to move its entire upper body</t>
  </si>
  <si>
    <t>I spoke in length with the witness by telephone and he was able to provide a few more details: The creature was on one knee to the right of his position, and near the other dug in (fox hole) positions near his location. He said he had a friend that used to play football and he is about 6' 7" tall, and this animal was considerably larger. It stood up on two legs, and just continued to look at him and his partner as it started walking between the two foxholes and started down the hill. He said it was not moving very fast at all, but calm and confident, "like he owned the place". He said it was covered in very thick dark brown/black hair and when it turned to look back at them its whole upper body would move instead of just the neck and head. They were able to get a good look at the creature because there was a full moon and the creature was in a clearing near their foxholes. There were four other witnesses, his partner in the fox hole with him, his Sergeant and two other Marines, who were in the other foxholes. After the incident, all who saw it discussed it and no one knew what it was. Also noted was an unusual smell, he couldn't really describe it, but could only say that it was very strong. This witness told me he had been out of the Marine Corps for the past 2 years, and was recounting what he saw - I did ask about the others, but he was not sure how to get in contact with them. But, he told me if he ever did, he would have them contact us. In my five years of doing this research, he was one of my better phone interviews - I do believe what he saw was real, he was fairly adamant about it. Hopefully, the others will see his report on our website and come forward with some more details.</t>
  </si>
  <si>
    <t>https://www.bfro.net/GDB/show_report.asp?id=24334</t>
  </si>
  <si>
    <t>hunting</t>
  </si>
  <si>
    <t>I was deer hunting off of Highway 24 near Rhodestown, NC, right outside of Jacksonville, NC. I had been in my stand since about three that afternoon. It was close to dark and I saw a deer walking along the edge of the clearing I was in. It kept looking into the woods like it was curious of something. The deer got closer and I took the shot. When I did, it took off running and hit some brush and fell down. I waited about 30 minutes and it got dark. I got out of my stand and went to get the deer. I got my things together and started dragging my deer to my truck that was about a quarter of a mile through a thick part of the woods I was hunting in. I was carrying my rifle, backpack, the deer, and a flashlight in my mouth. So I could pull the deer by its leg, and hold my rifle and backpack straps. After walking through the thick part of the woods, it was a straight shot to my truck. I dropped the deers leg to get situated and get myself altogether to continue my walk out, when I looked up with my light still in my mouth. I saw two eyes looking back at me. They looked wider than any animal I had ever seen at night. I have been hunting all my life. I have seen everything from deer to coyote to bear. These set of eyes were about my height, I am 5' 10". The trail I was on slightly went down hill. It stared at me long enough for me to put my rifle and backpack down. I had a 9mm Glock with me and I pulled it out, I shot once into the ground next to me to get whatever it was to get out of the trail I was on. It did not move or flinch, it just simply looked to its left and looked back at me. I looked down to take a knee, because I was getting worried. I got on my knee, looked back up, and it walked off to it's left, into some of the thickest woods I have seen. I grabbed the deer and continued dragging it towards my truck. When I got to the spot where I thought I saw the eyes, I looked to both sides of the trail and I could smell a musky foul odor, and where it had walked off the trail, tree limbs and trees were pushed over as if something huge had just barged through the thicket. I went to my truck, cleaned the deer out there in the woods. Like another post on here that I read, I felt like I was watched the whole time I was cleaning the deer. I left the rib cage and spine of the deer I cleaned out there, along with the hide. When I came back to the same spot, the spine had been drug off about 300 yards from where I left it. It was one of the strangest and creepiest nights I have ever had in the woods by myself.</t>
  </si>
  <si>
    <t>woods behind a neighborhood on McGowan Rd off Hwy 24</t>
  </si>
  <si>
    <t>Jacksonville</t>
  </si>
  <si>
    <t>McGowan Road</t>
  </si>
  <si>
    <t>forest , swamp , clearcut</t>
  </si>
  <si>
    <t>large wide-set eyes</t>
  </si>
  <si>
    <t>felt like he was being watched while cleaning the deer</t>
  </si>
  <si>
    <t>On February 16, 2012, I interviewed the witness by phone regarding his experience. The observer, a Camp Lejeune Marine, was deer hunting from a tree stand. He stated that no other hunters used the area in 2010; it is private land and has received very little hunting pressure. The weather was clear; temperature was between 40-50 degrees, with no precipitation. Hunter remembers the terrain as mostly level, interspersed with some swampy areas and thick vegetation near a clear cut. It was dusk and witness observed a deer acting in a curious and alert manner, possibly reacting to what hunter feels was a distraction in the woods. Hunter subsequently shot the whitetail and after thirty minutes, left his stand. Witness estimates it was around 8:30 pm, dark, and quiet. He gathered his weapon, backpack and deer, and started traveling the estimated six hundred yards to his vehicle, his path illuminated by a small flashlight held in his teeth. Hunter looked up and was suddenly startled to see a reflection from a pair of solid white, very large and widely set eyes. He could see no physical features or body silhouette. He estimated that the eye height, considering the downward-sloping terrain, was 6 or more feet. The hunter drew his sidearm and discharged a round into the earth to clear the path. In response, the animal looked to the left briefly and then back. Witness took a knee; several seconds later, the animal moved noisily off to its left through an area thick with vines, small trees and brush. The entire eye shine and departure event lasted 30-45 seconds. The hunter remembers feeling confronted by the animal, and as it stood 40-50 yards away, he was unable to reach his truck. He recalls the animal departure as a tremendous sound, like a ‘bull dozer moving through the woods”, snapping limbs and moving through thicket. Hunter later viewed the escape path with his flashlight and observed a 3’-4’ wide swath of displaced trees and brush. A musky, sewage-like smell was detected in the trail area. After arriving at his vehicle, the witness continued to feel anxious about another possible approach. He called a friend and asked him to come to his location for security (friend declined!). After starting his vehicle, he quickly and not too neatly field dressed the deer in the headlights. Witness feels that he was being observed during this process. After leaving the deer carcass nearby, he departed for home. The observer was a credible witness and may have observed eye shine from a sasquatch and heard the animal depart from the area. Witness has been a Marine for 8 years and is an Iraq War veteran. Marines with combat experience obtain emergency training vital to remaining functional and rationale during stressful situations. Witness related that during this experience he felt initially startled, then challenged during the eye shine episode and then just scared after the animal left the area. He has twenty years of hunting experience and is familiar with game animals and firearms. Game populations exist locally and include deer, boar, bear, and other small animals. Onslow County, North Carolina and Camp Lejeune Marine Base have produced similar unusual animal reports as far back as 1965. The availability of dense wilderness tracts and ongoing reports of animal sightings in southeastern North Carolina indicates the area likely supports a resident sasquatch population.</t>
  </si>
  <si>
    <t>https://www.bfro.net/GDB/show_report.asp?id=32444</t>
  </si>
  <si>
    <t>Orange</t>
  </si>
  <si>
    <t>In connection with report #8804, my house is approximately 5 miles south of this sighting. Throughout the spring of 2004, our neighborhood was disturbed regularly by something walking through the woods at night. Almost everyone in the neighborhood was affected, in that we would hear footsteps, twigs snapping, and one neighbor heard scratching on the side of the house. Outside my kitchen window, which is about 8 feet off the ground, the plants are all smashed down like something repeatedly stood there. My neighbor sleeps with his bedroom windows open and hears it approaching in the middle of the night. The dogs in the area would absolutely go nuts! He has night vision and just as soon as he gets outside, he hears the footsteps slowly moving away. He never picked up anything on the nightvision. In May 2004 I came home late, about midnight, and as I was exiting the car, I heared a the classic bigfoot scream way out in the distance, maybe half a mile away. In July, it all suddenly ended and we haven't heard anything since.</t>
  </si>
  <si>
    <t>forest , farms , stream , pond</t>
  </si>
  <si>
    <t>tobacco , hardwood trees</t>
  </si>
  <si>
    <t>heavy walking , scratching on house</t>
  </si>
  <si>
    <t>The area of the activity is mostly hardwood forests interspersed with farms of various sizes. There are many tobacco farms in the area. Streams and ponds are abundant. There are quite a few houses, but the acreage per lot is quite large On more than one occasion throughout the spring of 2004, the witness and his neighbors heard a two-footed creature walking through the woods. Dogs in the area would seemingly respond simultaneously to the animal by barking incessantly. In the words of the witness, “The dogs would go ape.” The witness did hear a scream one night that sounded very similar to a purported Bigfoot vocalization he had heard played on the Art Bell show. This scream came from a large wooded area (approximately 30 acres) in the back of his neighbor’s property. Neighbors in the area were also disturbed and had called the police to investigate. Nothing was found. Another neighbor with night vision gear was unable to identify the source of the sounds. The witness agreed to ask the neighbor if he would be willing to speak with me. There is no resident black bear population in Orange County. Over a thirty year period, the NC Wildlife Resources Commission reported one verified black bear sighting in the county. I asked if any other animal could have been responsible for the disturbances. The witness said, “No way. The only other thing it could have possibly been was a person.” The witness is positive it was two-footed. He is also familiar with the sounds of other animals. The duration of the activity (i.e. months) and its unusual nature leads the witness to consider that possibility to be negligible. Residents do not enter the woods except in the fall for hunting season. The witness also said, “There is zero chance of this being a prank or a joke.” The witness recently read report 8804 for Person County, which is relatively close to his residence. The proximity of that sighting and the unexplained disturbances in the spring prompted him to submit his report. Activity abruptly stopped in July, but the witness will contact me if the disturbances resume.</t>
  </si>
  <si>
    <t>https://www.bfro.net/GDB/show_report.asp?id=9212</t>
  </si>
  <si>
    <t>My 17 yr old daughter was home alone with our 5 dogs on 6/24/2022. At dusk she saw something very large on 2 feet standing at the edge of our woods. Dogs never barked. When she looked at it it spun around and walked off fast.</t>
  </si>
  <si>
    <t>private residence on 26 acres near Eno River</t>
  </si>
  <si>
    <t>Hillsborough</t>
  </si>
  <si>
    <t>Valley Woods Road</t>
  </si>
  <si>
    <t>forest , river , creek</t>
  </si>
  <si>
    <t>I spoke with both the father and daughter. They are credible and certain about what they saw. Neither knew much about the bigfoot subject before these incidents. They had never heard of the term "Patterson footage" before but both recognized the image when they looked it up. Both saw similarites with what they saw. They emphasized the height of the figure they observed. That is what immediately convinced them it was not a human. Both said it had very dark fur. The daughter saw the whole body briefly next to a basketball court. The father saw only the shoulders and head as it walked away fast, but he caught it from two different angles as it walked downhill toward the Eno River. The father said there is a tree near the driveway that has fallen over but is still alive (with some roots apparently intact). The rest of the rootball is sticking up in the air. When he spotted the figure it seemed to pop up from behind that rootball before walking fast down the hill toward the river. The family is very intrigued by the odd behavior of their dogs. Only one of the dogs is allowed to roam freely around the whole property. That dog doesn't leave the property (as the other dogs will do if allowed to roam freely). It typically chases any small animals it sees or hears near the home, or at least barks at deer. For some reason that dog, like the others, is very reserved when this creature is around. It does not bark at it nor chase it. Interesting speculation by the wife The wife surmises that the bigfoot has "made friends" with that dog, because the dog is free to wander the property all the way to the river, so it has likely encountered the creature before. The only time it does not bark and chase things approaching the house is when there are people approaching with whom the dog has already "made friends" .... so that must have happened with this creature already, by her reckoning. On aerial images the property looks flat but it is actually hilly terrain. He has 26 acres abutting the nearby Eno River. He hunts it for archery but sparingly. The property sits next to conservation land where there is no hunting allow but the public is allowed to walk the trails during the day. There is also no hunting by the public on other neighboring properties, so the surrounding area is a defacto deer sanctuary. He says deer will be present and visible in the area and on his property sometimes, for long stretches, like right now. At other times it seems there are no deer in the area. I have urged him to set up a few concealed security cameras on the side of the garage aimed at the woods near the basketball court. He will also look for a way to conceal a trail camera facing the rootball where the figure was positioned. He says that spot has an excellent view of a field that deer move through.</t>
  </si>
  <si>
    <t>https://www.bfro.net/GDB/show_report.asp?id=74666</t>
  </si>
  <si>
    <t>I thought she was seeing things until today 7/1/2022. I began to walk up our driveway and heard a stick snap in woods and looked to my right and about 30’ I saw a very large being walking away from me down a path in our woods. I stepped back and got one more glance of it. I immediately texted my 17 yr old and said I need to know where you saw what you saw and what it was. She came home and showed me. She said it was behind the basketball net and almost as tall as bottom of the net. She saw it for a few seconds from behind as it walked back quickly into the woods and out of her view. Right after that she heard what she thinks was the sound of it running away deeper into the woods. She described it as dark in color and on two legs. I drew what I saw and she said yes that is what I saw too. Gonna be honest I did not believe they existed until today. I archery hunt our woods all the time and have never seen anything like this.</t>
  </si>
  <si>
    <t>noticed an upturned tree</t>
  </si>
  <si>
    <t>https://www.bfro.net/GDB/show_report.asp?id=74667</t>
  </si>
  <si>
    <t>Pasquotank</t>
  </si>
  <si>
    <t>I wanted to let you know about a sighting of Bigfoot I had in North Carolina. It happened about 1982, I was about 17 at the time of the sighting. It was in the fall, around October. First of all I should start by letting you Know I am what you would call a city boy. Scared and out of place in the woods. A friend of mine invited me to go Deer hunting with his father and him on a large parcel of private property they owned in North Carolina. I'm willing to try anything, so I went. This Property was set back away from the closest road about a 1/2 mile on foot, before you even got to the cabins they owned. These cabins were on stilts, like a beach house about 10 foot high, with stairs. For what reason I have no idea although we were next to a small inland waterway. At about 5am in the morning we proceeded to go hunting, my friends taking me to my deer stand and moving on to thiers. This deer stand was about 10 feet high in a tree. I did see many deer and a black bear that day, but I didn't have the heart to shoot them. I guess at about 9 am My sighting began with a bad smell. It smelled worse than a dog that had been playing in a sewer. Then I heard it before I saw it, snapping twigs as it walked, at first I thought it was my friend and his dad, come to rescue me from this ordeal. I only saw it from the waist up, from a distance of about 50 yards. And if It knew I was there, It didn't care. It stood in one spot for a good 5 minutes eating leaves, so I got a good look at it. Having seen a bear earlier that day there is ABSOLUTELY NO WAY this could be a case of mistaken identity. This creature had hands like a human, that plucked the leaves it was eating and it looked very fussy about the ones it wanted. They looked dark black in color and relatively hairless except the back of the hand was hairy. It looked to be about 8 foot tall, and just unbelievably massive in the chest and shoulder areas. Its fur was very dark black in color. I only caught a glimpses of its face, as its back was to me, and it looked hairy except around the eyes. The neck was short and stubby with a kind of furry ridge that ran up the back of the neck, to the top of what looked like a slightly pointed head, that sloped down to the forehead, like a gorilla I saw in the DC zoo. When I lost sight of it I could still hear it crunch sticks and leaves ,as it walked on its way for about 5 more minutes. Needless to say I was so scared I almost Peed myself waiting quietly for my friends to come save me. When they arrived, I told them the story, and of coarse they thought it was a bear. I haven't told this story to many people, because of the ridicule i received from the "manly" men of the woods that day.</t>
  </si>
  <si>
    <t>private property</t>
  </si>
  <si>
    <t>Elizabeth City</t>
  </si>
  <si>
    <t>Great Dismal Swamp</t>
  </si>
  <si>
    <t>massive</t>
  </si>
  <si>
    <t>no hair on hands except back of hands , eyes had no hair , furry ridge that ran up the back of the neck</t>
  </si>
  <si>
    <t>eating leaves off tree</t>
  </si>
  <si>
    <t>https://www.bfro.net/GDB/show_report.asp?id=3335</t>
  </si>
  <si>
    <t>Pender</t>
  </si>
  <si>
    <t>I was spending the night at a friends house, after a day's hunting in the nearby woodlands and swamps. It was about 3:00am in the morning, when I awoke to a 'howling', or 'wailing' sound just outside the house, coming from the direction of the woods. This lasted for probably 30 seconds to a minute. My buddy, sleeping on the floor a few feet away, was not awakened by the sound. I was frightened, so I did not get up to investigate. It took my at least an hour to fall back asleep. I never associated this sound with 'bigfoot', until now. I downloaded the "Howl.wav" (http://BFRO.net/AVEVID/MJM/ohsket.htm) file from your web site. It has a eerie howling sound, with dogs obviously reacting to the noise. I had chills when I heard this, because it was very similar, if not identical to the sound I had heard that early morning. I have played it over and over again. I am a hunter and outdoors man, and I had never heard an animal make this sound before. It was definitely 'organic' in origin. I never thought about Bigfoot living in this part of the state, because the surrounding areas are somewhat populated. There are, however, lots of rural swamp lands and forest areas. Although I have no further evidence to back up my claims, I thought this would be worthy to report. I'd be interested to know if Bigfoot really could exist in a coastal woodlands area, rather than the mountainous regions that the creature is normally associated with.</t>
  </si>
  <si>
    <t>https://www.bfro.net/GDB/show_report.asp?id=3336</t>
  </si>
  <si>
    <t>Don Tart</t>
  </si>
  <si>
    <t>Monday (Aug. 15, 2011) morning approximately 5:10am, I was traveling North towards Jacksonville, NC at 50 miles per hour. The road was straight for 3 miles, it has forest on one side and swamp land on the other side. Approximately 5/10ths of a mile South of Harris Road on Highway 53 a bipedal creature bolted in front of my cab less than 50 feet ahead of the cab's headlights. The creature was at a dead run and didn't look towards the cab. The creature was a crimson rusty brown in color with matted hair, very muscular, 6 1/2 to 7 feet tall and approximately 400lbs. The arm facing the cab headlights hung knee length or longer, had human hands and black fingernails. The creature took about 4 strides to cross the highway. It seemed to have no neck just a head; sort of like a caveman. Another vehicle was behind me and traveling very fast, but slowed way down when the creature appeared on the road. That car was approximately 1/10th of a mile behind my cab.</t>
  </si>
  <si>
    <t>.5 mile south of Harris Road</t>
  </si>
  <si>
    <t>Hwy 53</t>
  </si>
  <si>
    <t>black fingernails , humanlike hands</t>
  </si>
  <si>
    <t>running across road</t>
  </si>
  <si>
    <t>took 4 steps to cross road</t>
  </si>
  <si>
    <t>I received a call from fellow investigator, Bill Evans, concerning multiple sightings in the Burgaw/Jacksonville area of Coastal North Carolina that had been brought to his attention when asked to return a phone call made by this witness to the BFRO. Bill spoke at length with this witness that was very shaken by the experience and helped him submit this report. I agreed to meet with witnesses, study the evidence and validate credibility. I was to meet this witness around 2PM on Sunday, Sept. 11. This area of Coastal Carolina contains a vast expanse of longleaf pine forests and savannas nestled among the wetlands along the banks of the mighty Cape Fear River. You have Shelter Creek, which runs along Hwy 53 and is a tributary of the Cape Fear. It is a small winding creek and is mostly tidal which means it almost always has water whenever the rest of the rivers in the southeast part of the state are dry. East of Hwy 53 is the Holly Shelter Wildlife Preserve which totals over 10,000 acres and contains much old growth forest. The area has many endangered species and is heavily hunted in the fall. There is lots of deer, turkey, raccoon, and rabbit to support a habitat for the larger animals of this area including bear. I arrived early and witness was running late. He described the location of the sighting and I agreed to meet him there later. I followed the witness’s directions to the location of the crossing and found it as he described. The highway was dotted with houses and farms along this route between Burgaw and Jacksonville. This particular section of road was void of and houses and businesses and was a perfect place for wildlife to cross. I found the clearing where the witness had described the creature emerging from the woods and proceeded back into the woods to look for sign and at the same time I kept a vigil eye for snakes, alligator, bear, or other predators that may lurking. The crossing area was made up of mostly a stand of small pines that were intermingled with the moist vegetation of the wetlands. I found numerous game trails that were recently traveled and followed one trail that appeared to be made by something more sizable. Small brush was trampled down and found one good impression in the forest floor which appeared to be made by someone or something with a foot size of between 12-14". The impression had sank into the soil about 1/2-3/4" and definitely had some weight to it. The trail followed back to a swampy area where two small creeks merge. The witness showed up and confirmed I was in the right location. We walked the site looking for any additional sign. I showed him the impression and advised the witness that someone taking a roadside break or possibly a Squatch could have made this. The track was inconclusive, but validates the witness's story. I find the witness to be credible and have followed the numerous stories of Bigfoot crossing on this hwy over the years. The stories date back to the Fifties with the Creature known as “Ole Stinky” who frequented the swamps of Brunswick County just an hour southeast of this roadside crossing. Additional information for report #3043 Updated Tuesday September 20, 2011 Last night around 8pm I received a phone call from this witness. He was hearing, at that time and up until 10pm, numerous vocalizations coming from all the cardinal directions, North, South, East and West from the swamp behind his home. The one from the North seemed to be a deep-throated howl and the others seemed to be less intimidating sounds. The sounds started at the opposite ends of the swamp and proceeded to move towards the center of the swamp. First one would call then another; like they were communicating with one another. For awhile it seemed as if they were moving towards the witness' home. Finally about 10pm it sounded like they were moving further away, but he could still hear them. By the account given by he and his wife, there were 100 or more calls given last night. Eric will be picking up an external mircrophone for his recorder today; so he can hopefully get a recording of the sounds he's been hearing. It was mentioned in the witness' report of wildfires in the area. The wildfires is why they believe less wildlife has been seen in the area. Could the fires be the explanation for the recent, possible activity? Also, would like to clarify that the witness' home is about 5 miles from his sighting. Bill Evans</t>
  </si>
  <si>
    <t>https://www.bfro.net/GDB/show_report.asp?id=30438</t>
  </si>
  <si>
    <t>Person</t>
  </si>
  <si>
    <t>it.started about june of 1997 with a loud wistleing at night.i kept trying to figure out what kind of bird or animal was i have never heard anythang like this before.shortly after i started hearing the noises at night i found some strange feces at the edge of the woods about 100 yds or so from my house .i have never seen any like it before. it looked sort of human but i could tell what ever it was it had ben eating leaves and grass. idont remember quite but it was about aug or sept the whistleing stoped.i figured what ever it was had gone. in oct two of my brothers came over and we went squirrel hunting.on the way back to the house we walked close to the area where i saw the feces. one of my went one way and me and my brother made circle came back around and met our other brother.when we got back around to where he was he came running up to us all excited saying did you see that did you see that i said no i didnt see anything. he said it must have ran rite by you. i ask him again. what did he see. he said i dont know it was gray and ijust saw back of this thing. he said it didnt a deer or dog or any animal. after that i didnt think much.but about 1 month later i dont remember the date but it was november 3;oo in the afternoon i looked out the upstairs of my house and mabey a little over 100yds away at about the spot where i saw the feces i saw these two cretures they were gray. they were standing side by side sort of swaying back and forth.i watched for about 10 sec. and then i done someing i souldnt have done i ran down stairs as fast as i could to try and get a better look. when i got out the back door they were gone. its hard to say how tall they were mabey 5 ft mabey 6 ft. they were taller than any 4 legged wild animals that lives around here.that was the last i have or heard from these things. some time after it was all over i remembered something that happened before all this started. i am not sure but i thank it was in the spring of 97 just through the woods a short ways from where the feces was there was an old barbed wire fince. in the top strand of this about 4 ft off the ground was some long gray hair. it was about 4 mabey 5 in of hair on each side of the barb. and i remember thinking at the time what kind of animal around here has hair like this. 1997</t>
  </si>
  <si>
    <t>private residence south of Roxboro</t>
  </si>
  <si>
    <t>Roxboro</t>
  </si>
  <si>
    <t>Hwy 157</t>
  </si>
  <si>
    <t>hardwood trees , pine trees , oak trees , sweet gum trees</t>
  </si>
  <si>
    <t>shifting weight from one foot ot the other</t>
  </si>
  <si>
    <t>standing</t>
  </si>
  <si>
    <t>The sighting location is south of Roxboro and near Flat River. It is very rural with open fields, farmlands, and woods. Houses are spaced very far apart. The woods are mixed with oak, sweet gum, and pine. There are creeks in the area, as well as a swamp resulting from beaver activity. The terrain is mostly flat with some small hills. The witness states that he had been hearing whistling he could not identify during the summer months in 1997. He is familiar with the sounds of local birds and animals. At a much later date, he identified a whistle on a website that sounded identical to what he had heard. He said it was close to a chimpanzee whistle. He spoke to a neighbor who had also heard the whistling. The neighbor assumed it was the witness who was whistling. The woods behind his residence are about 100 yards from the back porch. In this same time period, and on more than one occasion, he noticed odd feces on his property, that were similar to human feces. The feces were eight inches long, with leaves and grass that were only partially digested. He noted that there was little moisture in the feces, similar to a picture of feces on another bigfoot website. He also had seen long gray hair, about 8 to 10 inches long, caught on a barb wire fence. He thought little of it at the time, and did not collect it. In retrospect, he believes the hair belonged to the animals he saw. In October 1997, the visiting brother of the witness also had an afternoon sighting while squirrel hunting on the property. He saw the back of something large that was gray. This sighting was approximately 75 to 100 yards away from the location of the feces the witness had found. The brother of the witness cannot be readily contacted. In November 1997 at 3:00 pm, the witness was watching television at home with his uncle. When the witness was upstairs, he saw two animals in his backyard. They had long gray hair, and were standing beside each other on their hind legs. The animals were standing at the edge of the woods on the property, about 100 yards away from the back of the house. The location was in the same spot where the witness had previously found feces. The creatures had V-shaped torsos and were very broad across the shoulders. They were swaying back and forth and shifting weight from one foot to the other "as if to get a better view." The uncle had just recently gone out to the back porch, prior to the sighting. The witness thought to himself, "What the hell was that?" He said that even though his eyes were seeing it, his brain couldn't accept it. He said, "You don't expect to see something like that." He watched them for about 10 seconds. He then ran downstairs, and out the back of the house. He asked his uncle if he had seen anything, but the uncle had not seen the animals. The creatures were gone once the witness was outside. The witness then retrieved a shotgun and looked around the field and creek behind his property, to see if he could get a better look at the animals, or find any additional evidence. He saw no tracks, and did not smell anything unusual. After an unsuccessful search, he returned to the house. Temperature was approximately 50 degrees. The weather was clear. The witness said he could see just fine, and there was no problem with the light. He said, "There was plenty of daylight." In May 2004, the witness also smelled something odd while maintaining the back of his property. He said, "It smelled like an old dumpster. But, I don't know what it was." When asked about other possible encounters or activity, the witness recounted that dogs had previously chased something in the woods behind his house. They were running in a zigzag pattern, as if chasing something that was trying to evade them. When the witness investigated, he saw a deer running toward the dogs. The dogs were pursuing something else. The brush was dense, so he did not investigate further. He does not know if the behavior of the dogs was related to his sighting or not. The witness also has a garden in the back. He would regularly shoot large full-grown groundhogs that would invade his garden. He would then discard the carcasses near the back of his property. They would almost always be gone the next day. Again, the witness does not know if their disappearance is related to his sighting. I asked the witness if this could have been a bear. He admitted that bears have been seen in the area. (Note: there is no resident bear population in Person county). He said that bears do not have long gray hair, do not whistle, and do not stand, swaying back and forth on their hind legs. When asked if this could have been a prank or a joke, the witness said he didn't see how, or why anyone could do anything like that, or even think about doing that. The duration of the whistling (months) and its volume led him to believe that no human was responsible. The witness seemed very credible. He also submitted the sighting to North Carolina Bigfoot Investigations.</t>
  </si>
  <si>
    <t>https://www.bfro.net/GDB/show_report.asp?id=8804</t>
  </si>
  <si>
    <t>October 2011 we found footprints leading away from our outdoors fire pit. Something had stepped in wet ashes after a big storm. We could see where it had tried to wipe ash off on rocks and then took long strides across the yard. Several years later (year not recalled) on a camping trip near same area. At about 7pm I heard heavy footfalls, a knock in a pattern of 5 or 6 knocks. Then about 100 yards away from that I heard another commotion and more heavy footfalls running toward the 1st. It sounded like the 2 animals met and a flock of turkeys sleeping in a thicker was just anihilated. The attack lasted 15 seconds with the turkeys screeching and flapping loudly. Later that night I heard the same knocking pattern and then an answer in the far distance with the same pattern. A few years later back at my home. During a break in a huge storm at about 2 am I heard something trying to climb over wire fence in my back yard. My son and I went out with guns as we've had some vandalism incidents. On the back porch, the fence was still shaking and we heard footsteps crashing to our left. I yelled out for whoever it might be to leave us alone. I announced we were armed. Then we heard a loud crack like a rifle shot from the direction of the footsteps. At this time we were really afraid and I emptied my shotgun toward the crack sound. There were several more pops and I pushed my son and now awake wife back in the house and then emptied my 22 rifle also. As my son handed me the shotgun he'd reloaded... the cracking increased and I realized something was pushing a huge tree over and the cracks were the splitting of wood. The tree crashed to the ground literally shaking the whole house. My family pushed their way back outside, terrified. And we all heard loud footfalls running away from the fallen tree.</t>
  </si>
  <si>
    <t>near Green River Gamelands</t>
  </si>
  <si>
    <t>Mill Spring</t>
  </si>
  <si>
    <t>Green River Gamelands</t>
  </si>
  <si>
    <t>forest , mountains , streams</t>
  </si>
  <si>
    <t>tree pushed over , attacked turkies</t>
  </si>
  <si>
    <t>5-6 knocks</t>
  </si>
  <si>
    <t>I visited with Phillip Morton and investigated the home, as well as the farm property and woods where he and his son were camping. He also provided me with pictures supporting this report. Photos of firepit ash footprints are genuine. straight line, and over 48" inches apart. The tree pushed over behind his house is as he reported. And, his wife has been tossing food scraps, next to a 4' high wire fence, just behind the back deck on the house. They reported hearing something huge, standing just behind the fence, at night, reaching over it and shaking the fence, apparently to retrieve the scrap food. Where Phillip and his son were camping, is near a large farm pond, wooded land, with ravines. If Bigfoots were in fact herding a group of turkeys, to hunt them, as he reported hearing, the topography would support the described action. He also showed me where he took huis son in the woods, and he played, near a campsite. They often felt watched there. And one day found an Indian arrowhead left, where his son was playing.</t>
  </si>
  <si>
    <t>https://www.bfro.net/GDB/show_report.asp?id=67582</t>
  </si>
  <si>
    <t>Randolph</t>
  </si>
  <si>
    <t>It was mid august of 2012, me and my wife was driving around that night like we did a lot, on our way back to the house we rounded a curve on Ridge Rd in Seagrove NC when my headlights landed on a dark brown/black creature on 2 legs walking into the tree line, the creature had to be at least 7 1/2 ft tall and I would guess about 500+lbs by the width, it was a fast visual. But me and my wife both saw it. I have seen my father-in-law on the side of the road a few time he stands 6ft 4in and the creature I saw was more then a foot taller and a lot wider.</t>
  </si>
  <si>
    <t>on a curve in the road one mile from Seagrove</t>
  </si>
  <si>
    <t>Seagrove</t>
  </si>
  <si>
    <t>arms swinging , walking</t>
  </si>
  <si>
    <t>I spoke with the witness by phone who was very skeptical about Bigfoots before this encounter. He and his wife like to drive around at night looking at wildlife along roads, they are both avid outdoors people. It was around 2 a.m., they rounded a curve and his headlights caught the creature as it was moving into the woods. He and his wife thought it was a bear at first, then noticed it was walking bipedally. It was extremely large, 7 to 8 feet in height. Very thick like a football player in pads. He compared it to his father-in-law who is 6' 4" and 380 pounds and he said the Sasquatch dwarfed him in size. He estimated its weight at over 500 pounds. It had longer arms than a human and swung them while it walked. They were not able to see any facial features. It moved extremely quick into the woods and the sighting lasted just a few seconds, but he and his wife are convinced they saw a Sasquatch. His father-in-law's house is only a couple of miles from the sighting spot and they heard strange moan-howl vocalizations, three different nights after the encounter. This area has an extremely large whitetail deer population and other smaller mammals. The town of Seagrove is very close to the border of Montgomery County which has the most Sasquatch reports in North Carolina. The Uwharrie National Forest is just southwest of Seagrove. The area is rolling hills and woodlands and is very sparsely populated.</t>
  </si>
  <si>
    <t>https://www.bfro.net/GDB/show_report.asp?id=42580</t>
  </si>
  <si>
    <t>The time and date was Friday, Jan. 25th at around 5 or 10 past midnight. I was sitting at my desk which is on the same wall as my front door, maybe 1 foot away from my front door. I was actually playing an online game when I had to take a break and use the bathroom. My bathroom is located on the left side of my front door down a short hall. I got from the desk and turned to go down to the bathroom and as I crossed in front of the front door, something... I don't know what... caught my attention. I turned to look out the window of the door which I have a habit of doing anyway, and saw the thing. Now mind you, all the lights were off in the house except for the monitor for the computer and the T.V. Now, my window in the front door is probably 4 inches wide by by maybe two and a half feet tall. Anyway, like I said, I looked out the window and saw the thing. I call it the thing because I am still not quite sure what I saw, but, I do know for a fact what I think I saw. I have stated before that it looked kind of like a Captain Cave man, but I guess it looked more like an over grown cousin It from the Addams Family. It had what looked like a dark brownish to black hair everywhere, no neck that I could really tell of or see and really long arms.I couldn't really see any facial features because of all the hair. Its hair on its body and arms meshed so well together it really did look like an over grown cousin It. Keep in mind also that I have several street lights nearby the house and when the moon is out, even when there are clouds in the sky I can still see in the front yard pretty good so I know it wasn't a shadow, it was way to solid and it wasn't haze build up from the cold outside because I hadn't opened the door yet. Back to the thing. Now I stand around 5 foot 8 inches, so I figure to the bottom of my chin is real close to 5 feet. From the bottom of my door to the ground is right at 3 feet. It looked to me like the thing was at least up to my chin to the top of its head, so I am roughly figuring this thing was at least 8 feet tall. My steps are 4 feet wide hand rail to hand rail, the thing was as wide as my steps. It looked as if were bent over like it was looking in the door, but, it was standing at the bottom of the steps on the ground so I cant be sure what it was doing. Now my desk is like I said about a foot from the door on the right side of the door, but where my monitor, keyboard and desk is is on the far side of the desk about 4 feet from the door. Between the monitor and the door on the desk is my printer and various other stuff including my camera. I turn my head to find my camera and grab it to maybe get a picture of the thing because I know if I tell anybody they will think I am crazy. By the time I find my camera, grab it and look back, it's gone. I look out the window real good in the yard and turn mu porch light on and see nothing. I slowly open the front door to get a really good look, still nothing. It's as if this thing has vanished. So I close the door and go on to the bathroom. When I come back and sit down I can hear what i can only describe as sounding like thunder but not nearly as loud or as long, maybe a couple or few seconds at a time. I am the only one up at this time of the morning so no one else that I know of saw or heard anything. I know I am not crazy and I have 20/20 eye sight. I was in the army in my younger days. I have traveled a lot of places and seen many strange yet wonderful things, all of which have a reason for why they are, where, what or how they are. This thing, I have never in my life ever seen anything like it before... anywhere, and I have seen hundreds of pictures between the web and that show where they hunt for big foot on Animal Planet. I know I sound like a wild lunatic about now but that is what I saw and heard.</t>
  </si>
  <si>
    <t>Archdale</t>
  </si>
  <si>
    <t>forest , fields , creek , lake</t>
  </si>
  <si>
    <t>very long hair covering entire body</t>
  </si>
  <si>
    <t>In addition to the report the witness added the following information; During the event the weather was cold (mid 20's), wind mild, sky slightly overcast and lit with a near full moon. Sighting time was shortly after midnight on January 25, 2013. The witness, while walking past a 4” narrow window, observed an approximately 8 foot tall, 4 foot wide form standing outside on grade near the steps to his residence. As a deer hunter, veteran and EMT, he does not believe it was a bear, person or any other animal known to him. Streetlights back-lit the figure, and he reports it was covered with hair colored dark brown or black. The form was further described as wide, muscular and possessing a profile similar to an “overgrown football player”. Arms extended past the knees while no facial or significant lower body details could be observed. The witness attests he was immediately fearful and believes the animal was crouched down to see into the house window. When the witness left briefly and returned with a camera to take a picture, the figure was gone from view. He opened the door and saw nothing out of the ordinary, although he believes several large trees in the front yard may have concealed the visitor. Although deeply affected and startled by this event, he did not consider immediately calling law enforcement as he did not believe it was a person. Soon after the sighting the witness recalled hearing a half dozen repeated exterior sounds detected over a 4-5 minute period, each described as a deep rumbling/growling reminiscent of thunder. He could clearly hear this unidentified sound from inside the residence, and no doors or windows were open. The witness, his family and neighbors live in a quiet, rural community. The local terrain is a combination of wooded plots and farm fields with sufficient nearby water supplies (creek, pond, lake). Numerous deer populate the area. The residents routinely dispose of excess food scraps near the treeline of the development and he believes this attracts various local animals to forage. The witness was frightened and most apprehensive; as a result of this sighting he is deeply concerned with the safety of his wife and children. The witness requests that the specific location of the event not be published and otherwise kept confidential.</t>
  </si>
  <si>
    <t>https://www.bfro.net/GDB/show_report.asp?id=39279</t>
  </si>
  <si>
    <t>Richmond</t>
  </si>
  <si>
    <t>Last September a friend and I went to scout a place to deerhunt up close to the Pee Dee River.I am disabled from a heavy equipment accident and i needed to kill deer to feed my son and me so we were trying to find a place that i could hunt and be comfortable and not too hard for me to access.We noticed a strong smell and my friend has hunted this place 30 years and i ask him if he had ever smelled anything like it and he said no.Opening day of regular gun season on October I parked my truck at the gate and my friend went by boat to his stand.As I was going in I noticed that stinking smell again as I got to my stand it sounded like something was following me the whole time on the way in there and it sounded like someone hitting trees with baseball bats.I hunted there everyday a lot of times by myself one day going to my stand I saw one just one track about 23 inches long and it was compacted in the ground about 2 inches I weigh 300 lbs. and my track only went down about half an inch. I contacted John Shaw with the N.C Wildlife Resource Commision he a Biologist he came down and met me and i showed him the track he said he could see what i was saying but the track was contaminated so we left it at that. About 2 weeks later i was hunting a stream right down from this spot and heard a huge splash in the water and i thought it was a deer so i waited,but never saw anything about 20 minutes later I went up the creek a few hundred feet and in a place in the creek I saw 1 track again on a rock bottom creek very hard my track didn't show up when i crossed the creek but this track 20 plus inches was down about an inch into the hard rockbed bottom of the creek since it was only one track again I didn't bother calling the biologist back,but i saw other signs like stick formations,large patches of vegetation that looked like it had been rolled over by a steam roller,several tracks in the leaves with long strides about 4 feet,found where 2 animals had been killed looked like something put a deer up on a big limb about 8 feet of the ground you coud see the deer hide all over the limb and found where an animal had just been freshly killed one day hunting in there was only person up there that day and something killed an animal near the river it looked like a pile of manure had been steamed rolled into about a four foot wide area on the road about eight feet long and a lot of blood on the ground but no guts and no corpse and that strange smell was there every day.I have hunted a lot of places since i was 5 years old I am 44 now,but this is the only place i have ever hunted that gives me the creeps,I know of a few sighting close to this place,it's not far from the highway 220 incident yall reported and not too far from where the one in Montgomery county was spotted.I don't care to be interviewed by the media please but i believe I can show you where you can actually find Bigfoot</t>
  </si>
  <si>
    <t>from Cartledge Creek Road take Grassy Island Road then go across Mountain Creek Bridge and on trhe right hand side bfore the 2nd bridge</t>
  </si>
  <si>
    <t>Ellerbe</t>
  </si>
  <si>
    <t>Grassy Island Road</t>
  </si>
  <si>
    <t>hills , forest , water</t>
  </si>
  <si>
    <t>found kill marks</t>
  </si>
  <si>
    <t>Fellow investigators Mike Greene, Don Tart and Mary Beth Pope went with me to meet the witness at the location. This area is right along the Pee Dee River, which is one of the major tributaries in the Uwharrie National Forest, home to a number of sightings in this region. While we did not see any footprints, or other signs of Bigfoot activity, we were confident that the witness is reliable.</t>
  </si>
  <si>
    <t>https://www.bfro.net/GDB/show_report.asp?id=26013</t>
  </si>
  <si>
    <t>Robeson</t>
  </si>
  <si>
    <t>Early on the morning of 10/13/2015 while driving through North Carolina I saw the unexplainable and it blew me away. At approximately 12:30am I was driving south on I95 near exit 2 or 3 just a few miles from the South Carolina border with a tractor trailer approximately 400-500 yards in front of me. I had been following this truck for awhile when it looked like something had either been hit by the truck, kicked up or maybe a deer crossed behind the truck. In quick order, first the right taillight then the reflective material in the middle then the left tail light went dark and came back on. Instantly I cancelled the cruise control, steered my vehicle to straddle the center line thinking I would either have to avoid some debris in the road or avoid a deer that could be standing in the road and leaned towards the windshield to get a better look. As I approached the spot where this happened there was nothing in the road, but standing on the median side of the road was for lack of better understanding a Bigfoot! It was hairy from head to toe and huge. At least 7' tall. As I got closer it took two huge steps and went down the side of the embankment into the median. I was literally no more then 10-15' away from it when passing it. I was able to hit the high beams as it took the second step. This entire scenario played out in probably 10 seconds or so. I can not come up with a reasonable explanation for what I saw. It was not a man, no clothing and hairy plus the stride length was insane. I'm 6' 4" and no way I could have a stride that long. It was not a bear, it was standing on two legs and had arms and hands. This thing was nearly impossible to see even with the head lights on high beam it was so black. The only reasonable explanation I could come up with it was some nut job in a ghillie suit playing frogger. However the two steps it took were much longer then any man could make.</t>
  </si>
  <si>
    <t>before exit 2 or 3 on I95</t>
  </si>
  <si>
    <t>Rowland</t>
  </si>
  <si>
    <t>I95</t>
  </si>
  <si>
    <t>"molded" hair , large chest &amp; head</t>
  </si>
  <si>
    <t>standing on road then went into woods</t>
  </si>
  <si>
    <t>walked with right leg first then left</t>
  </si>
  <si>
    <t>I interviewed the witness via phone on 11/8/15. The witness stated that around 12:20 am while traveling south on I 95 he was approximately 400 yards behind a tractor trailer truck when he noticed something block the tail lights and reflectors on the rear of the truck traveling from right to left. He assumed that a deer had crossed the road in front of him so he slowed down, straddled the center lines, and cut on his brights as to prepare to avoid a collision with a deer. As he approached the location where he saw something cross the road standing in the median was a large hairy creature. The creature took two large steps toward the center of the median in the direction of the north bound lane. The witness did not see the face. He said the head had no snout and was not shaped like a bear. He described the hair as blackish brown and molded looking like clay, not shaggy. It had an extremely large chest and head with long arms. It walked with its right leg first then its left leg. The creature walked in a fluid motion with great speed. He knew instantly that it was no bear. The witness estimated the height at about 7ft tall (the witness himself is 6ft 4 inches and 240lbs). The encounter lasted for about 10 to 12 seconds. He was so shaken by what he saw, that he stopped at the closest rest stop and tried to wrap his head around what he had seen and went to sleep. The next morning he had to get it off his chest so called his wife to tell her about what he had seen earlier in the morning and continued his commute back home to Florida. The witness explained that he grew up hunting and had never given any credibility before about the existence of Sasquatch, but in the moment that he saw the creature he knew without a shadow of a doubt that they were real. At the time of his encounter Eastern North Carolina was experiencing heavy rains and he believes the rain had maybe flushed the creature out of a swamp. He stated that he filed his report because he wants people to know about what he witnessed and that they are real. Robeson County boasts plentiful wildlife and large tracks of agricultural land. There are also many local legends of Bigfoot like creatures in the area.</t>
  </si>
  <si>
    <t>https://www.bfro.net/GDB/show_report.asp?id=49977</t>
  </si>
  <si>
    <t>Rutherford</t>
  </si>
  <si>
    <t>what i witnessed happened a number of years ago. my brother in law and i were trout fishing in the broad river area of bat cave n.c. outside of asheville n.c. time of year spring time. about 9 10 or 11 in the morning. i was on a large rock in the middle of the river and had been there a number of minutes approx. 20 to 30. when something across the river caught my eye. i looked over and saw something standing on two feet looking at me .this thing was approx. 30 to 40 feet away at most. we looked at each other for approx. 5 to 10 seconds before it turned and proceeded to walk up the mountian at a 45 degree angle to the mountian after taking approx. 20 steps it was hidden from my view in a laurel thicket. i heard it in the thicket but never saw it again my brother in law was approx. 50 feet down river and saw the same thing. im not sure what we saw what i do know is that it was no bear what we saw was approx 6 to 8 feet tall approx 300lbs. and completely covered in hair it was not solid black it was more of a dark brownish grey in color. i dont know what i saw i dont think i have heard any other stories like this in the area. i would be more than happy to talk to any one in your org. about this even take you to about where this happened. again it occured a number of years ago.</t>
  </si>
  <si>
    <t>Bat Cave</t>
  </si>
  <si>
    <t>hwy 74</t>
  </si>
  <si>
    <t>Broad River</t>
  </si>
  <si>
    <t>mountain , river , forest</t>
  </si>
  <si>
    <t>mountain laurel , rhododendron</t>
  </si>
  <si>
    <t>tall and lean , cheeks, eyes, palms were bare skin</t>
  </si>
  <si>
    <t>standing on bank looking at witness then moved up mountain</t>
  </si>
  <si>
    <t>walked up a 45 degree mountain incline</t>
  </si>
  <si>
    <t>After a follow up interview, the witness had the following to add to his report: The witness was approximately half way across the river fishing when he noticed it. He was within 30 feet of it and described it as tall and lean; not broad as other witnesses have reported. Its hair was several inches longer than a bear's and greyish-brown in color. He said the cheeks, eyes and palms of its hands were bare and the skin was the same color as its hair. The arms were longer than a person's arms would be even at seven feet in height. His brother-in-law observed the animal as well, but further down the river. When the animal left, it turned and walked up the side of the mountain effortlessly and hid itself in a thicket of laurels and rhododendren. The terrain in that area is steep and rocky. The population is still as sparse today as it was when the men had their sighting. The witness owns and operates a roofing company out of Asheville, NC and is very familiar with the various wildlife in the Carolina mountains.</t>
  </si>
  <si>
    <t>https://www.bfro.net/GDB/show_report.asp?id=14801</t>
  </si>
  <si>
    <t>Sampson</t>
  </si>
  <si>
    <t>Matt Pruitt</t>
  </si>
  <si>
    <t>It was a sunny but cool Saturday in November 1976. I was home for the weekend from college when my cousin Don and I decided to do a little squirrel hunting. Don had a 12-gauge shotgun and I had a 22-gauge rifle. I had seen a fair amount of squirrel activity around while fishing at a nearby farm pond and thought we would make this a fruitful trip. This is rural America with the nearest town of 1,000 just 15 miles away. It is also a farming community with large fields dotting the countryside and woods separating the fields. The area we planed to hunt is made up of mostly hardwood trees with cypress trees down near the river that flowed through the property. We walked about a half mile into the woods until we came over a ridge and started down towards the river which was about 75 yards away, all the while looking up in the treetops for squirrel sign. I look down to insure my footing when I caught a glimpse of something off to my right between me and the river. Coming up from the river bottom was a huge dark mass. I froze in my tracks and my cousin bumped into the back of me. I could feel the barrel of the 12 gauge across the small of my back. Don looked around me and said, “what is that?” I couldn’t speak. The mass continued in our direction taking long strides and ignoring the small trees, brush, and briars in its path, as if they were not there. It stopped about 30 feet from us. It looked upset that we happen to intrude in its space. I could clearly see its face, body, feet and hands. It had dark brown hair that was longer on its head and arms than the legs, chest and stomach. Very short hair on its face, and the skin shone through. The hair was darker the closer to the body it was. It looked to be about 9 to 10 feet tall with a very heavy muscular structure and weighing about 800 lbs. I am 6’1” and was about 4 feet higher up the ridge yet could almost look eye to eye with the creature. It then grabbed a dead old hardwood tree still upright which was about 6 inches in diameter in its right hand with its left hand placed on a larger oak about 20 inches in diameter. As it looked at us with yellowish looking bloodshot eyes, it snapped the old dead oak off at the ground and made a loud grunting bark. I could see it’s teeth with the canines a little longer than our own but not pronounced like a bear or dogs. I could even see vapor from its breath. I don’t think it could see mine because I was not breathing. I didn’t smell anything and didn’t expect to, as it was downwind. I could feel the 12-gauge’s barrel getting pushed further into the small of my back as cousin Don was positioning himself with me directly between him and the creature. It seemed aggressive at first, but it did not get any closer than 30 feet. Like it wanted to send a message, which my cousin and I read loud and clear. We were not invited, so get the heck out of there! I was now ready for a hasty retreat as my legs started to finally move and the brain cramp I experienced seemed to lessen. As I turned around to leave, Don and I kind of got crossed up. We scrambled back over the ridge and ran for at least a quarter mile before we stopped. Don was hysterical. For a guy with a back as wide as a house, the screaming and tears just did not fit. I was trying to calm him down, at the same time trying to understand what we had seen. As we both calmed down, and weak legged from just running the 440 along with the loss of adrenaline, we kind of just fell on our backsides. After a few choice words between two teenagers, we came to the conclusion that it probably was just a bootlegger in a gorilla suit. That was just a show to mind us to stay away from some hidden moonshine still. Why we didn’t shoot it was also discussed and we both agreed that it didn’t seem right. We are experienced hunters and you just don’t shoot to be shooting, and as far as we knew this think was not in season. It also looked too human. I looked into the Bigfoot phenomena by purchasing the book “Bigfoot” by Ann Slate and Alan Berry. The accounts described by Alan gave me solace that I was not alone. Others were experiencing the same encounters. My conclusion still shifted back to the moonshiner theory, even as I felt the gorilla costume seemed to fit the moonshiner too well. So that’s the story we told our relatives. Even though it never seemed right or fit the experience, that’s the way I saw it. I left the area to go back to college after that. Never really returning. My brother built a house not 300 yards from where we had the encounter, and I plan to visit the spot from time to time. I guess in one way to hope for a chance encounter and in another way to relive the one I had. Man what a rush. After the demise of Ray Wallace, I felt I should tell this story now. Also in hope that others in rural eastern North Carolina that may have experienced a similar story might want to tell theirs.</t>
  </si>
  <si>
    <t>Falcon</t>
  </si>
  <si>
    <t>SR 1005</t>
  </si>
  <si>
    <t>bloodshot eyes , hair longer on head and arms , short hair on face , hair darker closer to body , canines longer than a human but not overly pronounced</t>
  </si>
  <si>
    <t>tree breaking , walked towards witnesses</t>
  </si>
  <si>
    <t>walking , tree breaking</t>
  </si>
  <si>
    <t>bark</t>
  </si>
  <si>
    <t>snapped a 6 inch oak with one hand</t>
  </si>
  <si>
    <t>Both myself and BFRO Director Matt Moneymaker (along with several other BFRO investigators) have spoken with this witness extensively in person. We feel that this is a legitimate report, and that the witness is credible, and reliable. This is an unusual report because this particular sasquatch openly confronted the two young men (who were both armed) in broad daylight. One can only speculate as to what motivated the animal to approach two humans so boldly. The only obvious reason would be to intimidate the two intruders into vacating the area. It is likely that this individual had used this behavior to its advantage before, and had developed a strategy for certain confrontational situations. This report is not the only one that the BFRO is aware of involving a sasquatch that approached in broad daylight. There is a very credible unpublished report from White County, Georgia, that describes a large male sasquatch exhibiting similar behavior.</t>
  </si>
  <si>
    <t>https://www.bfro.net/GDB/show_report.asp?id=6267</t>
  </si>
  <si>
    <t>Stanly</t>
  </si>
  <si>
    <t>While driving down the road about 10:30 pm I saw something standing on the left side of the road where the road curves to the right. I threw my headlights on bright and turned the wheel to the left and drove streight to it. I was sideways in the road. As I neared it I stopped and I had a clear view of it. It was so tall that I had to lean closer to the steering wheel to look up into its face. I could see him (clearly a male) from just above his knees to the top of his head. I looked streight into his eyes. He seemed to be comunicating with me though his eyes. He let me get a good look at him and then he gave a nod and I knew I was to go. He was at least 7ft tall or more with silver and black hair some of it at least 4 to 5 inches long and dark outdoors type skin (where it was exposed. His eyes resembled that of a dogs and were the color of a alaskain husky and wide flat nose and a wide thin mouth like a mans. He never opend his mouth. Just stood there and looked at me and blinked some and make jesters with his head and eyes. When he knodded at me I knew it was time to leave so I turned the steering wheel very slowly ( I felt dazed) and drove on down the road. I estimated the time I set there about 15 to 20 mnutes. I went home about 1/4 miles up the road.Then I trembled was so excited I could hardly walk. I never was afraid.</t>
  </si>
  <si>
    <t>on Old School Road off Hwy 138</t>
  </si>
  <si>
    <t>Oakboro</t>
  </si>
  <si>
    <t>Old School road</t>
  </si>
  <si>
    <t>hills , creeks , mountains , forest</t>
  </si>
  <si>
    <t>wide mouth</t>
  </si>
  <si>
    <t>standing on road and made eye contact with witness</t>
  </si>
  <si>
    <t>nodding , arm jestures</t>
  </si>
  <si>
    <t>https://www.bfro.net/GDB/show_report.asp?id=3337</t>
  </si>
  <si>
    <t>Stokes</t>
  </si>
  <si>
    <t>It was in January 2006 when a good friend, my 26-year-old nephew and I went camping on some private land in Stokes County near Pilot Mountain. This private land operates as a summer camp during the summer and hosts small retreat groups during the fall, winter and spring months. I attended this summer camp for many years as a youth and then lived and worked there during the off-season as an adult. In addition, I have been camping at this very spot a dozen times within the past few years. In the summertime, the woods at night are alive with the sounds of nocturnal animals, crickets and frogs. During the winter months when all of the leaves have fallen off of the trees, the woods are dead silent at night. The only sounds you can hear are the wind and the occasional dog barking in the distance. So after we set up camp, we ate dinner and sat around the campfire for a while. We climbed into the tent and went to sleep around midnight. I drifted off to sleep and was awakened at about 2:30am by my nephew tossing and turning. He told me that he had indigestion from the dinner we ate and he asked if I had any antacids. He asked my friend too and we both indicated that we didn’t pack any. He then said that he needed to get up and walk it off. My nephew then proceeded to unzip the tent flap and go outside by the campfire. By then the fire had died out and I could hear him scratching around in the ashes looking for hot embers and cracking small sticks to build the fire again. Soon, I could see the light of the fire flickering against the side of the tent and hear the crackle and pop of burning wood. It was at this time that the most unusual sound pierced the silence. The sound came from the woods immediately surrounding our campsite and it could only be described as a loud yelp. In all my years spent camping on this land, some in this very spot, I have never heard a sound like this one. The souund was very similar to the yelp recorded on your website except that it was slightly higher pitch and was much closer. There wasn't any echo. Immediately after hearing this sound my eyes shot open and my nephew who was still cracking sticks around the fire froze in silence. My mind was racing to think of what could have made this sound when I heard the tent flap quickly unzip, my nephew tumble inside and then quickly zip the flap back-up again. The three of us immediately whispered to each other and then lay silent. The next morning and every time we’ve been camping since we’ve always had a good laugh at my nephew’s expense. After listening to your sound recordings, I’m just in total shock at what it could have been.</t>
  </si>
  <si>
    <t>Pilot Mountain</t>
  </si>
  <si>
    <t>high pitch whoop</t>
  </si>
  <si>
    <t>I conducted a phone interview with the witness on 5/10/07 about the report that he submitted. Witness and two friends were camping on private land. Around 2:00-3:00am one of the friends got up complaining about heartburn and decided to go out side tent and walk around to see if he could get any relief. Witness 2 started getting the campfire back going and a few minutes later all three of the witness's heard a loud high pitch whoop coming from just outside of light of campfire. Witness 2 got back into the tent at this point and all three stayed awake for sometime but did not hear anything more. Additional information was obtained from witness on other activity at the location but do to the sensitivity of the area I cannot go into detail. It is in my opinion from what the witness described to me that what he and the other two witness heard was a possible vocal (whoop) from a Bigfoot. I will be meeting the witness in near future to visit the location and conduct a more detail investigation of the area.</t>
  </si>
  <si>
    <t>https://www.bfro.net/GDB/show_report.asp?id=19015</t>
  </si>
  <si>
    <t>Surry</t>
  </si>
  <si>
    <t>It was a few years ago on a cold, early winter morning. There was snow on the ground and it was freezing outside. My mother has a habit of looking out the bathroom window early in the morning. On this cold winter morning, with the landscaped dressed in a blanket of white and without any visible signs of being touched by human or animal footprints, she saw what looked like 3 very large humanoid footprints. It was so strange that my mother made me get up to take a look. We put our coats on and went outside to investigate. We couldn't believe our eyes. There in the snow were 3 very, very large humanoid footprints. We couldn't figure out where they came from or where they went. It literally looked as it came from no where and went no where, because the footprints did not leave a trail. The footprints were so large I could almost stand in it. You could literally see the 5 toes with foot and toe imprints in the snow. We couldn't believe what we were seeing. Who or what has a foot that big and who or what would be out in this weather barefooted.</t>
  </si>
  <si>
    <t>rprivate residence</t>
  </si>
  <si>
    <t>Depot Street</t>
  </si>
  <si>
    <t>mountain , residential</t>
  </si>
  <si>
    <t>I spoke with both the mother and daughter by phone. The witnesses stated that the three prints were in pristine condition. The footprints measured sixteen inches long by seven inches wide. They did not measure the distance between the steps. The mother said that because of the recent snowfall there were no other small animal or bird prints in the yard.</t>
  </si>
  <si>
    <t>https://www.bfro.net/GDB/show_report.asp?id=10776</t>
  </si>
  <si>
    <t>Swain</t>
  </si>
  <si>
    <t>A companion and I were backpacking in the Great Smoky Mountains National Park over a long weekend. For reasons forgotten we left the trail to bushwhack and for a few steps dropped upstream into a creek to avoid an obstacle. My partner was a fast mover and was ahead, I was moving slowly to avoid slipping in the shallow creek when I observed a distinct down stream pointed bare footprint in a patch of silty sand just off the shore. There was a primate shaped footprint with 5 distinct toes and an overall length of 12 -14 inches by estimate. The bottom surrounding was flat rock. The water depth was shallow, maybe 2-3 inches. The print depth was deep enough to be distinctly visible in ambient lght. I spent some time examining the print to try to exlude other causes, knowing that water flowing over soft bottom can create patterns as can multiple animals walking over a path. There were no established Park camping spots within a likely walking distance, nor any animal prints nearby. There was nothing in my outdoor experinece to explain what I saw. We had hiked and camped numberous times in the Park and were familiar with the behavior and prints of bears.</t>
  </si>
  <si>
    <t>Great Smoky Mountain National Park</t>
  </si>
  <si>
    <t>forest , water , mountains</t>
  </si>
  <si>
    <t>footprint in a stream</t>
  </si>
  <si>
    <t>I spoke with the witness by phone. She stated that the footprint measured fourteen inches long and five inches wide. The witness is experienced with other wildlife prints including bear.</t>
  </si>
  <si>
    <t>https://www.bfro.net/GDB/show_report.asp?id=4763</t>
  </si>
  <si>
    <t>I was backpacking alone last weekend (January 5 and 6 1998)when I ascended into a snow and ice encrusted box like canyon. The snow and ice had stuck around for several days and was quite deep in this secluded section of the trail. As I was ascending the steep switchbacks, I came across a series of large bare human footprints in the snow. These footprints continued intermittently (because there were patches of rock and solid ice as well as snow)for about a mile and a half of steep trail. The tracks were headed North on the trail (in the same direction that I was headed). Since I was alone and would be spending the night alone, I convinced myself that the tracks were simply the work of hoaxsters. I could not allow myself to become frightened by what I saw by believing in their reality. I also refused to let myself take a picture of the tracks, as that would lend credibility to them in my mind (remember- I was backpacking totally alone and unarmed). The tracks were slightly larger than my hiking boots (which are rather large- i would say the tracks were approximately 13 inches in length). After my excursion, I wish I would have taken pictures of the tracks, as I feel someone trying to propagate a hoax would have had to be incredibly committed to hike into that difficult terrain and plant the tracks on those incredibly steep and treacherously icy switchbacks. It rained that night, and subsequently melted much of the snow. The tracks were gone when I descended the next day, however I did photograph a fresh bear track in the same canyon. Had the footprints been there as I was heading out, I would have photographed them.</t>
  </si>
  <si>
    <t>4 miles north of the Nantahala outdoor Center on the Appalachian Trail</t>
  </si>
  <si>
    <t>Nantahala Outdoor Center</t>
  </si>
  <si>
    <t>tracks going north on the trail</t>
  </si>
  <si>
    <t>https://www.bfro.net/GDB/show_report.asp?id=3338</t>
  </si>
  <si>
    <t>I heard a few in Bryson City NC last week...I rented a cabin in the mountains to get away for a few days... our last night there me and my cousin couldn't sleep and woke up and watched tv in the living room... we heard something outside and I opened the side door and heard something 30 feet or more away from me grunting and screaming and ran thru the woods... I kept hearing whoop whoop for 2 hours after that like it was coming back and forth watching us... my brother and friend heard it as well... I did a call and it responded every time....it scared me to no end</t>
  </si>
  <si>
    <t>Alarka Creek Road</t>
  </si>
  <si>
    <t>Bryson City</t>
  </si>
  <si>
    <t>grunt , whoops</t>
  </si>
  <si>
    <t>I contacted the witness by phone on March 17th. I found the witness to be very credible and honest in his report. Since it had only been a week from the incident he was still very emotional about what had happened. The area is located near National Forest property and very close to the Great Smoky Mountain National Park. As stated by the witness, he could not sleep so he got up with his cousin and had turned on the lights to the living room and kitchen. Having viewed pictures of this cabin, it has very large open windows in the living room and kitchen areas that open towards a very large deck. He stated that they began to hear a "grunting noise" and they could not figure out what it was. He proceeded to open the door to the deck and turn on the outside porch lights. Immediately a very loud "scream" was heard and they could hear something or somethings running through the woods breaking sticks and limbs. The scream was so loud that the other members of their group that were sleeping were awakened by the sound. Within a few minutes, they begin to hear a "whooping" sound from two different directions. They decided to try the same sound back and got a response call back twice. This really made the group nervous as it responded directly to their attempts to call. The "whooping" sounds were heard off and on for about 2 hours until 6:30 a.m. He did make a point of stating that the "scream" was a very high pitched scream and very loud. They had forgotten food items on the porch in a plastic storage bin with a candy bar half eaten on top of it. The food and candy bar were still there, untouched. They did smell a foul odor, "like old garbage". This location is high in elevation and very remote that has limited access from the public.</t>
  </si>
  <si>
    <t>https://www.bfro.net/GDB/show_report.asp?id=48224</t>
  </si>
  <si>
    <t>I want to report a sighting of a huge Bigfoot. As my husband and I often do, we were taking a short cut across the mountain here in western NC, heading home. As I was driving along the river, there was a very strange looking, what I thought was an odd looking man, and as we passed it, I said to my husband, " That is a strange looking person," and as I looked into the rear view mirror, it stood up on the road and was watching us driving away, and that is when I realized what it really was. I told my husband that it is a Bigfoot!!! In a panic I drove away and my husband insisted that we turn around and go back. I was in tears from the fear, but we found an area to turn around and I do so. As we approached that area, we saw it on the side of the road watching us. He was HUGE!!!! My husband got out of the car to get a better look and he couldn't believe what we were looking at. It had to be at least 8-9 feet tall, covered in long black hair all over it's body. It was massive. We were about 100 yards away and nothing was obstructing our view. I yelled at my husband to get back into the car and I managed to turn my jeep around and I got the heck out of there!!</t>
  </si>
  <si>
    <t>SW on Needmore Road</t>
  </si>
  <si>
    <t>Needmore Road</t>
  </si>
  <si>
    <t>long hair , massive</t>
  </si>
  <si>
    <t>standing on road , standing on river bank</t>
  </si>
  <si>
    <t>I spoke with both witnesses today by phone -- Denise and Tony Galindo. In summation, it's a credible report. Two credible witnesses. The observation happened YESTERDAY (02/01/20) in North Carolina, along the Little Tennessee River southwest of Bryson City. This is remote mountainous terrain. See photos below. Needmore Road hugs the river for several lonely miles. There was no other traffic on Needmore. The sasquatch was on the bank of the river at dusk. The sky was getting dark but still light enough to see the figure off the short embankment next to the river. The vehicle passed the figure. Denise and Tony both saw it pass behind the vehicle in their mirrors and realized how large it was. They continued driving but Tony urged Denise to stop and drive back so they could get another look. They drove back. When they rounded the bend and saw the section of road where the sasquatch had been standing, it was still there on the edge of the road looking in their direction, as if it heard the vehicle coming back. They stopped as soon as the sasquatch came into view roughly 100 yards away. The sasquatch could have taken a single step to get out of view but it stood there and looking toward the vehicle. Tony got out the vehicle to get a better view. They observed it for roughly three minutes before Denise finally started yelling for her husband to get in the car so they could leave. The sasquatch was still standing there when Denise and Tony drove away. See note below regarding why they didn't take any photos (they were too far away for a phone-camera). Denise and Tony returned the day after the incident to look around at the incident location. They didn't find any tracks but ground was pretty solid. They took some photos of the area including the image above showing a gauge station along the river. The sasquatch was not far from this structure when they first spotted it. On Feb. 2 they returned again to look around again and take more photos. They took this photo above showing the perspective of the observation and the limitations of the phone's camera. Denise took the photo from the exact position that she and her husband were positioned when they observed the figure for about three minutes. Tony is standing roughly at the same position where the figure was standing when they watched it. The camera is zoomed in as far as it can zoom in, yet Tony is still basically a speck on the image. They are familiar with their phone-camera so they knew they were too far away at the time to get a decent photo, so they didn't even try. That's why they didn't take photos even though they watched it for roughly three minutes. If you zoom in on the photo above you'll notice that Tony is just a blurry blob. That's what people typically complain about with bigfoot photos. Now you know why that happens. People are typically too far away to get a clear photo with a cell photo camera. When the photo is enlarged you get a fuzzy blob. Although most people are carrying cell phones with cameras these days, it's still very rare for people to be carrying camera with good telephoto lenses.</t>
  </si>
  <si>
    <t>https://www.bfro.net/GDB/show_report.asp?id=64024</t>
  </si>
  <si>
    <t>Transylvania</t>
  </si>
  <si>
    <t>camping activity , tree peeking</t>
  </si>
  <si>
    <t>We were camping in the Davidson river camp ground on a tent site a bit further up from the river. It was about 1 am or so the night of sep 10 morning of sep 11. We both had to use the restroom . We unzipped the tent and went outside. We heard some rustling from behind our tent as we turned around to look there was a Bigfoot just standing there looking at us and we were looking back at him. He was right beside a pine tree and where he came on the tree he had to be 8 or 9 feet tall. The moonlight came through the thick Forrest to cast just enough light on him. He or she was albino. The fur was completely white. I couldn't tell you what color the eyes were. My daughter and I both looked at this creature and didn't say a word . We simply got back into our tent and started to ask each other questions to see if we both saw what we think we saw. Our stories matched. Needless to say we stayed awake all night and didn't dare use the restroom. We did hear more rustling and dogs barking in the distance for the rest of the night.</t>
  </si>
  <si>
    <t>Davidson River Campground in Pishag National Forest</t>
  </si>
  <si>
    <t>Brevard</t>
  </si>
  <si>
    <t>Hwy 276</t>
  </si>
  <si>
    <t>forest , river ,w aterfalls , mountains</t>
  </si>
  <si>
    <t>coarse hair , fingers proportional to body , possible brown eyes</t>
  </si>
  <si>
    <t>tree peeking , staring at witness</t>
  </si>
  <si>
    <t>I spoke with Dawn Hinkle by phone about her encounter in 2011. She and her family were camping in the Pisgah National Forest, Davidson campground. (I visited this site also for reference. It is near Brevard, North Carolina, and not particularly remote). This forest is massive, abutting the Nantahala National Forest, and running along the spine of the Great Smokey Mountains, in Western North Carolina. Dawn was camping for the first time. Her family numbers five as does her sister's, also with them. No one else had an experience apart from she and her daughter. Per her report she said she and her 10 year old daughter had heard brush moving and animal noises just outside their tent that night, but thought nothing of it. At 1 AM, they stepped outside the tent to use the rest rooms, at a nearby lighted building. They were startled to see a 9' tall white Bigfoot creature, standing next to a large tree and peeking around it, 20' from their tent.The moonlight and restroom light gave them a clear view of the creature. The hair was coarse, and white. The eyes were dark brown, no white seen. The mouth was closed, and the face was described as "gorilla-like". Arms and fingers were noted as proportionately long compared to humans. They thought it was a male creature. It simply was looking around the tree at them, observing. There was no smell. Excited they returned to their tent. Nothing more was heard outside. In the AM they told everyone in their group. No footprints were found where they saw the creature. The campsite was not disturbed otherwise. When I interviewed Dawn I found her to be very articulate, matter-of-fact, and rational. Both she and her daughter, now 18, decided they wanted to report this encounter after they became aware of the BFRO site online. They were aware of Sasquatch prior to this experience, but not focused on it, certainly not a white one. Dawn asked if it was albino. I said possibly, but more likely it was an elder creature. This is the third case I have investigated of a white-furred Bigfoot.</t>
  </si>
  <si>
    <t>https://www.bfro.net/GDB/show_report.asp?id=58022</t>
  </si>
  <si>
    <t>Warren</t>
  </si>
  <si>
    <t>I was hunting a creek bottom,called the little Shocco Creek. The creek bottom is heavily forested,and a dense crop of a bamboo like reeds grow along the bottom. I was leaving the woods,but stalking slowly along a logging road. As I started up a hill,a doe deer that was bedded down just above the reed cane (on the side of the hill),jumped up and headed for the thick cover of the reeds. The deer was angling to my right,and down into the reeds. I quickly got to higher ground,above the reeds,in hopes of seeing the deer as she slipped through the reeds. As I was watching her white tail waving through the thick,green and brown cover,something to my extreme right moved,and on the other side of the creek. I could not really understand what I was seeing. I saw a tall,(in comparison to the reeds,which grow at least 4-6 ft tall)figure moving away from me,and it appeared to be dark,and sort of mottled in color. The mottling was not in highly contrasted colors,but simply darker shades of brown,and slightly lighter shades of brown.Maybe it was the effect of the sun filtering through the leaves. It was the early part of the deer season,and the leaves had not fallen entirely. I estimate the distance to maybe 50 yards. Being above the reeds,was the ONLY way I could have seen this. As I watched it move through the woods,it appeared to have what I would call a hump on it's back,and I only saw that when it turned and looked in my direction,as it pushed through the vegetation. I had the perception that it went through some very heavy limbs,as I saw them snap back once it was through. It did not seem to be running,but moving quickly,and with no need to duck or dodge the vegetation.It just pushed through it. I will admit,that I was unbelievably unsure of what I had seen. I was scared to be honest. At that time,and as it is now,black bears were NOT known to inhabit that part of our state. And,black bears do not walk very far in an upright manner.This was upright. I did not go back into that bottom again. I hunted a very large clearcut area that afternoon,and I could see for several hundred yards in each direction. I was armed with a heavy caliber hunting rifle,and armed with a .44 mag. revolver,and I would not venture back in there again I have seen no tracks on the creek bottoms,or around muddy spots,that we could not identify. As far as I know,area residents ,my immediate family,have not reported any thing similar. I have several cousins that practically LIVE in those woods during hunting season,and have heard nothing,rumor or otherwise. Hunting with hound dogs, is still popular in that region,but no one has reported anything unusual being brought to bay,or treed,including bears.</t>
  </si>
  <si>
    <t>Shocco Creek</t>
  </si>
  <si>
    <t>Louisburg</t>
  </si>
  <si>
    <t>olive green</t>
  </si>
  <si>
    <t>perplexed</t>
  </si>
  <si>
    <t>looked back at witness , swift and determined movement</t>
  </si>
  <si>
    <t>This sighting was near the border between Warren and Franklin counties. The forest consists of mixed hardwoods, including oaks, gums, and poplars. The terrain is hilly and has numerous creeks that branch off of Shocco Creek. The witness remarked that the area provides ideal cover for eastern white-tailed deer. The witness was hunting during the week with a friend, but was alone for the first part of the morning while the hunting partner handled some personal business in town. The camp was set up on one side of a fairly heavily traveled road. At approximately 9:00 AM, the witness was getting ready to leave camp and go into the woods. The weather was clear and warm for mid-November. Most of the leaves had already fallen from the trees. The witness noticed a large number of deer on the other side of the road headed in his direction. He crossed the road, wondering if he might have an early opportunity or if the deer would run away from him. The deer changed direction and ran parallel to the road. The witness then went into the woods, descending on a logging path down a hill to a creek that feeds into Shocco Creek. He planned to hunt in the morning and head back for lunch. The logging path crossed the creek with large patches of tall reeds at the bottom (i.e. river cane). As the witness crossed the creek, a bedded deer hidden in the reeds jumped from its hiding place and ran away. The witness could not see the deer, so he ran to higher ground to get a better view of the deer. When the witness was above the reeds, he could see the deer intermittently as it quickly moved off. Across the creek, he saw something large that appeared to be a man dressed in brown clothes wearing a backpack. The observed subject then turned its head and looked over its right shoulder at the witness. The witness was stunned when he realized he was not looking at another hunter. The animal then swung its head forward and moved through the forest “to put distance between us. It was swift and determined.” The witness then returned to the camp to see if his friend had returned, or if any other hunters had parked in the immediate area. He saw no other vehicles. The witness remarked that any other hunters parked on another road would have hiked two or three miles through dense hardwood forest to reach the creek. Having no way to contact his hunting partner and not wishing to stay at the camp, the witness decided he would leave and go to a cutover to increase his field of view. He returned to camp once he knew his hunting partner would have returned. The witness saw the creature at a distance of approximately 50 yards for six to eight seconds. He could see the head, shoulders, and part of the chest. The creature appeared to be standing upright and eight feet tall. The witness estimated the creature weighed 600 to 800 lbs. Gender could not be determined. The hair looked brownish with patches of drab olive green. The animal appeared to have a hump on its neck. It had a perplexed or uncomfortable expression when it looked at the witness. In hindsight, the witness wondered if the animal could have been stalking the deer. There are black bears in northern Warren County, but there was no resident population in the county at the time of the sighting. The southern part of Warren is considered unoccupied range by the NC Wildlife Resources Commission, and there are no verified sightings of black bears in this part of the county from 1971 through 2001. I asked the witness if this could be a bear. He said that bears do not stand on their hind legs. He also commented that he saw no snout or ears. The face of the creature was flat. Other friends and family have hinted at seeing unexplained animals in the area when prompted, but they would never elaborate. I found the witness to be very credible.</t>
  </si>
  <si>
    <t>https://www.bfro.net/GDB/show_report.asp?id=7246</t>
  </si>
  <si>
    <t>Wilkes</t>
  </si>
  <si>
    <t>Sybilla Irwin</t>
  </si>
  <si>
    <t>I was sitting at Popular Crove Church waiting on my girlfriends parents to go to work so I could see her. I started walking up the dirt road then I cut up on Roten Creek Road still walking on a dirt road. When I was walking I had a funny feeling and the hair on my neck and arms stood up. I passed by a local old lady's house, and saw car lights coming down the road from a distance so I ran down, to my left, and into the corn field. I squatted down and was waiting for the set of lights to come down the road, and as they passed, I saw another set of lights coming down the road, which was my girlfriends parents leaving. I was still squatting when I smelt a sudden (bad) odor (like mildew). I looked to the left then I looked to the right and I didn't see anything til I looked directly behind me. At the edge of the mountain where the cornfield began, there Bigfoot stood about 30 to 40 feet away from me. He was starring at me with big dark eyes. He had an oval pointed head. I'd say about 6-8 foot tall and as wide as a refrigerator. His arms were down beside him. He had big fingers, and hair 4 or 5 inches long all over his body. He had a bow in his back. He just stood there. He didn't show any teeth or anything. I remember trying to get my legs to start running but it was like I was frozen. It took me about 10 seconds to start running (NOTE: there was lights coming down the dirt road the whole time all of this was going on but we were both out of sight.) I started running. I ran into a barb wire fence getting to the road, then went running up the road hollering. I told my girlfriend about it and told her not to tell anybody. This has haunted me for years but I know for a fact that if he wanted to hurt me he could have.</t>
  </si>
  <si>
    <t>corn field off Roten Creek Road</t>
  </si>
  <si>
    <t>Millers Creek</t>
  </si>
  <si>
    <t>Roten Creek Road</t>
  </si>
  <si>
    <t>mountains , creek , field</t>
  </si>
  <si>
    <t>corn</t>
  </si>
  <si>
    <t>blocky</t>
  </si>
  <si>
    <t xml:space="preserve">large eyes , four fingers and thumb , </t>
  </si>
  <si>
    <t>The following details can be added: • Seeing vehicle headlights coming down the gravel road toward him, the witness ran into the cornfield to avoid being spotted. It was then that he smelled the awful odor. He saw nothing looking from side to side but upon looking behind him, toward where the mountain began and the cornfield ended, he saw the animal standing motionless and silent, blending in with the surroundings. • The witness described its head as large, oval shaped, with 4 to 5 inch dark brown hair all over its body. He saw no neck and described its head as sitting down on its shoulders. Its eyes were large, and round. Its hands were huge and he clearly saw four fingers and a thumb. Its shoulders were approximately 3 feet wide and slightly hunched over. He estimates its weight at between 400 and 450lbs. He saw no discernable waist as the animal was blocky in shape. • The witness and the animal stared at each other for approximately 30 seconds before the witness bolted, running into a barbwire fence, tearing his clothing. • He never heard the animal’s approach. He speculated that it might have been in the area he ran into, or that it had been pacing him, as earlier he felt like he was being watched. • For years the question that has haunted him the most was the animal’s intent. He doesn’t believe its intention was to hurt him. He believes he was in its territory and the expression he saw on its face was one of curiosity and concern, as if it was trying to figure out what he was doing there. • The witness said he’s kept his silence all these years because he was a long haired, 20 year old at the time of his sighting, and he thought people would not believe him. Now, as a grandfather, he wants his grandchildren to know about this event. • The witness had nightmares about the animal for years and despite the passing of 32 years, his memory of the animal and the event, is crystal clear, saying, “I just know what I saw.” A news article, 'Bigfoot in Wilkes?', hit his local paper Wednesday, July 21, 2010, a month after his daughter helped him file this report. This witness initially called us because he does not have a computer. The first sketch was created with the help of the witness. The second was created with the help of artwork submitted by his brother.</t>
  </si>
  <si>
    <t>https://www.bfro.net/GDB/show_report.asp?id=27908</t>
  </si>
  <si>
    <t>I saw a bigfoot and I have pictures of its foot prints</t>
  </si>
  <si>
    <t>Cherry Grove Road</t>
  </si>
  <si>
    <t>Wilkesboro</t>
  </si>
  <si>
    <t>swaying side to side</t>
  </si>
  <si>
    <t>I spoke with Del Kerly at length about his encounter. He was deer hunting on 46 acres of woodland near where he lives. From his stand he saw a tree shaking violently in the woodline. Through his scope he saw a large black haired creature, back in the woods and swaying side to side. It had a cone shaped head and seemed over eight feet tall. Del reported a smell like wet dog also. Some of the hair had a reddish appearance. He saw it for several seconds through his scope. Other incidents from this property include: -His nephew had "softball" sized rocks thrown at him from the woods, while hunting - Stick structures, of odd, unnatural appearance have shown up on the property. -The deer movement on the property has changed, as they seem to be hiding. -Del has found large footprints. -He got a strange picture of what appears to be an arm, reaching in front of his trail cam near salt licks he had place for deer.</t>
  </si>
  <si>
    <t>https://www.bfro.net/GDB/show_report.asp?id=67749</t>
  </si>
  <si>
    <t>Yadkin</t>
  </si>
  <si>
    <t>1971-72</t>
  </si>
  <si>
    <t>It was in 1971. Maybe 1972...roughly there about. I had just finished eating breakfast. My mother asked me to go and empty the leftovers for our dogs. I went to the side porch, which was about 4 feet off the ground, and saw a tuft of off-white fur sticking out from under the porch. Thinking it was our dog, Whitey, I tried to dump the breakfast scraps on him. I missed by a couple of feet. I then turned around to go back in when I heard a scuffling sound. Thinking it was our dog eating the scraps, I turned back around to see. But instead I saw a creature that was taller than me, and I was standing on the porch. It had to be at least 7 feet tall, covered in an off-white fur - except for an oval around the face. Unfortunately, I don't remember what its face looked like. Its arms hung almost down to its knees. I dropped the frying pan, and tried to scream. Nothing came out. The animal turned back to look at me as it was loping in slow motion around the side of the house.</t>
  </si>
  <si>
    <t>small house off hamptonville rd</t>
  </si>
  <si>
    <t>Hamptonville</t>
  </si>
  <si>
    <t>Hamptonville Rd</t>
  </si>
  <si>
    <t>fields , forest</t>
  </si>
  <si>
    <t>under the porch then got up on the porch and fled</t>
  </si>
  <si>
    <t>loping</t>
  </si>
  <si>
    <t>biepdal</t>
  </si>
  <si>
    <t>Witness just four years old at time of incident. Now he's thirty-six years old and a teacher. Obvious he was being honest about what he thought happened. Man's mother remembers the incident because the boy had been quite upset by the experience. Man's father told him he'd seen such a creature in the area himself.</t>
  </si>
  <si>
    <t>https://www.bfro.net/GDB/show_report.asp?id=3439</t>
  </si>
  <si>
    <t>I haven't told many people about my experience because of alot of non-believers.The year was 1976, I was 15 years old. Snow was on the ground and a couple of friends and myself were snow sledding on my Dads farm. It was around 7:30 that night. We had a fire built at the bottom of the hill. We had just slid down the hill and were making our way back up the hill when we heard something making alot of noise and commotion to the right of us out beyond the light of the fire. We didn't stay around long enough to see what it was. I ran hard as I could to the house and told my parents about what we had heard. We went back to the hill the next day to see if we could find anything. When we saw the tracks in the snow we knew what was there at the bottom of the hill that night. The tracks were at least 18 inches long and 5 or 6 inches wide. No doubt in my mind what was there that night watching us.The tracks came from out of the woods that were near by and when it left, it went back in the woods the same way that it came. We didn't actually see the creature that night but we heard it and saw the tracks. That was almost 30 years ago and haven't seen or heard anything since.</t>
  </si>
  <si>
    <t>farmland 5 miles east on Courtney huntsville Rd</t>
  </si>
  <si>
    <t>Yadkinville</t>
  </si>
  <si>
    <t>Courtney Huntsville Road</t>
  </si>
  <si>
    <t>farm , forest , creek</t>
  </si>
  <si>
    <t>tree breaking</t>
  </si>
  <si>
    <t>The witness lived on a cattle farm with rolling pasture surrounded by mixed hardwoods and creeks. When it snowed, he and his friends would pick a hill and sled down it. On this particular snowy evening, he and two of his friends built a fire and began sledding. At about 7:30 that evening they heard noises coming from the tree line and tree branches breaking off. They could not see what was "carrying on" due to the darkness. However, whatever it was remained just outside of the light from the fire ring and watched them. He and his friends yelled to it but no response. They continued to hear tree branches snap along with movement. Needless to say the boys were alarmed and took off up the hill and back to the house. The next day they noticed the tracks, which measured 18 inches long and over 5 inches wide. They followed the tracks to the fence. A tree that stood 30 yards away from where the boys were gathered was completely stripped of branches and bark from about 8 to 10 feet off the ground. The branches and bark littered the ground. The witness also added that no cattle were in that particular pasture that evening. He said there is an abundance of deer and other wildlife in the area and the geography has not changed much since his encounter.</t>
  </si>
  <si>
    <t>https://www.bfro.net/GDB/show_report.asp?id=13378</t>
  </si>
  <si>
    <t>Yancey</t>
  </si>
  <si>
    <t>In early spring 1988, some friends of mine and I were traveling up the road to the top of Mt. Mitchell in a four-wheel drive vehicle. Mt. Mitchell is the highest peak east of the Mississippi River at 6,684 feet, and as a result, the mountain gets heavy snowfalls well into March and sometimes April. There had been some heavy snowfall in the weeks preceding our drive, and there were some deep snowdrifts piled up alongside the road, although the road had only a dusting of light snow on its surface. Almost no one goes up on the mountain in the wintertime, and as I remember it, we had to skirt our way around a barricade to even get on the road to the summit. We reached the top of the mountain, then turned around to drive back down. About a half mile below the summit, we went around a sharp, left-hand turn, and our headlights hit the steep bank beside the road. In the snow on the bank we could see several deep impressions that led up the bank and into the woods. We got out and examined the marks, but it was dark and we couldn't tell much about them. The next day, we drove back up and looked at the marks in the daylight. The tracks, as we took them to be, were in deep snow, and we could see mud at the bottom of them and measured the depth of the snow at 18 inches. In the two tracks closest the road, there were faint outlines that could have been toe marks, but there were no claw marks visible as with bear tracks. The prints were apparently made by a bipedal animal, and led up a steep bank and disappeared over the top of the bank about 75 yards up the slope. The bank beside the road was extremely steep, and it took my friend, who is 6-2 and athletic, eight long strides to climb the bank, but whatever left the prints needed only two steps. At one point, the animal had stepped over a fallen branch approximately three feet off the ground without breaking stride. I know sometimes big cats can leave footprints that appear to be two-legged, and there are still some panthers (mountain lions) left in the mountains of North Carolina, but if a cat made these marks it would have to have been the biggest panther in the world. They were about 14 inches long and seven inches wide. We thought perhaps the marks could have been made by clumps of snow falling from trees, but there were marks where there were no overhanging branches. We split up that day and two different groups walked along the road about a mile in each direction from the prints, but we never found where the animal had crossed the road, which means it was obviously using the road for traveling instead of trudging through the deep snow.</t>
  </si>
  <si>
    <t>near summit of Mt. Mitchell</t>
  </si>
  <si>
    <t>Mt. Mitchell</t>
  </si>
  <si>
    <t>evergreen trees , hardwood trees , rhododendron</t>
  </si>
  <si>
    <t>walking on the road then off onto the bank</t>
  </si>
  <si>
    <t>took two steps up steep slope</t>
  </si>
  <si>
    <t>https://www.bfro.net/GDB/show_report.asp?id=3339</t>
  </si>
  <si>
    <t>My two friends and I were camping near Busick, NC, just east of the Smokey Mountain National Park. We were northeest of Asheville, near the Blue Ridge Parkway. (Busick is so small that google earth does not have a marker for it.) On the first of the two nights we were there, we heard wierd yells going through the woods right after dark. Later, while we were sitting near the campfire playing dominos, we heard the same yell and heard rustling in the woods nearby. We couldn't distinguish what it was because there were some people singing christian hymns at a small theatre nearby. Later that night, when I was asleep, my friends(they were brothers) were talking about the upcoming wedding of one of them this coming spring and the younger brother says that he saw it move through the woods very close to our camp. He told me about it the next day and I got kind of scared, since I may have seen a bigfoot in New Mexico back in 1994 while in the boy scouts. The next day the two brothers went on a long hike and I stayed in camp since I was experiencing foot problems and had no hiking boots. I got really bored so I decided to walk down what seemed to be a game trail into the woods for a few hundred yards. I noticed that there were a lot of trees that were broken, like something had bended them. None of these trees were very thick, but there were a few that I knew I could not snap. I started to get a little scared, like something wasn't right. I was only about a 1/4 mile from the campground, and I saw it. It scared the s**t out of me. I only saw it for about 10-15 seconds(maybe, I was so scared it could've been 5 seconds or it could have been a minute), and the best way to describe it would be that it looked like the bigfoot from Harry and the Hendersons only it was heavier and a little bit darker. I was probably about 15-30 feet from it when I saw it. We stared at each other for the duration of my sighting, and then it walked away as if I wasn't anything to worry about. I stood in that spot for a little while and then walked back to the campsite, stopping every now and then to look around for the thing. I told my friends about it and after describing the thing the one brother who saw it the night before said that it was probably the same thing he saw.</t>
  </si>
  <si>
    <t>Black Mountain Campground in Pisgah National Forest</t>
  </si>
  <si>
    <t>Busick</t>
  </si>
  <si>
    <t>mountains , forest , stream</t>
  </si>
  <si>
    <t>matted hair , muscular legs</t>
  </si>
  <si>
    <t>walking then stared at witness then kept walking</t>
  </si>
  <si>
    <t>walking , arms swung slower than leg movement</t>
  </si>
  <si>
    <t>I interviewed RS by phone on December 2, 2011, for approximately one and a half hours. RS indicates that he and two friends were camping in the Pisgah National Forest at the Black Mountain Campground on August 20-21, 2011. RS describes their camp site as being remote from a cluster of other occupied campsites, separated by an estimated 100 feet from other campers and up towards a ridge. Terrain was composed of rolling hills, average tree growth, ferns, poison ivy and a nearby stream near a ravine. Deer were observed previously in the park by the group, although none were viewed near the sighting area. During the evening of August 20, RS indicates that while he and friends were engaged in typical campfire activities, they all heard numerous unidentified animal-type vocalizations during the evening. The sounds started low in volume and tone and ended in a higher/louder character, described by RS as sounding “angry.” Later, RS states that one of his companions observed a large figure moving through the woods, close to the campground, via the ambient light of the fire. RS was asleep during this event and does not recall any details. RS states that on August 21, 2011, his two companions left to hike to Mt. Mitchell. The weather was sunny, sky clear and temperature was around eighty degrees. RS was unable to complete this hike with his friends and decided to stay at the camp. At approximately 2:00 PM, he decided to take a short walk alone, on a trail close to camp. RS proceeded approximately two hundred yards from his site and suddenly observed a large, 7’-8’ bipedal animal walking from his right, proceeding across a clear area to the left across his path. RS describes the animal as weighing 300-500 pounds, possessing 3’-4’ wide shoulders (like an NBA player) covered in dark brown, scraggly and matted six inch long hair. The animal proceeded in a casual manner, employed an estimated eight foot stride and arms swayed slower than leg movement. The animal stopped, RS stopped and they stared at each other from a distance of 35’-65’ away. RS states that at this distance he was unable to determine any significant facial features, but the face was the same color as the hair. He relates that he was terrified and the experience scared him tremendously. During the 15-30 second stare, RS made the following observations. Head shape was described as semi-conical, but not distinctly pointed. No visible neck was observed. Arms were described as long, hairy, hands extended to its knees. RS did not look at or observe the feet. Legs were muscular. RS felt the animal exhibited a demeanor of indifference. The animal did not appear to be engaged in any specific activity except travel. The animal was the first to break the stare and resumed moving through the wooded area, away from RS. No associated animal tracks or impressions were found after the event. During this interview, I found RS to be a credible observer and witness. I feel it is highly probable that the animal RS observed on August 21, 2011 was a Bigfoot.</t>
  </si>
  <si>
    <t>https://www.bfro.net/GDB/show_report.asp?id=30860</t>
  </si>
  <si>
    <t>Delware</t>
  </si>
  <si>
    <t>Sussex</t>
  </si>
  <si>
    <t>Aaron B.</t>
  </si>
  <si>
    <t>1998-99</t>
  </si>
  <si>
    <t>In 1998 or 1999 my brother and a friend were meeting up with me and another friend at home. When they came in the house they were both filled with fear with what that had just saw. It was winter time and it was also in the evening around 7 p.m. and raining. They were driving down route 24 near the Angola light when something ran across the road on all fours. Then when it got across the road to the field they both said it stood up and it had red eyes. I just started to watch the television show finding bigfoot and remembered that night and called my brother up again to get the details to see if I remembered it right.</t>
  </si>
  <si>
    <t>Lewes</t>
  </si>
  <si>
    <t>Route 24</t>
  </si>
  <si>
    <t>forest , ponds , creek , marsh</t>
  </si>
  <si>
    <t>road crossing and stopped to look at the car then ran off the road and stood up and stared</t>
  </si>
  <si>
    <t>running quadrupedally then stood up</t>
  </si>
  <si>
    <t>this was a secondhand account</t>
  </si>
  <si>
    <t>I spoke with original submitter of this report. While he was not the actual witness, he did see the resulting fear and anxiety the witness expressed immediately following the sighting. The submitter willingly put me in contact with his brother, the original witness. The following is his verbatim testimony: "My friends and I were driving home late one night (around 1:00AM) down route 24. We were driving to a community called xxxxxxxx very close to the Angola Area. When driving down Route 24 there are thick woods on either side making it really dark and dangerous for hitting deer, so we were driving slower than normal. There is a clearing with fields on both sides of the road right when you take a left to Angola and then a right to xxxxxxxx a few 100 yards or so. Right as we were coming out of the woods we see something come into the middle of the street, we were approximately 40 to 50 yards from it. We couldn't make out what it was however the head turned toward us and we could see red eyes, then it ran off (on four legs, the size of it was twice as big a deer) to the other side of the street. Once we got to the area where it crossed we stopped the car and looked to our left and we saw a tall big silhouette of a person standing still for about 15 seconds. We were going to get out and say something but realized with everything that just took place and it being 1:00AM curiosity turned into fear and we fled to my house as fast as possible." Upon further discussions with the witness further details were gathered. The animal was actively crossing the road in a quadrupedal manner when the witness came upon it. The animal stopped briefly looking directly at the approaching vehicle. This is when the red eyeshine was witnessed. The animal then proceeded across the road on its original path. Once to the other side, it stood upright and did not move as the car came past. The witness described the hair as shaggy and gray-brown in color. Unfortunately, in the 12+ years since the encounter neither brother had contact information for the other witnesses and this also contributes to the discrepancy in the "time of occurrence". The area is surrounded by many permanent fresh water sources as well as plenty of cover including forest as well as marsh. There is abundant game in the surrounding wooded areas as well as in or near the water sources. The area has been developed some since the sighting. This area currently still retains some larger tracts of forest.</t>
  </si>
  <si>
    <t>https://www.bfro.net/GDB/show_report.asp?id=39121</t>
  </si>
  <si>
    <t>BACKGROUND My 18-year old son and I departed Cape Henlopen State Park on the Atlantic Coast near Lewes, Deleware at about 1:30AM, June 7, 2003, after a day of fishing from the park's 1/4 mile long pier. We had intended to catch a couple of hours sleep in my extended cab pickup before starting the two-hour return trip to our home outside of Annapolis, Maryland. However, we both managed to catnap in our fishing chairs throughout the day, did not feel the least bit tired, so decided to depart immediately for home. Route 404 is the most direct route from Lewes to the Chespeake Bay Bridge and Annapolis, meandering though the Deleware and Maryland countryside, with only two small-to-middle sized towns (Denton and Georgetown) along the route. The remainder of Rt. 404 is bordered by farmland (chicken and dairy production) and woodlands. DETAILS I was driving and my son was in the passenger seat. We departed the park via Rt. 9, headed north a short distance on Rt. 1, and picked up Rt. 404 West . There was very little traffic on this secondary road at this time of morning, so I drove with my highbeams on and set the cruise control. Within a few minutes I saw a movement along the right side of the road about 100 yards ahead and began braking. A doe stepped onto the berm of the road and crossed from right to left. I continued braking, almost to a complete stop, in case more deer followed the doe, but she apparently was alone. Another few minutes passed before we saw a car approaching from the opposite direction. We could see its headlight glow before we could see the car itself because we were approaching a gentle curve in the road to the right. I flicked my headlights to lowbeam and in a matter of a few seconds saw the silhouette of a large biped cross the road, from the center part of the road, across our lane of travel, and enter the woods to our right some 100-150 feet ahead. My son immediately exclaimed, "What the heck was that?!?! I asked him if he saw it too and he said, "Yes, there were two of them!" "Two??, I asked and he said, "Yes, a tall one in front and a shorter one 4-5 feet behind." My truck has almost slowed to a complete stop by this time because my foot was on the brake as soon as I first spotted the creature. My son and I slowly drove by the spot where they appeared to enter the woods, but we could see nothing. The car that was approaching passed us at this point, without slowing down or stopping. I asked my son to describe what he saw. He said a large thing walking on two legs with another, shorter thing following behind. He added that the shorter one was about chest high on the larger one. My son is near 6' tall and he said the larger one was taller than him. I saw the taller one, side profile, as a silhouette -- almost a shadow. It moved across the road quickly, in a purposeful manner. I could see no arms or arm swing. It did not turn its hear to look toward us. I could discern no color or body features beyond a head, torso, and legs. There was no accompanying odor. When we passed what we believed to be the creatures' entry point in the woods, my son's passenger side window was completely down and mine was partially down. A normal moist, woodsy night time odor was all we noticed. Additional observation by my son, in his own words: My father saw one thing cross the road, while I saw two. I use the word "thing" because I truly have no idea what I saw cross the road that night. They were NOT quadrupeds. The larger one walked upright and at a smooth pace...no bouncing around. It didn't seem to speed up as our truck approached. When the oncoming car drew closer to the curve in the road, I then saw the second, shorter one in the glow of the other car's headlights. This second, shorter thing followed closely behind the larger thing. I could see that it wasn't standing straight up, like the larger one, but was slightly leaning forward. The siloette of both things appeared fuzzy, like a picture out of focus. My Dad said he didn't see arms or arms moving, but I could see long arms moving back and forth on both things. The arms didn't move very much, but I could see them. I don't mean to make a joke out of what we saw, but the big thing could have looked Yao Ming, the Texas basketball player from China, eye-to-eye. COMMENTS When I first put this encounter down on paper, I described what I saw as a shadow, not as a silhouette. While silhouette might be a more appropriate word, I cannot put the illusion of a shadow out of my mind. After talking this over with my son, we believe that the creatures that we saw did, in fact, have hair on the body and that a combination of (back)lighting from the car approaching in the opposite direction and my own lowbeam headlights caused the outline of the creature that I saw appear shadowy or diffused --perhaps a result of light shining on or though its hair. This, perhaps, can be supported by my son's description of the silhouette of both creatures appearing fuzzy or out-of-focus.</t>
  </si>
  <si>
    <t>on route 404 after the intersection od Rt.1 and Rt. 104</t>
  </si>
  <si>
    <t>Coolspring</t>
  </si>
  <si>
    <t>Route 404</t>
  </si>
  <si>
    <t>farm land , forest , coastal</t>
  </si>
  <si>
    <t>smaller one was stooped</t>
  </si>
  <si>
    <t>road crossing , larger one in front</t>
  </si>
  <si>
    <t>running fluidly , arms had slight swing as they ran</t>
  </si>
  <si>
    <t>https://www.bfro.net/GDB/show_report.asp?id=6470</t>
  </si>
  <si>
    <t>I was coming home from a night class at Del. Tech. I usually take a back road over to route 9 to get home faster. So i left college and made my way home on my normal backroad detour. I got throught the first half of the twisted road and came up on the stop sign to turn right on to Asbury road. As i did i turned on my high beams. I came around a turn that leads to about a quater-mile, or a little more, stretch of road. About 3/4 of the way down the road i could make out a standing figure next to a utility pole. So immeadiatly i turned off my high beams, thinking it was a person because it was standing up. As i got closer to this being i was taken back by its size. I started to slow down not knowing it, i guess because i was puzzled and curious. As i stared I could make out its bottom side, broad shoulders, the fact that it was standing with its back to me looking into the woods, and hair that came to a point at the top of its head. This entire figure had a thick black cover of hair, with no hair on its hands. I could not see its feet. Standing next to the utility pole gave me some reference for height. I estimate it was aorund 7 to 8 ft tall. I was almost past this creature when it looked at me and then looked back to the woods as if it did'nt care i was there. Once i made eye contact the hair on my arms stood up and i peeled out of the location. I was confused as to what just happened and could'nt believe what i witnessed. It also is hard to comprehend that i have seen a bigfoot and I have seen something that does'nt exist.</t>
  </si>
  <si>
    <t>.25 miles down the road on Asbury Road after turning from Rt. 9</t>
  </si>
  <si>
    <t>Georgetown</t>
  </si>
  <si>
    <t>Asbury Road</t>
  </si>
  <si>
    <t>thick hair except on hands</t>
  </si>
  <si>
    <t>standing off the road next to utility pole looking into woods then looked at witness as they drove by</t>
  </si>
  <si>
    <t>Witness sketched what he saw.</t>
  </si>
  <si>
    <t>https://www.bfro.net/GDB/show_report.asp?id=7771</t>
  </si>
  <si>
    <t>Witness sketched what he saw. Our family was driving home from vacation last August when I saw something unusual in a cornfield. We were roughly 40-45 minutes north of Bethany Beach, Delaware traveling on Route 1 passing through farm country at the time. We had rented a minivan and my husband was seated upfront driving with his Father next to him in the passenger's seat. They were busy talking. My daughter and mother-in-law were seated in the row of seats behind them. My mother-in-law was reading a book to my daughter at the time. I was seated in the very last row of seats in the minivan and sat on the passenger's side of the car. As we were driving along and everyone else was busy either talking or reading, I was looking out the window at the passing countryside. We were going through farm country at the time and as we drove past one corn field, something caught my eye. The thing that initially got my attention was the fact that the corn stalks were now dried and yellow and it appeared that something dark brown was standing there in the middle of the corn stalks. The roadway was slightly elevated above this particular field so I was essentially looking down onto the tops of cornstalks rather than them being level with the van. Having an interest in the subject of Bigfoot, I immediately went into observation mode and noted the following: What I saw was medium to dark brown in color, it was taller than the cornstalks, it appeared to be about 3 feet wide and I may have been looking at a head and shoulders and it definitely wasn't a piece of farm equipment, a scarecrow or a human. In fact, I noted that there were no humans around on the farm at the time. I was able to observe this for roughly 5-10 seconds as our minivan drove past this large field. The brown "thing" was roughly 300 feet in off the road in the cornfield by itself. I quickly tried to note the general location of where we were at the time. I do not live in Delaware and was not familiar with the precise location. However, not long after that, I spotted a sign for the Milton, Delaware exit off of Route 1.</t>
  </si>
  <si>
    <t>near the milton DE exit on Route 1 in a cornfield</t>
  </si>
  <si>
    <t>Milford</t>
  </si>
  <si>
    <t>Route 1</t>
  </si>
  <si>
    <t>country side , corn field</t>
  </si>
  <si>
    <t>could see a mouth and nose</t>
  </si>
  <si>
    <t>standing in a corn field</t>
  </si>
  <si>
    <t>The witness appears sincere and genuine, recalling all of the details. The witness feels quite certain that she saw a sasquatch. Witness estimates the subject was 7 or 8 feet tall. As she rode past the subject she could make out a profile, pronounced brow ridge, nose and mouth. There are previous sighting reports near this location. The surrounding area has large, uninterrupted corridors of forest along numerous creeks and rivers that feed into uninhabited federal and state park areas. There are large amounts of agricultural activity as well as plentiful cover, food and water sources.</t>
  </si>
  <si>
    <t>https://www.bfro.net/GDB/show_report.asp?id=28720</t>
  </si>
  <si>
    <t>On 11-13-12 my wife and I just returned from the store and I stayed out by the car as she walked in the house after a couple minutes of me messing with her phone and some slight music playing on speaker, I heard the most blairing scream I have ever heard in my life and to follow. 4 blasting knocks. I screamed for my wife and told her I believe I just heard a squatch, she rolled her eyes and said if you would stop trying to call them after you watch the show they wouldn't come and then 4 more loud knocks. She went back into the house and while I stood there I could here the trees moving around, I have been watching the show and joking with the kids and wife with calling them in the rear of our wooded lot but after hearing this I can honestly say they are out there. This couldn't have been 100ft away from me and was so loud that it felt like it was next to me, I don't know if it was the light music playing that had it let me hear it or the practice calling in the rear yard but there are definitly BIG FOOTS IN DELAWARE</t>
  </si>
  <si>
    <t>Milton</t>
  </si>
  <si>
    <t>Route 30</t>
  </si>
  <si>
    <t>forest , wetland</t>
  </si>
  <si>
    <t>4 then 4 more</t>
  </si>
  <si>
    <t>large hay bales had been moved</t>
  </si>
  <si>
    <t>Visited on-site with witness 12/1. He was visibly shaken by what he encountered as he retold the series of events. He appeared genuine and sincere. Between the initial report and my subsequent investigation the witness has experienced a few more interesting things. Witness had a small stack of straw bales (3 bales high with a total of 10-15 bales) that was pulled apart. Roughly 4 bales were pushed down and away from the stack. Appeared that whatever did this, was looking for perhaps rodents or insects. While the bales had been knocked down, they were not damaged or torn apart. What is compelling about this, is that the bales are not covered and therefore are quite heavy with moisture. The bales had even started sprouting from the moisture. Several nights the witness and his wife have both reported hearing knocks. During my investigation on-site, I left an audio recorder with the witness. This was placed out for several nights over the subsequent weeks. I have since reviewed the recordings and found nothing remarkable. I have found no solid evidence to back up the witnesses' claims, but currently have no reason to doubt what happened to him and his wife. With numerous historical accounts coming from this region, this only helps reaffirm the likelihood of this being a true Class B encounter.</t>
  </si>
  <si>
    <t>https://www.bfro.net/GDB/show_report.asp?id=37386</t>
  </si>
  <si>
    <t>Rhode Island</t>
  </si>
  <si>
    <t>Providence</t>
  </si>
  <si>
    <t>Nick M.</t>
  </si>
  <si>
    <t>The exact date was October 15, 1998. I was training for a mountain bike race and this was to be my last ride prior to the race. I was riding at the Black Hut Management Area in Glendale,RI. Along for the ride was my three year old mixed breed (shepard/lab)large dog. It was sunny but cool and I planned to spend an hour or so breaking a swet. As i weaved my way through the trails, i had to leash my dog to cross a street. After I unhooked him we started up a hill toward a chasam. It's small and kids hang around there and drink beer, have fires etc. At the crest of the hill I could see the top of the chasam (approx. 50 yards away). Out of the corner of my eye I noticed something that first appeared to be a dirty white blanket perhaps hung on a small tree. Suddenly (I think it heard us)it turned (as it was squatting with it's back to me)saw me stood up and disapeared into the woods. I was shocked and could not believe what I had just saw. From my vantage point I would say the animal was white or grey but very dirty. In no way did it resemble a man. I did not see the face clearly. But from what I did see (full rear view) although it stood fairly erect, it's gate and posture was like an ape. The arms were not long like a gorilla and oddly it was no were near seven-feet tall. I'd estimate maybe six feet at best. I reversed my direction and rode immediately to the top of the chasam. I looked for footprints and hair but didn't find any. I walked a short distance in the woods in the direction were it disapeared. My heart was pounding so loud I could hear it. I knew it was no were in the general area because my dog was not barking. Anytime there is an animal near fox, coyote, deer, my dog barks and will usally chase. Interesting point is that my dog never barked and I don't think he saw, heard or smelled it. I noticed no unusual smell in the area. And also noted no signs of broken branches and no way to determine its direction. I've told one or two people and in November of 1998 a friend and I (with video and digital camera) spent two weekends hiking in the area directly behind the chasam with no results. I also snow shoed the area after the first snow. I was starting to believe I had imagined it. In 2002 I met a hunter in a bar and asked him if he ever hunted at Black Hut. He said "yes", "and once I saw a white gorilla there! I had chills and related my story. The differences were in color, he stated white (the one i saw was more grey) and said the one he saw was eight feet tall. Still, same place same type of sighting. What made me write this is the two other RI sightings seem to be similar. I wish I could have seen it longer and closer.</t>
  </si>
  <si>
    <t>on trails in Black Hut Management Area</t>
  </si>
  <si>
    <t>Glendale</t>
  </si>
  <si>
    <t>Spring Lake Road</t>
  </si>
  <si>
    <t>Black Hut Management Area</t>
  </si>
  <si>
    <t>maple trees , pine trees</t>
  </si>
  <si>
    <t>arms not long</t>
  </si>
  <si>
    <t>crouched down then stood up and walked away</t>
  </si>
  <si>
    <t>crouching , walking</t>
  </si>
  <si>
    <t>Witness seemed credible. After first hand investigation in the area, I found no evidence of activity however, did notice the topography matched other known BF activity areas. There have been other Class B &amp; C reports in the area. This area deserves further investigation.</t>
  </si>
  <si>
    <t>https://www.bfro.net/GDB/show_report.asp?id=15923</t>
  </si>
  <si>
    <t>D.A. Brake</t>
  </si>
  <si>
    <t>I was driving along Route 6 crossing the CT state line into RI. The road is very dark and heavily wooded in this particular area. As I was traveling east, something quickly moved across the road in front of me. I was driving approximately 55 mph. Once I registered what I was seeing I also realized that whatever it was, it had walked on two legs. It cleared the guardrail on the side of the road in one step and was gone. I was very spooked. The whole incident lasted less than 30 seconds, though I think about it often., especially when I drive through that area.</t>
  </si>
  <si>
    <t>East on Route 6 at the CT border</t>
  </si>
  <si>
    <t>Foster</t>
  </si>
  <si>
    <t>Route 6</t>
  </si>
  <si>
    <t>CT/RT border</t>
  </si>
  <si>
    <t>forest , swamp , wetlands</t>
  </si>
  <si>
    <t>running smoothly , fluid</t>
  </si>
  <si>
    <t>The witness is a professional behavior analyst and the following additional information was obtained during a 20 minute phone interview. The witness is very familiar with the two-lane state road and specific area in which the sighting took place, having traveled the road numerous times in the past and at the same general time. The witness was traveling with young children who were asleep in the back seat and she was on her cell phone driving east when the sighting took place. She observed a dark, bipedal animal move with a relatively fast, steady gait across the road from her right to left as an oncoming, westbound car was approaching in the distance. Her car passed the animal after it had stepped over the guardrail adjacent to the westbound lane and observed the animal take a few steps down an embankment and then disappear from sight. She described the animal’s movement in crossing the road and stepping over the guardrail as smooth and fluid. The approximate distance of the animal from the front of car as it traversed the road was indeterminate, however it was of sufficient distance that she had time to slow down. As the bipedal animal crossed the road, the witness’s car headlights caught the lower half of the animal’s body, which she described as hairy with no reflected light. The section of Route 6 on which the sighting took place is relatively flat with swampy, relatively dense woodland on both sides of the road. This area is very dark at night due to the absence of ambient light from streetlights, nearby homes or businesses along the road. The general area is marked by low rolling hills and wetlands within relatively large tracts of uninhabited, state protected land. The sighting took place in the Pawtuxet River watershed which is characterized by deciduous trees and mixed forests coupled with freshwater waterlands. This biodiverse environment supports a wide range of mammalian (e.g., deer, bobcats, foxes) and waterfowl species.</t>
  </si>
  <si>
    <t>https://www.bfro.net/GDB/show_report.asp?id=30906</t>
  </si>
  <si>
    <t>While attending U.R.I in the Fall of 1974,I would stay at my girlfriends mother's house on weekends because I only had a five day mealbook plan. It was Sunday evening about 10:00pm when I decided to head back to school on my ten speed bike. Very dark in the area because it being mostly wooded, country like setting but yet city. I was going down her street and noticed my front center pull brake needed to be adjusted. I stopped under a street light at the end of her street which is an intersection to adjust the brake. Directly in front of me was a small field that sloped down and away from me,pitch black background, tall grass and a few bushes being light by the street light. Typical New England, Oak, Maple and, Pine trees. As I was fixing my brake I began hearing very loud foot steps of a biped, comig from the field on the slope side,more like a crushing thud. I could hear the actual compression being placed, like someone dropping a heavy metal ball/rock on the ground.I looked up to see if I could see anything and just said to myself "its nothing", and went back to fixing my brake. I noticed it was getting closer and felt very apprehensive, the sound was coming in my direction. All of sudden this dog starts barking like crazy, I can hear the chain snap as it either tries to attack or getaway from something. I said to myself "its time to go!", as I started I turned left to head north, into a few pedals. From out of the darkness steps into the street light this white looking gorilla. The legs present themselves then the body as it comes to rest on its knuckles. Twenty maybe twenty five feet away, directly across the street from me perhads six feet tall maybe 400 pounds or more. Massive arms that went straight down on its knuckles, knees slight bent.The head is higher in the back connected to the neck all-in-one mass. The face dark, deep strong but primate.The eyes are close together and set deep in the face. The nose and mouth are human like, it's nose is wide, around the mouth black hair that went down on each side.It looks up with its head and chest see me, eyeball to eyeball as I look back trying to see if this thing is real. Humanlike in appearance, the face is not like a primate but has a distinct animal presence (the eye are close together). I was never so scared in my life and knew had I stayed I don't think I would of survived the attack.The way it was positioned gave it an explosive start as it decides to chase me down the street. My heart was pounding out of my chest, my eyes had tears in them and with all my might I pedaled as it ran on two legs, then down on its knuckles then back up again. Perhaps for ten yards, I remember how its long hair on its arms moved with each reach,I thank god I was in first gear. A good five second chase and it was all over.It had stopped in the middle of the street just swaying back and forth, turned and just cleared this rock wall all in one motion from a grass sidewalk. At the top of hill I began riding in circles, I didn't know what to do, I could not comprehend the situation I was in. I knew one thing I was not riding back. I cut through her grandmother's yards and made it back to her house. Not trying to look crazy or anything they ask me what's wrong ? I told them what happened and agreed that it was best to go back in the morning.</t>
  </si>
  <si>
    <t>Wakefield</t>
  </si>
  <si>
    <t>Perry Ave</t>
  </si>
  <si>
    <t>Great Swamp</t>
  </si>
  <si>
    <t>pine trees , oak trees , maple trees</t>
  </si>
  <si>
    <t>humanlike</t>
  </si>
  <si>
    <t xml:space="preserve">deepset eyes , knees slightly bent , eyes close together , black hair around mouth </t>
  </si>
  <si>
    <t>chasing witness , intimidation</t>
  </si>
  <si>
    <t>alternating between all fours and two legs , running</t>
  </si>
  <si>
    <t>mostly bipedal while moving but resting on knuckles</t>
  </si>
  <si>
    <t>After interviewing the eye witness, I would like to emphasize that he described the animal as having a peaked head sloping smoothly into its back, enormous shoulders and a substantial height of about 6' while on its knuckles. He mentioned repeatedly that it did not have a "snout", i.e., it had a relatively flat face and was not prognathic. While moving it was almost all the time bipedal. The eye witness looked back from his bicycle as the animal moved over an adjacent wall into cover. The nearby swamp area is quite extensive.</t>
  </si>
  <si>
    <t>https://www.bfro.net/GDB/show_report.asp?id=6496</t>
  </si>
  <si>
    <t>I've told very few people this story for fear that they might think I'm crazy. The only reason why I'm taking the time to report this is because of a recent entry a friend of mine who knew my story told me about. My story takes place in Charlestown, Rhode Island in the late 1970's. My mother and father and I lived in a wooded area abutting the "Indian Cedar Swamp" and property owned by United Nuclear which probably comprises several thousand acres. The property surrounding our home was mixed white Atlantic juniper swamp,scarlet, red and white oaks with old growth white pine stands mixed in, with a dense understory of briars, mountain laurel and blue berry brush. We lived off a road with 3 houses on it. The houses were all built close to the entrance of this development. The road was part of a series of roads that were put in as the start of a development. The roads were oiled gravel and had been left to grow in after years of little or no use. It looked like the developer had started and went belly-up. These roads were great to ride bikes on or take a evening cruise on after bringing my father dinner at his second job. My mother drove a baby blue Mustang Mach 1 and she would drive around the roads with me looking at deer before we retired to our home for the evening. As a kid I remember this being a highlight to the evening. I was at the time maybe 8 years old and my mother and I on this particular night in the late 70's commenced our ride around the roads to see if we sould see any deer. It had been raining earlier with thunder and lightning mixed in. Now it was just raining. We were rounding a corner on one of the roads that paralleled the Indian Cedar Swamp and as we started downward, we noticed the road was obstructed by a large blown down oak tree, the tree had green leaves (this makes me think it was summer or the early fall) on it so it had recently come down, we guessed maybe in the storm earlier(possibly lightning). The road was very narrow and the brush along the side of the road made it difficult to back the car around to turn around. The rain was falling but not heavy, the wipers were on, the headlights on the car were on as well. As my mother turned the front end of the car the lights cast on the left side of the road where the tree had been broken off from its stump. We were maybe 1 1/2 car lengths from the stump. Beside the tall fractured stump stood what looked like a large white(yellow white) ape. It was maybe 6 to 7 feet tall, its hair was long, face flat, long massive arms, its head appeared to be without any neck, its chest was broad. My mother and I froze momentarily (5 seconds, maybe 10) and the figure remained still, staring at us. My mother floored the car into reverse. I remember ther terror of it all. The sound of gravel hitting inside the fender wells, the sound of the brush crushing against the car and then the acceleration as she sped off. We were clear as to what we saw and we have no question in our mind that we saw something or someone in ape like shape that night. This we are certain of. We need no one to tall us what we saw, it's crystal clear. For years we told no one. We would talk about it in our home in privacy and even my father found this story hard to accept. We've never forgotten this and this story would have never been told if it wasn't for someone else informing me of a similar sigthing. I'm now in my 30's an extremely active hunter, farmer and woodsman. I hunt deer 40 days a year in Maine, RI, CT and New Jersey. I use automated cameras which are triggered by heat. I've never seen a picture of a bigfoot on my film. I have seen pictures of deer on my 50 acre tract of land that I would never believe are there if I didn't see it on my film. I know every inch of my land and the surrounding property and these mystery deer show up at all hours on my cameras and frequently at that. How can they move right around our hunting parties in such a small area and never be seen, I'll never know, Even today I find it hard to accept what we definitely saw. I'm not a fan of ghosts, UFO's or even big foot. I'm not sure to this day what I saw wasn't a man in a costume, dressed up, out in rainstorm, a half mile or more from any home, waiting for my mother and me to drive down the road to give us a scare. The only thing I can say is it was a damn' good costume and a damn' good plan. We saw what we saw and this is something I would sware to on any polygraph test as I'm sure my mother would.</t>
  </si>
  <si>
    <t>development off RT 112 known as Five Seasons</t>
  </si>
  <si>
    <t>Charlestown</t>
  </si>
  <si>
    <t>Route 112</t>
  </si>
  <si>
    <t>Indian Cedar Swamp</t>
  </si>
  <si>
    <t>white Atlantic juniper trees , scarlet oak , red oak , white oak , pine trees , mountain laurel , blueberries</t>
  </si>
  <si>
    <t>large arms , long hair , broad chest</t>
  </si>
  <si>
    <t>standing next to broken tree near road</t>
  </si>
  <si>
    <t>https://www.bfro.net/GDB/show_report.asp?id=6643</t>
  </si>
  <si>
    <t>stick structure</t>
  </si>
  <si>
    <t>I have recently become very interested in bigfoot research, and based on reports that I found on this website of previous incidents in the area, decided to go to Great Swamp in Rhode Island to look for any evidence of bigfoot. After walking thirty to forty minutes down the main trail beginning from Great Neck Road, I took a smaller path off of the trail for about five minutes. That is when I noticed a young tree that was snapped in half at about six feet off the ground. More noteworthy, however, was a stick formation that I found a little bit farther down the path on a slightly elevated area of land. It was small, maybe three feet high, but constructed in the same woven-looking manner characteristic of other possible bigfoot stick formations. Other than that, I did not find anything else unusual. It may not be extremely compelling evidence, but I figured it was worth telling experts, who could then take it as far as they saw fit.</t>
  </si>
  <si>
    <t>5 minutes down small trail off main trail in Great Swamp</t>
  </si>
  <si>
    <t>South Kingstown</t>
  </si>
  <si>
    <t>Great Neck Road</t>
  </si>
  <si>
    <t>red maple trees , cedar trees</t>
  </si>
  <si>
    <t>young tree snapped 6 feet up in the air , 3 foot tall woven structure</t>
  </si>
  <si>
    <t>https://www.bfro.net/GDB/show_report.asp?id=16746</t>
  </si>
  <si>
    <t>South Dakota</t>
  </si>
  <si>
    <t>Brown</t>
  </si>
  <si>
    <t>When I was a senior in high school (1986), I was staying overnight at a friend's who lived about 8 miles north of the town where I lived, Aberdeen. It's very flat in this area, although it does start to get somewhat hilly just to the north of where my friend lived--very few trees, just miles of open farmland, and very little population. He lived on a stretch of gravel road that extended about 2 miles west off of HWY 281, and there are a few other farm houses along the same road. My friend and I were sitting in his basement talking until it was quite late--about 2am. It was a very nice spring evening--nice enough to keep the basement windows open for fresh air. We were both getting pretty tired, and we were trying to talk somewhat quietly so as not to wake the rest of his family upstairs. At some point, we heard some sort of screech or scream, and we both stopped and looked at each other, wondering if we would hear it again. After a few seconds, we heard it again. My friend had lived in the area all of his life, and he said he'd never heard a sound like that before. It sounded like it was coming from 50 to 100 yards away, so we both went to the basement window and looked out. It's very dark in that area, with no streetlights to speak of, but the moon was lighting up the surroundings somewhat. We couldn't see anything, but the sound continued for probably 10 minutes. It was a very strange sound, and I couldn't identify it as anything I had heard before. I asked my friend if it might be a fox or possibly a deer in pain (it sounded almost like it was in distress), but he didn't think it was anything like that. I can't really describe it...I just remember thinking that it was strange that we couldn't pinpoint what it sounded like. What was really strange is that my friend was quite the outdoorsman, and he was very used to the sounds around that area and attuned to the wildlife, but he was completely stumped as to what could be making the sounds. It sounded like whatever this creature was, it was howling or something, but it was definitely not a dog or coyote, since I have heard both, and it was definitely not any kind of farm animal. I had been a Bigfoot buff since I was a little kid, and I tried to tell myself it couldn't be one of those! But the sound continued for a while, and then it stopped. I had a somewhat hard time getting to sleep that night as the sound was still in my head, but after the initial 10 minutes, we didn't hear it again. If I remember correctly, we made a half-hearted attempt the next day to go see if we could figure out what had made the noises, but we didn't find anything (not that we looked very hard) I kind of forgot about the incident until I read some of the stories on this site, and thought I might report it. I have no idea what it was, but it's kind of a strange story!</t>
  </si>
  <si>
    <t>north on 281 out of Aberdeen for 8 miles then lef on a gravel road and drive two miles</t>
  </si>
  <si>
    <t>Aberdeen</t>
  </si>
  <si>
    <t>Hwy 281</t>
  </si>
  <si>
    <t>farm land , hills , watering hole</t>
  </si>
  <si>
    <t>coming from a field of corn , cow volume , 2s screams</t>
  </si>
  <si>
    <t>The witness described his encounter as a strange sound. He was just out of high school, hanging out with a friend. He was at this friend's house 6-7 miles north of Aberdeen. The friend was described as an outdoorsy type, hunting, fishing, and generally playing around outside. They were talking in the basement, when they heard something better than one hundred yards distant. I asked how he knew this, he said it's because the parents of the friend had a street lamp that illuminates a distance of fifty yards in each direction. He said that the sound was coming from a field of corn. I asked for a description of the sound, he said sort of like a howl. I played the howl from Ohio in 1994, he said that it was similar, but different. When I inquired how, he said it wasn't so loud, more controlled. I asked about the duration of the sound or howl. Witness said it had a period of about two seconds, but went on for about ten minutes, like whatever made the sounds was calling, attempting to elicit a reply, and trying to be discreet about it. He compared it to a cow in volume, but stated that it was not a cow.</t>
  </si>
  <si>
    <t>https://www.bfro.net/GDB/show_report.asp?id=1445</t>
  </si>
  <si>
    <t>Custer</t>
  </si>
  <si>
    <t>David Petti</t>
  </si>
  <si>
    <t>The occurrences took place in August of 2003. The camp is somewhat isolated by forest, hills, and a small lake. The first occurrence happened when some of us decided to go canoing out on the lake late at night (maybe around 11 pm). It was dark, no moon light that I can remember. My boyfriend and I had come back to shore and were standing and talking along the shoreline. I was facing toward some of the cabins that are situated on a hill (those cabins are lit by one light post), when I noticed what looked like a person standing up the hill beside a pine tree. I couldn't guess the exact height as it was on an incline, but would say it was rather tall as it stood at least 4-5 feet about bushes that were a little shorter than my waist when I stood by them. My boyfriend had his back to the thing, and I didn't say anything to him right away, because I wasn't sure of what I was seeing. I kept looking at it and noticed that it had fur. Maybe 30 seconds went by when I finally said something to my boyfriend. I told him I thought something was watching us. He said it was probably one of our friends who is very tall, but I replied I don't think he's as tall as the thing that's watching us. He still had not turned around at this point, because shortly after he said that I saw our friend walking back to his cabin at the top of the hill under the one light post. I said, "no it's not 'cause he's walking right there." That's when he turned around to look at where I was looking. The thing stood there for moment then stepped behind the tree. My boyfriend did not see it, so I was pointing and directing him to where it was standing. It just sort of disappeared, and seemingly never re-emerged. We both got creeped out and I asked him to walk me back to my cabin. When the kids showed up, things were okay for the first couple of days. Then one night after our first staff meeting (held at 11 pm, supposedly after the kids had gone to sleep), the male counselors returned to their cabins to find all the boys huddled into one cabin. They were frightened and they told their counselors that they had heard something outside the cabins and that it was throwing branches and/or rocks at the cabins. Some of the boys said they saw something at the back of the cabins and they were sure it was a bigfoot, only they had another name for it - Tallman. The branch and rock throwing continued off and on during the camp around the boys' cabins. nOn another night, our camp director whose cabin was close to the bathrooms got up around 4 am to go to the bathroom and noticed a foul smell. She told us that morning after we woke up and were getting ready. She said "I think there was a bigfoot here this morning." One of us asked why she thought that, and she told us that she smelled one, and was familiar with the scent, having had bigfoot experiences of her own when she first started the camp program in Oregon. Towards the end of the camp, after another late staff meeting, my boyfriend returned to his cabin. He went to open the door but it was locked. He knocked on the door and was looking through the window of the door and noticed movement across the cabin through another window that was opposite the door. He said he saw something huge move in front of that window and then realized that something was staring back at him through the same window. Before he could make out what it was it stood up and moved away from the window. He kept knocking on the door and one of the boys opened the door. He found the boys had moved their bunk beds away from the windows and were sleeping in the middle of the room. He didn't say anything to them about what he had just seen because he didn't want to scare them anymore than they already were. The boys immediately surrounded him with their beds, even sleeping on the floor near him. They also insisted on keeping the doors locked and keeping the fire going. On the last night, I heard something familiar from a previous camp experience. It still gives me chills thinking about it. A few of us were sitting out on the porch of the mess hall talking amongst ourselves when we heard a pack of coyotes howling to the east of us down by the lake. The coyotes were all yapping and as they moved about the sound followed with them, and it's my guess that they were running because the sound was moving fast. Then all of sudden, from behind the mess hall we heard this cry that sounded like a group of children moaning/crying in unison and it echoed around us. At that moment the coyotes stopped their yapping/howling. Then just as quickly as it started, the moaning stopped "mid-echo". It was unnatural how it just stopped. We all just looked at each other and were in awe of what we had just heard. I had heard that same exact thing when I had last worked at that camp, but it had happened three year earlier. These were some of the things that happened while we were there. My boyfriend and I didn't really think about all things that had happened until we were on our way back to Arizona and had stopped to eat. It was then that we fully realized we had a bigfoot experience, after all what else could it have been??</t>
  </si>
  <si>
    <t>Alt. RT 16</t>
  </si>
  <si>
    <t>hills , forest , lake</t>
  </si>
  <si>
    <t>pine trees , aspen trees</t>
  </si>
  <si>
    <t>staring at witness , rock throwing</t>
  </si>
  <si>
    <t>screamed when a pack of coyotes went off , throwing rocks at the boy's cabin</t>
  </si>
  <si>
    <t>After discussing this report with the original submitter and then with her boyfriend, both witnesses consistently recounted their observations as described above and a few details can be added. The lasting impression upon them from their unusual experiences seemed clear. They insisted on confidentiality for themselves and the campground where the claimed events took place. In her possible sighting first described, the figure was at a distance of approximately 40 feet while the light pole next to the cabins was behind it and 80-100 feet away. She described it being visible only as a slightly backlit profile which looked mostly like a person but appeared "fuzzy" and was clearly very tall. The possible rock and branch throwing was apparently only experienced at the boys cabins. The boys were very frightened, "freaked-out" as he described it, did not want to be left alone, insisted on keeping the fire burning, the door locked and the curtains closed and he mentioned that the boys would sprint back and forth to the outhouse at night. He did find several "baseball bat sized" branches on the backside of the cabin between it and the treeline ten feet away but did not notice any footprints. She mentioned that they really mostly didn't believe it themselves while there because, she said, they tried not to think about it or discuss it much so as not to scare the kids any further and maybe in a kind of denial of their own. It was only after leaving and while on their drive home that they really started to seriously discuss and consider their observations and became convinced that it all really may have been bigfoot related. I camped at this general location in August of 2007 with another BFRO investigator friend and consider it to be an entirely plausible location for the events described, although nothing noteworthy was found during our visit. David Petti</t>
  </si>
  <si>
    <t>https://www.bfro.net/GDB/show_report.asp?id=19350</t>
  </si>
  <si>
    <t>I went out to custer state park after the buffalo roundup to just rest and ride my horse....I rode all day friday. I came back to camp ,fed and watered my horse, I was the only one in camp. I went to town to eat as I was tired and did not feel like cooking. I went to Custer, had a burger and left for camp. As you pass BLUE BELL loge you take a dirt road about 3 miles to camp, at the 2.5 sign you go up a good size hill, just as I came to the top of the hill, to my left I saw something coming down the hill. It hit the road and took one long step and was down the hill on my right. There was a lot of dust and rocks that came down with it, but I saw it very good. It was 6 to 7 ft tall, it had brown and red hair all over, looked like a gorilla only more manlike. It was not a buffalo or a deer or elk or bear. I went back to camp fast, put the horse in the trailer and went home. I did not say anything to anyone, as they think I am nuts anyway. I know what I saw was not a man in a suit .</t>
  </si>
  <si>
    <t>Just past the 2.5 to horsecamp sign take 16a to BLUEBELL lodge, go past it to dirt road, go .5 mile till you get to top of hill. You are there.</t>
  </si>
  <si>
    <t>Custer State Park</t>
  </si>
  <si>
    <t>ridges , hollows</t>
  </si>
  <si>
    <t>road crossing , went down steep embankment</t>
  </si>
  <si>
    <t>one step and it cleared the road</t>
  </si>
  <si>
    <t>The witness considers himself to be a cowboy. He works with leather, makes saddles and other tack professionally, and he has participated several times in the yearly buffalo round-up (on horseback) in Custer State Park. He is an avid hunter. When I asked if it could have been a bear he’d seen he said, “No. I’ve actually raised a bear… It was no bear.” The creature he saw came down a steep embankment on the left side of the road, landed, not on its feet, on the road just 10 to 15 yards in front of his truck. It was 9:00 PM, dark, but he could see it well in his headlights. It picked itself up and “in one step” was off the road, and headed down the very steep and high slope on the right side. It was so steep there, he said, that a person would have trouble going down it in daylight. A person wouldn’t really even try it, he said. The witness said the creature was tall, had long legs, a thick build, and was covered with hair. It did not turn and look at him when it crossed the road. “I know what I saw” the witness repeated two or three times to me. “No way it was a man – too big,” he said. He wasn’t interested in bigfoot at all. He’d heard of it, of course – “Yeah, I’ve heard of bigfoot, Loch Ness… monsters, all that… but I didn’t really care about any of that," and he doesn’t really care about it now. But now he’s afraid of being out in the dark, and of what he saw; the idea of it mostly. He left the round-up right after his sighting, even though he planned to stay another day or two. It really upset him. It has changed his life. He just doesn’t want to go out into the wild anymore. He didn’t tell the others at the round-up about his sighting because he has a reputation with them as a practical joker – it wasn’t worth telling them. He just wanted to leave. This man was completely believable to me. He has no doubt that what he saw was not a man or a bear. He told me he can’t quite believe what he saw.</t>
  </si>
  <si>
    <t>https://www.bfro.net/GDB/show_report.asp?id=7884</t>
  </si>
  <si>
    <t>Dewey</t>
  </si>
  <si>
    <t>Incident #1: A party of five people fishing on the Cheyenne River, on the reservation--south of Faith, observed a tall, hairy creature which looked like a bear, watching them from across the river. As they hurried to gather their equipment to leave, one of the smaller boys said "it was waving at them". T. C. said it was taller then the little cottonwood trees by the bank.</t>
  </si>
  <si>
    <t>Cheyenne River Lakota Sioux Indian Reservation</t>
  </si>
  <si>
    <t>Eagle Butte</t>
  </si>
  <si>
    <t>creek , river , prairies</t>
  </si>
  <si>
    <t>cottonwood trees</t>
  </si>
  <si>
    <t>staring at witnesses , waving</t>
  </si>
  <si>
    <t>waving</t>
  </si>
  <si>
    <t>https://www.bfro.net/GDB/show_report.asp?id=1098</t>
  </si>
  <si>
    <t>Incident #2: A white man living near the CRST reservation, a bordertown called Faith spotted a hairy creature crossing his path and called the local highway patrol to investigate. This was heard on the police scanner by many listeners.</t>
  </si>
  <si>
    <t>Faith</t>
  </si>
  <si>
    <t>large and hairy</t>
  </si>
  <si>
    <t>crossing witness' path</t>
  </si>
  <si>
    <t>witness called police</t>
  </si>
  <si>
    <t>https://www.bfro.net/GDB/show_report.asp?id=1099</t>
  </si>
  <si>
    <t>Incident #3: A man named R. D. was swimming north of Faith, on the reservation called Iron Lightning, and spotted a hairy creature with a little one and they (?) gave chase but were unable to get close.</t>
  </si>
  <si>
    <t>one was large and the other small</t>
  </si>
  <si>
    <t>https://www.bfro.net/GDB/show_report.asp?id=1100</t>
  </si>
  <si>
    <t>Incident #4: F. V. D. (east of Faith) a white rancher and farmer and a former skeptic, now a believer, saw a hairy creature while he was damming (making a dam) at dusk. He told me it made some kind of noise and dove into a arroyo (?) or narrow creek.</t>
  </si>
  <si>
    <t>vocalized then dove into a creek</t>
  </si>
  <si>
    <t>dove into water</t>
  </si>
  <si>
    <t>noise</t>
  </si>
  <si>
    <t>https://www.bfro.net/GDB/show_report.asp?id=1101</t>
  </si>
  <si>
    <t>Incident #5: Also, the Eagle Butte News (paper) carried a story a few years back about sightings on the reservation at Green Grass, South Dakota. There were actual footprints in the paper and was investigated by Officer S. P. of the CRST Law Enforcement.</t>
  </si>
  <si>
    <t>Green Grass</t>
  </si>
  <si>
    <t>https://www.bfro.net/GDB/show_report.asp?id=1102</t>
  </si>
  <si>
    <t>Gregory</t>
  </si>
  <si>
    <t>Kirk Brandenburg</t>
  </si>
  <si>
    <t>Hello I am from rural South Dakota and i have a strange sighting that I saw about 6 years ago. I was Driving truck and this was about at 5 in the morning still dark in the fall of the year around the end of november. I come onto hwy 44 from 1806 and i turned east onto 44 about 2 miles from the platte-winner bridge on the missouri river. About 200 to 300 ft or so from when i turned there was a dark figure on the right hand side of the road crouching down. At first i thought it was a deer or a fabled moutian lion but it was too dark colored and the only thing that made me write this now was as i drove past it it stood up. this thing was tall enough to look into the top of the passengers side window of my straight truck. This would have made it a little over 7 feet tall. I have never said anything to anyone about this around here because no one would have beleived me. I have lived in this area my whole life and an avid hunter and fisherman, i have never seen anything like this.</t>
  </si>
  <si>
    <t>200-300 feet east of the 1806 Hwy 44 junction</t>
  </si>
  <si>
    <t>Hwy 44</t>
  </si>
  <si>
    <t>river</t>
  </si>
  <si>
    <t>oak trees , cedar trees</t>
  </si>
  <si>
    <t>bottoms of feet were lighter than hair in color , when crouched the weight was on the balls of the feet , wide shoulders</t>
  </si>
  <si>
    <t>crouched on the side of road then got up and walked off road when truck approached</t>
  </si>
  <si>
    <t>crouched then got up and walked</t>
  </si>
  <si>
    <t>I spoke with the witness by phone and found him to be a credible observer. The following details can be added. The sighting lasted 10-15 seconds as he approached the unknown animal in his truck and then drove past. The animal was on the right shoulder of the road and clearly illuminated by the truck's headlights. The witness could see the back side of the animal as it crouched like a baseball catcher. As the truck got within about 15 feet the animal stood up on two legs and began moving to the right, away from the road, just as the witness drove by. It could be seen for the last time through the passenger side door window and stood as tall as the top of this window. The witness was driving a 2004 Sterling Acterra Straight Truck. On this model of truck the distance from the top of the passenger side window to the road surface is 8 feet. The animal was a solid dark brown color except for the bottoms of its feet which were much lighter in color and could be seen as it crouched with its weight on the balls of its feet and toes. It was covered with hair that was smooth in spots and ruffled in others. The hair coming off the head was longer. The width of the shoulders was extensive and wider than a person wearing football shoulder pads. During the entire sighting, the animal kept its back to the witness. This area of South Dakota is not known to have bear. The witness is an experienced hunter and knows it was not a bovine, elk or deer. The witness did not see any other vehicles nearby. On his return trip later in the day, the witness stopped and inspected the sighting location. No tracks were found due to the frozen conditions, but there were remains of a road kill animal at or near where the unknown animal had been crouching. The satellite photo below shows that the sighting location is near the Missouri River and has ample trees and brush as the prairie breaks into rolling hills and ravines sloping down to the large river. A healthy population of deer and other wildlife is present. There is also a cattle feedlot very close to the sighting location that may provide a grain or silage food source. Satellite view of sighting location.</t>
  </si>
  <si>
    <t>https://www.bfro.net/GDB/show_report.asp?id=29455</t>
  </si>
  <si>
    <t>i just started working as a police officer, and i was assigned the midnight shift. i was doing my basic patrols, when i was runing low on gas. the officer who was working the evening had the gas card with him and he lived approx. 7 miles south of wanblee on a gravel road. i did speak to him over the phone and he said that he'll be waiting for me to come get it. i drove out to his residence and i did get the card and i started driving back into wanblee. as i was coming over a hill (the ditch area is approx.4-5 feet deep, on both sides of the gravel road) my patrol unit was a chevy tahoe, which did sit kind of high to the ground. i was north-bound when i started to descend the hill i noticed some thing "bobbing" in the ditch (west side of the road) and i was kinda high off the ground. i thought it was a bat or a bird, so i did'nt think nothing of it. the next minute, i did saw something run across the road, right in front of me. it was running towards the east. i did see what i think was the shoulder area to the thigh area, through the windshield. i had a side view of this thing. i could still remember seeing the reddish-brown hair which covered the thing. the hair looked to be approx. 4-5 inches in length. and the overall torso/body from what i could see, was slim. from the chest to the arms. the arms were long and slim, i do not remember seeing the hands. it only happened for a brief second or so, but what ever it was.....was very fast. i did stop and turn around to try to see what it was , but it was gone</t>
  </si>
  <si>
    <t>Wanblee</t>
  </si>
  <si>
    <t>hwy 44</t>
  </si>
  <si>
    <t>hills , valley</t>
  </si>
  <si>
    <t>slim</t>
  </si>
  <si>
    <t xml:space="preserve">torso and arms were slim , </t>
  </si>
  <si>
    <t>running , arm swinging</t>
  </si>
  <si>
    <t>I have had the opportunity to talk with this officer many times over the phone, by email, while meeting with him and staying at his home and I have visited the location. From our discussions, a few details can be added. He was driving at a moderate speed of about 35 m.p.h. when, out of the corner of his eye he noticed some movement off to his left. Almost immediately, within two or three seconds a large upright figure dashed across the road from his left to right. The sighting lasted for just a second and crossed so suddenly that he didn't even have a chance to step on the brakes until it had already passed in front of him. The figure was brightly illuminated in his headlights but was so close, probably within five feet, that he was only able to see from its thigh to its shoulder. The lower legs were out of his view beneath the hood of the vehicle and the head was above his immediate field of view and out of the light. He described the torso and arms as "skinny" and mentioned the prominent swinging of the arms. Several local residents and police officers are now in contact with each other. Their investigations are continuing. David Petti</t>
  </si>
  <si>
    <t>https://www.bfro.net/GDB/show_report.asp?id=13691</t>
  </si>
  <si>
    <t>Lawrence</t>
  </si>
  <si>
    <t>I travel, every year on vacation, to South Dakota to do some camping in the Black Hills and have for the past three years camped in the same location. I belong to a club of outdoor enthusiasts, we travel to certain locations to scratch a living from the earth for a few days and once you have the fever there's no such thing as a nonworking vacation. This last trip (June 2008) I had an experience I couldn't explain: I was asleep in my tent; I was the only person left in camp everyone else had packed up and left. I wasn't too concerned as I have camped by myself in this area several times and could only recall one other time when I felt like something was nearby perhaps a cougar or other predator type animal as the crickets stopped chirping and the whole area became extremely quiet. This particular night I was sleeping soundly and was then suddenly awake and aware that something was up, everthing was silent. I didn't know what had woken me at first but I reached over and checked my watch seeing that it was 3:11am I thought to myself I need to get back to sleep, then I heard it; someone or something was moving around in the stream below my camp. Not directly below, but more to the north and west of my camp following the curvature of the stream. Picture a curving "L" shape. Now rotate the "L" 1/4 turn to the right, apply that to moving stream water, my camp sits above the water 20 to 30 feet in the inside turn of the "L". I heard splashing in the stream and then, SMACK....SMACK. There was a pause of a few seconds then SMACK....SMACK....SMACK. It was two rocks being hit together in a pattern. Ok, creepy and not what I was expecting, I reached over and put a shell in the chamber of my weapon and checked the safety. I'll give it a few minutes and if nothing else happens I'll go back to sleep. Nothing else did happen except when the sun came up I packed up and left. The area around the stream is covered in rocks of every size and shape from small pebbles to boulders as big as cars and trucks. I didn't think to look for tracks. I was still the only one there and I didn't know what to think, except that if someone thought it was fun to show up at a secluded camp at that time of night to smack rocks together there must be something wrong with them and it's time to vacate the area. A few months later I saw a program on primates and how they will knock rocks and sticks together to communicate I put two and two together and realized I may have had an encounter.</t>
  </si>
  <si>
    <t>Hwy 14A west of Sturgis</t>
  </si>
  <si>
    <t>Deadwood</t>
  </si>
  <si>
    <t>Hwy 14A</t>
  </si>
  <si>
    <t>Black Hills</t>
  </si>
  <si>
    <t>rock clacking , moving around the stream</t>
  </si>
  <si>
    <t>3 clacks, a 2s pause, 3 more clacks</t>
  </si>
  <si>
    <t>[Thomas Bruns is a native of South Dakota, living there for over 25 years, and has spent much time in the Black Hills]: I discussed the events of this report at length with this witness. He is from Minnesota, and frequently goes to the Black Hills of South Dakota to camp at a private Gold Claim area. He is a member of a group with access to this private land. This area is very isolated and requires a four-wheel drive for access. He camped next to a creek about 10 feet wide. The stream bed contained many different sized rocks, but no rocks were on the shoreline. Thus, it is doubtful that an animal could have been walking on the shoreline and caused rocks to tumble, causing the “clacking” noise. Also, the sound of the clacking was very loud and distinct, in a pattern. With further thought, he remembered the clacking to be a pattern of three clacks, about a 2 second pause, then repeated two more times. This made him think some person was there who shouldn’t have been, so he loaded his weapon for protection. He also distinctly remembers how quiet it had become, with no sound whatsoever other than the rock clacking. A very interesting fact, which we discussed, was how while watching a television show he learned that primates will hit rocks and sticks together to communicate, and this is when it dawned on him that he might have been visited by a large primate. Rock clacking is often reported during sasquatch encounters and on BFRO Expeditions. Overall, this gentleman was very sincere and truthful in his description of this encounter, and most probably had a nighttime visit by a Sasquatch. Of note: Other reports for the adjacent counties of Meade, Pennington, and Custer are found on the BFRO website. The Bear Butte Report the witness is referring to is Report #1082.</t>
  </si>
  <si>
    <t>https://www.bfro.net/GDB/show_report.asp?id=25415</t>
  </si>
  <si>
    <t>I would like to start by saying i’m an avid hunter, hiker, and all around outdoorsman. I was going to the SD School of Mines at this time for engineering. It was late October 2012. I went solo camping in Spearfish Canyon area on Black Hills forest land. The location is near Devils Bathtub. I was going up an unused logging trail when I noticed the sun was getting low so I knew I had to find a place to rest or I’d end up setting up camp in the dark. I quickly found an overgrown logging trail that veered off to my right. The foliage consisted of either aspen or a birch thicket butting up to the edge of the trail with very little room to walk on the gravel trail. This continued for 20 yards at which point I came out into a fork in the trail. The fork had a patch of grass just big enough in it for me to set my tent up as the surrounding area was strung with rock, uneven ground, and thick overgrown trees. I watched as the sunset and laid in my tent for what felt like an eternity as the sun was setting by 7ish at this time of year and I of course forgot my book back in my vehicle. I startled from my relaxed state for all of a sudden I received a call. This was unusual because cell service drops when you go into the canyon, but I was high enough up to get a few bars. The call was from an officer working for the Spearfish Sheriffs Department. He had seen my car at the trail head. Usually only people go on day hikes in this area as the terrain is too aggressive for any camping, and it’s very popular for inexperienced hikers to get hurt on. The sheriff thought the worst and was able to look me up on Facebook and found my phone number, thus explaining the call. We chatted for a short while and once he figured out I was well equipped and knew what I was doing it put him at ease and called off a supposed search party! Apparently the party hadn’t left Spearfish yet, but still. The sheriff told me to give him a call once i made it back to my vehicle the next day. Real down to earth guy he was. I then called my parents who had been informed I was “lost” to put them at ease. I finally attempted to go to bed. Of course sleep would elude me this night. I had been laying in my tent for a couple hours not able to sleep. It was 11PM when it all started. First I heard what sounded like a bird whistling a short tune a couple feet to the east of me, but it sounded more like a person. A second after that, what sounded like a tree trunk hitting another tree trunk came not too far away from my tent to the south and 15 seconds after that something, on two feet started walking towards my tent. The steps where slow, long, and heavy. All I could hear was the steps and then came the skunk-y-trashy smell that almost burns the nostrils. I sat up in my tent (rain fly wouldn’t allow me to see outside of it), drew my hunting knife, and I screamed at the top of my lungs all the profanity I could muster at what ever had approached my tent. The scariest part was, it stopped for a second and continued with it’s long slow heavy stride beside my tent and headed in the direction of the tree noise heard earlier. It made no other noises but the smell lingered for a good fifteen minutes as I laid in my tent quivering. I called the sheriff about a half hour after this and described the whole account. We talked about every detail I could think of and walked through every animal it could have been in the hills. Nothing matched up. He told me he was an avid hunter of the area and it sounded like nothing he’s ever encountered. He then asked me if I was planning on coming back down that night. I made the decision to stick it out since I didn’t want to be stumbling around in the darkness with whatever was out there, probably not to far away. I passed out from all the adrenaline. This was not the end of my experience. I awoke at around 2AM and started hearing more tree knocks in the same general area of the last time and then the whooping noises started. First came a whoop near the tree knock area and then whops where a few seconds apart maybe a mile away and MORE whooping noises and tree knocks where heard even farther away possibly across the canyon. I laid there in the thick of it not ever experienced anything like this, shaking in my sleeping bag with my sorry excuse for a hunting knife. I can truly say I’ve never been that scared in my life. I felt like the noises where coming from all over the forest. At this point I excepted my fate and was comfortable with the thought of death as I didn’t know the intentions of these creatures. I look back and laugh at the thoughts I had. These literal monkey-like whoops continued for about 15 minutes and I didn’t once think of recording it due to my paralyzing fear. Each whoop sounded different depending on the area it was coming from and would differ in length and strength. As soon as the hint of light crept over the trees I slowly unzipped my tent to find not a single sign of what ever had been there that previous night. Of course I didn’t know what to look for at the time. I quickly packed everything up and hiked out of the same way I came. Before I left that offshoot trail I turned around and said “thank you” and bowed, in case something or some one was listening. I wanted to let it know I was grateful, even though it wouldn’t understand. I called the sheriff as soon as I charged my phone in my vehicle let him know what all he had missed. Once again he was dumbfounded. I never was big into Bigfoot before this but ever since then I go into the woods with a different level of respect.</t>
  </si>
  <si>
    <t>I parked my vehicle at Devils Bathtub trailhead on Cleopatra Rd, just off the Spearfish Canyon Highway. The time was roughly 2pm. I hiked into the Devils Bathtub trail and reached the end of the trial where there was a fence that said “No Trespassing”, so adventurous me scrambled, parallel to the boundary, up a steep loose dirt incline for what felt 30 yards up the side of the small canyon. I came to a game trail and made my way north, back was facing the boundary, for a quarter mile to where there was a disused logging trail. I then started heading up the disused logging trail farther and farther up to the rim of Spearfish Canyon, maybe 2-3 miles.</t>
  </si>
  <si>
    <t>Spearfish</t>
  </si>
  <si>
    <t>Cleopatra Road</t>
  </si>
  <si>
    <t>Devils Bathtub Trail</t>
  </si>
  <si>
    <t>forest , thicket</t>
  </si>
  <si>
    <t>pine trees , aspen trees , birch trees</t>
  </si>
  <si>
    <t>walking around tent, whooping , wood knocks , whistling</t>
  </si>
  <si>
    <t>whoop , whistle</t>
  </si>
  <si>
    <t>I had a very nice chat with the witness. He was glad to get it off his chest. He also had many questions. As he mentioned, he was there just to get away from civilization for a while. Not hunting, just camping. Just some peace and quiet in the forest. Well, he didn't get the peace and quiet. No fires were allowed that year due to drought. All he had was a head lamp. That was all he needed because he was just going to read a book. But he forgot his book so he was just laying there watching the forest go from light to dark. When the whistling began it seemed like "more of someone whistling a tune, more than a bird call." This was "just a few feet away from me literally" and within seconds came the tree knock. As stated the whistle was from the east of him and the knock to the south. Then came the steps. He estimated they began no more than 10 feet away. He "felt the heavy thud-thud-thud of the steps and I could hear the gravel and rocks crunching under the feet". He screamed "every profanity I could muster." The creature stopped (as if to listen?) and then kept going. He felt the creature "stopped no more than 1-2 feet from the front of my tent" while he was screaming. He could see nothing because of the rain flap configuration on his tent. After it (or they) walked off the forest became silent. He gathered himself for about 30 minutes before he called the sheriff. The only thing to add to the conversation with the sheriff (documented in the report): Neither of them brought up a Sasquatch. Second event: He was awakened by the sounds of knocks around 2AM. He started hearing more tree knocks in the same general area of the last time, and then the whooping sounds started. First came a whoop from the nearby tree knock area, and then some whoops a few seconds apart maybe a mile away, and then more whooping noises and tree knocks even farther away, possibly across the canyon. The witness had no working knowledge of Sasquatch before these events, nor any preconceived notions. He had heard of them, probably seen an item or two in the media but that was it. Even though he is a hunter and spent hours upon hours in the forests, nothing ever gave him pause for thought about Sasquatch, until that night.</t>
  </si>
  <si>
    <t>https://www.bfro.net/GDB/show_report.asp?id=63646</t>
  </si>
  <si>
    <t>Meade</t>
  </si>
  <si>
    <t>My sister says I must tell this to this WWW sight. So here goes. In June of 1996 I was a helper at a vision quest on the Cheyenne side of Bear Butte. This is a state park as many or all of the sacred sights of the indigenous peoples of this land are. Camp was set and people went off to do errands as the painters had yet to arrive. I know that I should explain some of the terms I use, but please bear with me, that isn't the point. Anyway the head woman askes me if I wouldn't mind serving the next camp over some soup when they are done with their work, I say sure. I find myself alone on the back of the butte when the men also leave for town, Sturgis, S.D. I am standing at the cook stove wondering what to do with the pot of soup, set it on the ground or put it over on the table, etc. I happend to glance out across the camp and to the ridge beyond, about 100 yards. Over the top he came. I say He because I felt this was so. He was as stunned as I was. I dropped my eyes, I don't know why. I looked back but in that moment I felt a rush and the feeling that someone pulled on the back of my t-shirt. No mortal being could travel that fast nor could they come unseen. In that moment I was changed. I no longer can nor will poke fun at the cooks who have seen things that few others have seen. My body was charged, goose-bumps. I spoke outloud, "I'm going to my tent now," as if to let him know I felt no threat. I didn't but I was unnerved. The elders in camp at breakfast dismissed my sighting as (run of the mill, no big thing) as many see him back there. Good luck for the camp, people who stand in the doorways see him. as in , when alone, watching the fort, or in this case camp..many who are fire keepers for lodges have seen him skirt the encampment like no big deal. Well, I don't care what the Northern Cheyenne say, it was a big deal for this Sioux. As I struck camp days later I thought of the feeling thesurprise we both felt..how could he be startled by a human, I know he had so many more powers than we humans..he can move unseen, so fast.</t>
  </si>
  <si>
    <t>Cheyenne side of Bear Butte State Park</t>
  </si>
  <si>
    <t>Bear Butte State Park</t>
  </si>
  <si>
    <t>forest , mountains , lake , stream</t>
  </si>
  <si>
    <t>walked over hill</t>
  </si>
  <si>
    <t>https://www.bfro.net/GDB/show_report.asp?id=1082</t>
  </si>
  <si>
    <t>Pennington</t>
  </si>
  <si>
    <t>I was driving home to Custer,SD from Keystone,SD on Highway 244 or known as the Mt. Rushmore Rd. At about 5:20 in the evening along the side of the road was a large bigfoot.I looked right at him as I drove by . It was Reddish brown in color ,hairy,very tall, with long big arms and slightly hunched over. I drove by at about 40 mph and when I looked in the rear mirror it was gone. Later the next day I went back to the spot to look again and found nothing but a well used trail; I didnt go up the trail . It was about 1mile west of horsetheif lake.</t>
  </si>
  <si>
    <t>west of Horsetheif Lake about 1 miles just after 4 in row road signs and before sharp right curve</t>
  </si>
  <si>
    <t>Keystone</t>
  </si>
  <si>
    <t>Hwy 244</t>
  </si>
  <si>
    <t>Horse Thief lake</t>
  </si>
  <si>
    <t>long hair on thighs</t>
  </si>
  <si>
    <t>Several details can be added after a telephone interview with the witness. Shortly after dark, the witness was driving westbound and saw the figure three to four feet off the south side of the road. Although it was a very brief sighting of only two or three seconds as he passed by the figure, the witness claims to have gotten a fairly good look at it. It was standing just past several road signs, one of which was a "No Passing" sign, and appeared to be about the same height as the signs, which he estimated to be about eight feet. The creature was facing south, giving him a left-side profile view, and did not move while in his sight. He mentioned the reddish-brown color to be much like the tree trunks in the area. The head was only visible as a hump as the figure appeared to be slouched over and slightly forward. The arm reached to its knee. He noticed hair that was several inches long on the thigh. He described the large figure as not fat, but lean. The immediate area is the highest in the Black Hills and in South Dakota at 6,000 - 7,000 feet in elevation and on the north slope of Harney Peak, the highest point in South Dakota and the Black Elk Wilderness Area. The witness mentioned that the sighting location is also a very common game-crossing area and the entire region seems to currently be over-populated with deer and elk. David Petti</t>
  </si>
  <si>
    <t>https://www.bfro.net/GDB/show_report.asp?id=16557</t>
  </si>
  <si>
    <t>18-20</t>
  </si>
  <si>
    <t>Sorry if duplicate, I keep hitting some key that throws me out of this page. Auditory report. Returned home after Vol Fire Dept meeting and heard weird howling. Got my digital voice recorder from inside the house and obtained roughly 4.5 minutes of it on tape. Ululating howl with some echo off of nearby cliff face. I estimated the sound to originate (nearby). I am an avid outdoorsman and have lived in the Black Hills for over 40 years. This sound was odd, did not fit the pattern of any animal species I am aware of. We have Coyote, Mountain Lion, Big Horn Sheep, White Tail deer (occ. Mule deer) frequenting my home place. Bobcat, skunk, etc. Elk are within 1-2 miles. Wild animal park (Bear Country USA) is (nearby) and has Black Bear, Grizzly Bear, and Wolves to name a few. We often have sounds from there drift in and what I heard was not any of them, either. Would like someone there to listen and render an opinion on the origin of the sounds. On 20th sound was more distant, perhaps 1.2 to 2 mi, fainter and without the echo. It appeared to be originating North-Northwest that night.</t>
  </si>
  <si>
    <t>7 miles south-southwest from Rapid City</t>
  </si>
  <si>
    <t>Rapid City</t>
  </si>
  <si>
    <t>forest , meadows , pasture , canyons , ravines , ridges</t>
  </si>
  <si>
    <t>Ponderosa pine trees , svrub oak</t>
  </si>
  <si>
    <t>I first interviewed the witness the day after this report was submitted. During our long discussion, his enthusiasm about recording these unusual vocalizations, similar to those that he had heard previously, was clear and he was eager to offer them for the consideration of others. He thought it possible that the audio might be sasquatch-related given the other reports in the general area, because they sounded somewhat like some other supposed possible bigfoot recordings, and because he did not have what he considered to be any other likely explanation. The recordings were forwarded immediately thereafter. After review by myself and several other associates, I also considered them sufficiently unusual to merit their public release for the review of anyone so interested. I visited the location the following August, shortly after two additional and similar recordings were obtained, as part of frequent follow-up in recent years to many various reported observations in southwestern South Dakota. Due to many direct and credible witness contacts, personal and on-location visits and interviews, a fairly-thorough familiarity with the region, and an almost-certain sighting of my own, it is my opinion that the Black Hills and Pine Ridge Reservation region apparently provides a suitable and continuing habitat area for some of these creatures and further investigative efforts are intended. The following long recordings are complete, un-edited and as provided by the witness.</t>
  </si>
  <si>
    <t>https://www.bfro.net/GDB/show_report.asp?id=23214</t>
  </si>
  <si>
    <t>I was visiting my family’s former home and treated myself with a night’s stay at the cottages. They lie along the road running through from Deadwood to Rochford. The campground was empty save for me, even the proprietor was not home. They have beautiful pastures and a huge assortment of farm life - from turkeys to quail to goats and llamas donkeys and horses. Their fields run right up to the forest, probably not even a football fields length away. I was sitting outside watching their antics and enjoying the evening air. Suddenly, something started to howl in the woods to the west. Everything alive on the place froze in that same moment and all of their heads - mine included- swiveled toward the sound. I cannot begin to describe it, but I had grown up in these hills and know it was nothing I could identify. The sound was somewhere between a howl and a scream and just echoed. It went on for 3-5 minutes, and every creature stopped to listen. I didn’t hear it again while there. I didn’t tell the proprietor when I saw him next. Since then, I’ve listened to recordings to try and identify the sound and the recent recording by the hunter out of Canada is an exact match. That’s what impelled me to report it.</t>
  </si>
  <si>
    <t>4 miles north of Rochford at Carsten's Cottages</t>
  </si>
  <si>
    <t>Rochford</t>
  </si>
  <si>
    <t>Rochford Road</t>
  </si>
  <si>
    <t>Carsten's Cottages</t>
  </si>
  <si>
    <t>meadows , fields , forest</t>
  </si>
  <si>
    <t>all the animals stopped and looked toward the sound</t>
  </si>
  <si>
    <t>https://www.bfro.net/GDB/show_report.asp?id=65588</t>
  </si>
  <si>
    <t>Shannon</t>
  </si>
  <si>
    <t>For the past four years my family has seen a creature unidentifiable to us; these sightings have been at our home seven miles north of Porcupine, South Dakota. The creature appears to be seven to nine feet tall and has left a couple of footprints that measured 18 inches long and 7 inches wide. It stands up straight and has a slight hunch when walking. We have also found hair; possible saliva mixed with grass, and dried blood stains on cactus. There have been small trees broken on the property; they look snapped which would take such strength. It has often been seen running at high speed, too quickly to follow. I and most family members have seen this creature continuously – not just once; sometimes days pass between sightings.</t>
  </si>
  <si>
    <t>junction of Bureau of Indian Affairs Hwy 27 and 14 on the Pine Ridge Indian Reservation</t>
  </si>
  <si>
    <t>Porcupine</t>
  </si>
  <si>
    <t>BIA Hwy 27 and BIA Hwy 14</t>
  </si>
  <si>
    <t>Pine Ridge Indian Reservation</t>
  </si>
  <si>
    <t>hills , valleys , swamp</t>
  </si>
  <si>
    <t>gold</t>
  </si>
  <si>
    <t>squatting on the side of a ridge , running around house</t>
  </si>
  <si>
    <t>possible saliva, hair, and blood recovered</t>
  </si>
  <si>
    <t>Beginning in the late summer or early fall for the past four years, a family begins seeing a large bipedal animal around their home site during the evening hours. Usually, they are alerted to the animal’s presence by the family dogs, but they have occasionally surprised it causing it to hastily depart. It is normally seen each fall and spring and usually stays outside the perimeter of their surveillance and lighting system. On at least two occasions late at night when the outside lights were turned off, the creature has come close enough to the house to knock down a rain gutter downspout and to throw a dog against the side of the house, stunning, but not killing it. Also, it is alleged to occasionally slap the side of a parked box truck as it passes through the area. In the fall of year 2001, a sample of unknown hair was found and retrieved by a 13 year old granddaughter from a small shed on the family property; she was sent by her mother to investigate two dead dogs found there by other children. The dogs appeared to have been torn apart, but not eaten. The suspect hair was snagged on a metal tub’s torn handle which, she indicated, was about five feet above floor level at the time. She took the suspect hair to her mother and grandmother where the latter compared it with some horse hair before it was placed in a sealable plastic bag. The family attempted to have the hair identified by a local taxidermist with negative results. The hair sample was then placed on a back shelf where it remained until given to me on 2 November 2002. The hair sample that I received appeared to be dark brown or brindle in color and appeared to be about 3 to 5 inches in length with several strands appearing to have tapered ends. There was one strand of hair that may have been from a horse’s tail, but I could not be sure. I obtained a small cutting of the young girl’s hair for comparison. I also received a sealed plastic bag containing a wad of grass mixed with possible saliva from the creature. These samples were sent to the BFRO’s evidence curator. During an evening in December 2001, the reporting witness saw the creature for the first time as he was trying out a new spotlight. The creature was seen squatting or sitting on the side of the ridge west of the family home site. The witness could only see its upper torso which he described as being covered with reddish brown hair; its eyes reflected a gold color. Further observation revealed the creature to be very tall which prompted the witness to halt his observation and quickly depart the area. During a later spotlighting session at the family home site, he again observed a very tall bipedal creature standing near some trees south of his sister’s house exhibiting the same gold colored eye shine as he had seen before. Upon being spotlighted, the creature moved quickly toward and up the ridge west of the house. The witness has found possible large foot impressions around the home site at various times and has photographed some of them. The photos that he provided me have been sent to the Wyoming curator for his opinion. In the spring of 2002, the family patriarch’s son-in-law, a Captain of the Oglala Sioux Tribe Police, heard some unusual late night sounds through his bedroom window. He described the event as beginning at 12:09 AM as he retired for the evening and ending at 12:15 AM. He heard a flurry of barking dogs to the south followed by the sound of a heavy biped running north toward his house. He described the runner as stopping directly behind his house next to his closed window. As the unseen runner stood outside his window, he insisted that its breathing was heard at the same height above ground as the bedroom window, about nine feet. He compared the runner’s breathing to the sounds of playing children which he is accustomed to hearing below the window. He described the runner’s breathing as unusually slow and deep and sounding as if it was congested. Fear of the unknown caused him to refrain from opening the window to investigate the runner. He has since seen the creature on two separate occasions this fall of 2002 and has given chase both times in his 4X4 service vehicle. His last pursuit of the creature followed it over the ridge west of his sister-in-law’s house where it apparently hid in the bottom of the next draw. The creature escaped up that draw by doubling back on its pursuers. Its eye shine was seen as it escaped, but he couldn’t remember the color. He was emphatic that the creature’s eye reflections appeared much larger than any other animal’s eyes he has seen at night at that distance. A later search of the area around his sister-in-law’s house located one partial footprint that appeared to have been made by a running biped – the impression of the toes and ball of the foot were most pronounced and, according to the Captain, dwarfed his own size 13 foot. Unfortunately, he was unable to preserve the print long enough to photograph it and he didn’t have any casting material available. Because all interviewed witnesses appeared to relive their encounters as they related them to me, I conclude that their experiences were real and are credible.</t>
  </si>
  <si>
    <t>https://www.bfro.net/GDB/show_report.asp?id=5173</t>
  </si>
  <si>
    <t>New Hampshire</t>
  </si>
  <si>
    <t>Belknap</t>
  </si>
  <si>
    <t>Christopher Noel</t>
  </si>
  <si>
    <t>I moved to this location in New Hampshire in 2001. I have had several sightings over the past few years. Usually from my living room while I am watching television. I know this sounds weird. But, I am serious. My couch sits facing my picture window. Beyond the picture window, there is a small creek and an empty wooded lot. I have seen deer, bear, turkey, racoons, moose and fox on my property. It is in a part of Gilford called Gunstock Acres. It usually happens in the late evening on a dark summer night. No paticular date or time. From the ground to the top of the window has got to be at least 10 feet tall. This creature is about 9 feet in height. Dark deep brownish long hair, and walks upright, similar to a human. I have seen it go one direction, then go past the window in the other direction several minutes later, or it just walks away until the next time I see it, which has been about once a year. I have seen it looking more like a shadow when my lights in the house are on. I am usually caught off guard, and am startled when I've seen it, in disbelief, but there is no other explanation. Last summer I happened to tell my husband and family that I saw Bigfoot again last night and my oldest son said he seen it the night before, passing by the window, and it looked right in at him as it was passing by. He described the same creature except that he saw the face. And he swears it is a Bigfoot too. He was creeped out about it, and I think he still is. My son is in his 20's. This is part of the Great North Woods, with lakes, mountains, rivers &amp; caves. Plenty of places to hide. I have heard strange grunting noises, tree limbs breaking, screams, and walking sounds through my wooded lot. I refuse to go outside after I have seen it, and turn all the outside lights on, until I forget about it again. We have seen some huge prints out there in the winter going around the house, but they were unidentifiable. Due to the large amounts of snow we have gotten during storms, the tracks get filled in. I am spooked by it, but it hasn't done anything to any of us, except look in the window at us. I know what I have seen, and I haven't told many people as they would think we were crazy. So, my family and I would like to know what this creature is, and is it possible that it is a Bigfoot? We beleive it is, as we know what we have seen. It can't be a black bear, as this is too tall, and walks a distance on two legs and like a human, so it couldn't be a moose either. It is built like a really large broad-shouldered man, and muscular, but covered in hair. My son said that the face is hairy also, but the skin on the face is a lighter color than the rest of the body.</t>
  </si>
  <si>
    <t>Gilford</t>
  </si>
  <si>
    <t>Route 11A</t>
  </si>
  <si>
    <t>mountain , lake , river , creek , wetlands</t>
  </si>
  <si>
    <t>swaying behind tree , walking past house windows and looking in</t>
  </si>
  <si>
    <t>I contacted the report writer and immediately received a long, detailed message back with further aspects of the situation filled in. I then visited the residence on June 27/28, 2009, spent four hours with Mr. and Mrs. J., exploring in the woods near them, at the base of Gunstock Mountain. We came across a good number of tree twists and some potential tracks, but none good enough to cast. We found a deer rib hanging in a tree. I stayed the night in a spare room, and set up the thermal camera aimed at the tree line where the family has been leaving food for the past eight years. In the morning, the food was gone, but the footage revealed raccoons and a fox as the culprits that night. Three members of the family (the mother, her twenty-two-year-old son, and eighteen-year-old daughter) told me in detail about their sightings. A total of five times, they have seen a Sasquatch either walking past the living room windows or (in one case) just looking in. The mother has also seen one, on a moonlit night, in the woods behind and above their house, swaying back and forth behind a tree. She showed me this tree and it is approximately seventy-five feet from their kitchen window. When I showed them the Mike Greene thermal footage, she said that that swaying behavior was the exact same that she witnessed. The daughter has heard the Ohio Howl several times, both close by and at a distance. She also saw a large-eyed, partially hair-covered face at the living room window one night, and when I asked her, "Did you lock eyes with it fascinated, or run into your room and throw the covers over your head?", she answered, "The second." I found all members of the family credible and sincere and their residence, so close to uninterrupted, mountainous territory, conducive to such visitations.</t>
  </si>
  <si>
    <t>https://www.bfro.net/GDB/show_report.asp?id=26113</t>
  </si>
  <si>
    <t>Chesire</t>
  </si>
  <si>
    <t>Bill D.</t>
  </si>
  <si>
    <t>My girlfriend and I were staying at her parent's house near Marlborough, New Hampshire. I am writing on her behalf because of my access to the internet. I also have an interest in bigfoot related stories and lore and so am familiar with this website. However, I have not had any experiences or encounters myself. This particular night, my girlfriend was startled by an unusual howling scream while watching t.v. at approximately 11:45 p.m. (her father and I were asleep and did not hear anything). The howling scream seemed to eminate from across the street in an area that is heavily wooded. At the first scream she thought that she must have heared an injured person's cry. There were approximately four screams (although she is unsure about this), each about 5 seconds apart. After hearing the second scream she went to the front door (about 10' from her) and stood outside on the stoop where she heard the last two screams. She estimated the distance to the screams as approximately 400 feet, to the other side of the street where there is a solitary house. I believe, however, that the screams may have been much farther away. She says that they were 'very loud' and stationary, i.e. they didn't sound louder or fainter with each progressive one. She also notes that they sounded as if from around the corner of the house, not a clear shot from her to the point of origin. In other words, she doesn't beleive that the 'animal' could have seen her at the front door. The next day she described what she heard to me and I immediately thought of the recordings from your site. Her description sounded alike. After returning from our trip I played the recordings to her (over the phone) and she says, "identical," specifically the 1978 recording from Snohomish County, Washington.</t>
  </si>
  <si>
    <t>Marlborough</t>
  </si>
  <si>
    <t>Porter Lane</t>
  </si>
  <si>
    <t>partially overcast</t>
  </si>
  <si>
    <t>new neighborhood , forest , mountains</t>
  </si>
  <si>
    <t>scream , moan</t>
  </si>
  <si>
    <t>calls 5-10s in duration repeating 6 times</t>
  </si>
  <si>
    <t>Original report submitted by witness boyfriend. Investigator interview provided slightly different detail (not unusal with second hand reports). Witness stepped outside the house for a breath of air late at night (between 11 &amp; 12 pm) and was treated to a series of close range vocalizations described as "overpowering" in volume and of a wailing-roar-scream in timbre. Vocalizations began less than 1 minute after she exited the house and came from across a small dirt road "about a basketball court away" in range. The calls were 5 - 10 seconds in duration, repeating approximately 6 times with about a one second pause in between. It is possible the witness surprised and/or startled the animal which was either passing by or loitering close to the otherwise dark, quiet house. The witness additionally described the vocalizations as a "scream-moan-something hurt" with enough power to be clearly heard reverbrating throughout the surrounding area, a mix of woods and farm fields. There were no other witnesses and nothing additional heard or seen. The type and volume of the calls do not correspond to any know local wildlife. The area has a history of vocalization reports and sightings (where the animals are referred to as ' wood apes ' ) going back to the pre-colonial period.</t>
  </si>
  <si>
    <t>https://www.bfro.net/GDB/show_report.asp?id=6668</t>
  </si>
  <si>
    <t>Many years ago I lived up in Coos county in New Hampshire. Some of the old men would talk about things called "wood devils" that live in the woods. There aparently were alot more of these creatures back in the 1930's than there are now. These Wood Devils were tall and very skinny. They are grey colored and very hairy. I guess that people saw them mostly when they didnt expect to. They stay in the deep woods. They can run very fast. When a person walked through the woods he would nearly walk into one before he spotted it. They hide by standing upright and still aginst a tree. As a person aproaches it it will stand against the opposite side of the tree. As the person passes it will move so that the tree is always between the person and the tree. If it cannot hide it will still stay perfectly still until it knows the person sees it. They make awful screams. They have a semi human shape, but their faces dont look at all human. I have never seen one, but the people who said they did were regular church goers and would strap their kids for lying. I dont think they would carry on discussions of things they made up.</t>
  </si>
  <si>
    <t>very hairy , did not look human</t>
  </si>
  <si>
    <t>stand on opposite side of tree from human , stand very still when human is aroun</t>
  </si>
  <si>
    <t>very fast running</t>
  </si>
  <si>
    <t>https://www.bfro.net/GDB/show_report.asp?id=1192</t>
  </si>
  <si>
    <t>Crystal Panek</t>
  </si>
  <si>
    <t>Possible vocalizations on the 1400 acre farm we manage. This happened in the fall of 2014. I was outside on the deck and was listening to the coyotes out back. They were quite loud. I heard a howl like I have never heard before. I heard it 2 more times and then quiet. I have been out in the woods for most of my life. I have hunted extensively and never heard anything like this.</t>
  </si>
  <si>
    <t>on a farm 2.2 miles past Errol towards Colebrook</t>
  </si>
  <si>
    <t>Errol</t>
  </si>
  <si>
    <t>Rt. 26</t>
  </si>
  <si>
    <t>farmland , stream</t>
  </si>
  <si>
    <t>3 screams 10s apart , howl with the coyotes</t>
  </si>
  <si>
    <t>A.J. owns and operates a 1400 acre buffalo and elk ranch in Errol. Clear Stream runs directly through his property. A.J. indicated that the incident took place in the fall of 2014. He couldn't remember the exact date - but indicated that it was either September/October time frame. A.J. stepped out onto his back deck around 6:30 - 7:00 pm - not quite sure the exact time - but, it was getting dark - it was a clear evening. He could hear a pack of coyotes howling and yipping fairly close to his property - just on the other side of the stream. He indicated that it was approximately 200 yards away. (He did indicate that they do sometimes take carcasses of deceased animals to a pasture on the other side of Clear Stream on their property.) The area for the elk and buffalo is surrounded by a 9 foot tall fence and he does have to go around and look for breaks in the fencing. Moose have been known to take down the fence. While standing on his deck listening to the coyotes he indicated that he heard a very loud vocalization. He heard a total of three vocalizations each probably 10 seconds apart. He heard the first one and then went to the door and told his wife and daughter to come out. His daughter, Zoe, 9 at the time - was able to hear one of the vocalizations with her father. After the first vocalization he did not hear the coyotes anymore. A.J. is a hunter and familiar with the woods and the sounds of the forest. He has heard coyotes, bobcats, fisher cats, bears, &amp; moose and knows the sounds they make - he indicated that this vocalization was very strange and almost sounded "backwards". He even attempted to imitate the vocalizations for me - but, said that he couldn't do it with the force that this animal had. The vocalizations caused his chest to vibrate. A.J. indicated that he did not investigate what made the sounds but, did go out he next morning to look for sign but didn't see anything since the ground was starting to freeze. If he has any other experiences or hears any vocalizations he will let us know.</t>
  </si>
  <si>
    <t>https://www.bfro.net/GDB/show_report.asp?id=48403</t>
  </si>
  <si>
    <t>Grafton</t>
  </si>
  <si>
    <t>While camping in the White Mountains of NH in March 2001, I came across bi-pedal prints in heavy snow. Each foot print was about 18 inches long by 8 inches wide, and the stride was 24 to 30 inches between each print. They were located in 100-150 yards off a snowmodible trail, and went even deeper. This was were I was camping for 3 days, so I did not want to pay attention. However, after considerable thought about the circumstances, my observations of the environment make the tracks interesting. In march of 2001, there was fairly heavy snows, ranging from 3 to 4 feet deep. The week before the camping trip was very warm, so the snow began to melt. There was stil snow, so when it got cold again the next week, there was an inch or so of ice on top of the snow. When wearing snowshoes, the weight dispersal would break the ice in a large cricle, simply caving in some of the ice. When wearing snow boots, the ice could not support your weight on such a small area, and your foot would go straight through the ice. Applying this to the prints, there was no evidence that the prints were made before the snow melt, as they then would have exihibted the melted ice over the print. There was no way these could have been made by snowshoes then (they wouldnn't even be the same shape) and it was way to big to be anybodies boot that would make this kind of straight through the ice print. There were no distinctivly human markings ( i.e. ice breakers or tread marks). My only regreat was not following them</t>
  </si>
  <si>
    <t>White Mountains</t>
  </si>
  <si>
    <t>Waterville Valley</t>
  </si>
  <si>
    <t>mountains , forest , creek</t>
  </si>
  <si>
    <t>tracks were 100-150 yards off snowmobile trail</t>
  </si>
  <si>
    <t>After speaking with the submitter I found him to be consistent in the retelling of the event. The estimated 18 inches could have possibly been in the 17-20 inch range and the estimated width 5-7 inches. The submitter did not note if the tracks were deeper than his own at the time. The submitter has recontacted the BFRO via the website in regards to his observation and estimate of the depth. the pertinent part of the reply is as follows. "Since there was a melt, and thus a layer ice on top of the snow, when walking with your boots, you would make astraight, exact print through the ice, but only the first layer. There were other ice layers with snow in between, and the tracks that I found definetly went through the second ice sheet, and possibly the third. So as I don't know the exact depth, I would estimate 10 to 14 inches (i know thats a big gap) but the pertinent point is that they broke through lower sheets of ice that would support me on my boots. I know this is not the most important sighting or anything, but i just wanted my only info I can give to be more complete."</t>
  </si>
  <si>
    <t>https://www.bfro.net/GDB/show_report.asp?id=9009</t>
  </si>
  <si>
    <t>Sound: Whoop,whoop,whoop, whoop,whoop, whooo.... answer whoop in distance Whoop was nearby and somewhat high pitched not owlike nor loonlike nor whooping cranelike 2:00 AM outside our tent. Camper on adjacent site also heard the same sound.</t>
  </si>
  <si>
    <t>Big Rock Camping Area sites 10 &amp; 11</t>
  </si>
  <si>
    <t>Lincoln</t>
  </si>
  <si>
    <t>Kankamagus Pass Hwy</t>
  </si>
  <si>
    <t>White Mountains National Park</t>
  </si>
  <si>
    <t>response calls , 20-30s pauses , primate/birdlike , pitch is alto-sax</t>
  </si>
  <si>
    <t>7/31/03 The reporting witness, who was part of a church camp group, along with his wife and a couple in the next tent were woken at 2 a.m. by a very loud, close range, repetitive vocalization. With occasional 20-30 second pauses, calls continued for over 10 minutes and were answered by a similar responding call from "quite a distance." Volume was as loud as a large man could produce at top of his lungs, timbre of calls was "melodious/primate/bird like." Pitch of calls "about an alto-sax." Calls ended suddenly and were not repeated. Volume, quality, duration of calls do not correspond to known local animals. Witness identified sasquatch vocalizations heard on internet as "a very close fit" to this sound. The area has a history of reports of similar vocalizations going back many years.</t>
  </si>
  <si>
    <t>https://www.bfro.net/GDB/show_report.asp?id=6623</t>
  </si>
  <si>
    <t>Jeff Sheppard</t>
  </si>
  <si>
    <t>2014-2016</t>
  </si>
  <si>
    <t>I have not had a visual incident, but several strange experiences around my area recently have led me to try want to talk to someone who might know what is going on. Here I'll list the experiences: 1. I have a small orchard next to the forest in back of my house. 2 years ago, a young pear tree was bearing fruit for the first time, loaded with pears, there must have been 20-30 pears on it. I checked them one evening and decided that the next day I would come out and pick them. The next morning, I came out with a basket and every one of them was gone. Not only gone but every branch that had had a pear was broken. The top branches were about 10ft high so what ever took the top pears had to be tall. At the time, I didn't even consider a bigfoot and thought it might be a moose which we have go through the yard periodically. But I have not heard that moose eat pears and certainly not every one on the tree. Usually when deer eat my apples, they rarely eat more than 1/2 an apple at a time. Since that time I have put an electric fence around the orchard and the tree is recovering. 2. My workshop is down the street from my house, in my barn. About 1.5 years ago, I was walking up from the barn to the house and it was pitch black, in the evening. I could only barely see the road. Just before my house there is a patch of hemlock trees. As I passed the trees I encountered a very strong scent of wet dog. It had been raining all day but had stopped but everything was wet. The smell was overpowering and so strong that I stopped to see what it was. I peered into the trees but couldn't see anything. I walked past the trees and past the smell, walked back to the trees and the smell was still there. The trees are about 15-20 ft from the middle of the road where I was. I have to say I was a bit afraid as we do have some big bears around and didn't want to aggravate one, but I doubt a bear would have stayed still. My experience with bears is that they don't like being around humans and the ones around here are certainly not afraid of humans and usually just walk away. Whatever this was didn't move. So I went into the house. I definitely felt like I was being watched. 3. 1 year ago my wife and I were woken up around 1 am to the sound of a screaming woman in the woods, or what sounded like one. It was very loud, certainly louder than a woman would have been able to make, and it woke both of us up. After the screaming stopped, there was a pack of coyotes who yipped for a while from the same area. Then another sound of the woman screaming, then more coyotes, then more screaming and then more coyotes, then nothing. We went back to bed. We had heard the woman screaming sound before, years ago, in the middle of the day, and had gone out to find out what was going on but found nothing. We do have cougars here though and it may have been one of them. 4. A few weeks ago, at about 10 pm, my wife, myself and my son were sitting in the living room. It had been raining and foggy all day and was still drizzling out. It was pitch black and we couldn't see anything outside. All of a sudden, a rock hit the side of the house nearest the woods. It must have been about the size of a large marble. We immediately opened the door, but it was totally quiet and nothing more happened. 5. My daughter was visiting two weeks ago, and she was here for a week. She came on a Sunday and the next Friday she complained to me that she hadn't been able to sleep because of the screams in the woods. She asked me if I had heard them but I had slept through them. She said they were about midnight to 1 am and were accompanied by the sounds of a pack of coyotes. She described the screams but I of course cannot repeat them on this note, however, when she tried to repeat them, they are like nothing I've ever heard. She said they repeated for four nights. On Friday night, we stayed up trying to hear them but they did not reappear. 6. My daughter's dog stayed with us last fall for 5 months. She is a small black lab and loves to explore our field near the woods. But many times, during the day even, when we went to let her outside, she refused to go out the door. She would sniff and then back away from the door. I still don't know why. Some days she would go out willingly, and some not. 7. The most recent was a few days ago. It was our first day above 90 degrees and I was traveling down Rte 31 north from Greenville along the Souhegan river. I was looking down the river on the right as the river arced away from the road and saw, some distance down the river, a large animal on all fours standing in the river.My first thought was that it was a bear. It was large, as the black bears we've seen around here are quite large. But it was cinnamon colored, quite a light color and the fur was at least 4" long. I couldn't see its head. One of the bears here stood up against the screen door of my next door neighbor and my neighbor is 6'2" and the bear stood as tall as he is, and I thought as I looked at this animal that it was at least that big. I know cinnamon is a variation of black bears, but the fur didn't look right, it was much too long and shaggy. The fur was so long that I couldn't see the joint between the legs and body. I should have stopped to get a better look but I was in a rush and didn't. 8. The last experience I had was in March. I was walking in the forest on a trail. In the distance, I heard someone hit a tree with a stick three times. I remembered that this is what bigfoot sometimes do from the online reports. I thought about that, and then walked on. About 100 feet later, it happened again. I thought, "If this is a bigfoot, I don't want to meet him today". I finished my walk without incident. So in sum, what is all this? Am I imagining something or what? Any suggestions? Do you have any similar reports from near here (southern NK)? I know bigfoot has been cited near here several times in the past in nearby towns. Xxxxx Xxxxx</t>
  </si>
  <si>
    <t>Mason</t>
  </si>
  <si>
    <t>forest , swamp , lakes , marsh</t>
  </si>
  <si>
    <t>I had the opportunity to do a site visit and spend approximately 7 hours with the homeowner, hiking, researching and exploring. He and his wife were very gracious, open and sincere. They live in a small rural town in South Central NH and live on a dirt road with few neighbors near a State Forest. The area boasts mixed hardwood and softwood forests as well as many swamps and ponds. There is abundant wildlife in the area including black bear, deer, moose, mountain lion, coyote and other animals as well as many types of birds. The gentleman who made the report is a self employed Engineer who works in the Nuclear Medicine field and his wife is a school teacher. Over the last few years unusual things have been happening on and around their property. Individually they did not seem significant but once the homeowner added them together he started to wonder if they could be experiencing Sasquatch activity. My visit started with a stop at his barn which he uses as a machine shop and shipping and receiving area. It is approximately 100+ yards away from his house going down the street. Just days before my visit something or someone left him a pile of white medium sized rocks with a small plastic butterfly along with 3 small plastic ornamental leaves and a small figurine. These were found behind the barn on a path that leads to his home. He asked his wife and granddaughter (16 years old) if either one of them had anything to do with the mystery arrangement, neither knew what he was talking about. The other thing that made him a little nervous was that a similar pile of rocks was left at the spot on the side of a pond about a mile away in the state forest where he goes to meditate. I was able to observe and photograph both piles. He also noted that the security light near the back door of his barn by the loading dock had been swatted by something breaking it. There would be no reason for anyone to be behind his barn, the light itself is close to 8 feet off the ground. Walking to the house we stopped at the patch of Hemlock trees where he experienced the nauseating wet dog smell. The trees are very close to the road and could hide a bear or another creature easily under the cover of darkness with easy access to retreat into the forest behind his barn. On the way to the orchard we stopped in their front yard and I was shown where their house had been struck by a rock one night during foggy /inclement weather. The land slopes down and away from the front of the house into the forest. A person or creature could easily duck and hide and not be seen as well as throw an object from behind any number of natural obstructions. I did like the bears scratching a stump at the base of their woods line. Our next stop was his orchard where he showed me his pear tree that had been pillaged the year before of all its fruit. This occurrence puzzled him. He showed me where branches had been broken about 8 feet off the ground where something was getting at the fruit at the top of the tree. Generally the animals when they eat their fruit will leave half eaten pieces on the ground surrounding the fruit trees. He feels it is unlikely that a person would come onto the back of their property in the middle of the night to take all of their fruit. Their home is very secluded and there are no street lights in the area. Past the orchard is the forest where he and his family have heard unusual screaming that they describe as if it were a woman. Generally they hear this screaming late at night or early in the morning, often accompanied by coyote calls shortly after. They have no idea what could be making these screams but mentioned that they do have mountain lions that are in the area. I suggested that he invest in a recording device to try to capture these sounds for identification. We then hiked into the State Forest where he had heard the wood knocks. The area was quite beautiful with mixed forest and swamps. We did a couple of wood knocks but had no response. We did not see any other hikers in the area. I was brought me to the river next. We stopped by where he sighted the mystery creature from his car as he drove to an appointment. He described it as being on all fours with 4” long cinnamon colored fur. The area abuts state forest lands and the river is quite shallow and rocky in this area. He speculated that whatever was in the river was fishing as the state does stock the river with fish. He regrets not stopping that day for a positive ID on the creature he saw as overhanging branches did block his view of the creatures head. Once done we went and hiked Temple Mountain. It is in an area where other reported sightings have occurred. Unfortunately we had to cut our hike short due to a thunder storm that was approaching. He recently contacted me and reported that something opened their shed and removed a container of chicken feed. He found the container in the woods. Something/someone dumped some feed out onto the ground and left the rest in the container. The odd thing is that in order to get into the shed someone or something had to remove a 2x4 from a bracket that secures the door shut that is 4’ off the ground. He did find this to be quite strange.</t>
  </si>
  <si>
    <t>https://www.bfro.net/GDB/show_report.asp?id=52031</t>
  </si>
  <si>
    <t>The incident that happened to my wife and I was on 5/27/16. I was woken up at three in the morning by a screaming distress sound that was coming from outside our open bedroom windows at the rear of our house, after the sound happened again I woke my wife up wondering if our dog was left out, then she heard the noise a couple times. I got up and went to our rear sliding door in our kitchen where we keep our dog kennel. As I left the room my wife was startled and heard a repetitive hollow knocking sound from outside our bedroom windows which I did not hear because I was between rooms. As I got to our dogs kennel I startled our dog awake, I then turned on our rear outdoor lights and porch light. When I opened the slider I heard a lot of commotion at our tree line which is around 150' from the house. My first thought was a pack of coyotes. After listening for a few seconds, the noises escalated and the trees began to shake in 3 to 5 spread out areas of my tree line. It made the hair on the back of my neck stand up. I shut the slider and went to get my shotgun. I loaded it and went out to my back deck, which is about 6 to 8 feet off the ground.. At this time my wife came out to the kitchen to listen out the window. As I was on the back deck the noises continued. It was as if whatever was out there had no fear of me. I felt like there were multiple sets of eyes on me. As I stood there I could hear breaking limbs, tree shaking and what sounded like a creature with serious power. My 12 gauge felt like nothing and I knew I better get back in the house. The noises carried on for a half hour. I decided to shut off the rear deck light because our house was dark inside and it felt like they could see us. When I walked over to shut it off my wife, who was standing at the slider with the door partly opened about a foot, heard a heavy sound of something running towards us. She slammed the slider shut and jumped back. I've never seen a fear like this come over my wife. I then quickly opened the slider with my shotgun in hand and heard an aggressive, deep grunting sound that went off 3 times quickly. It was right beside the deck and felt like it was in my face. I slammed the slider. My wife ran to our baby's room and I could hear what sounded like a group of 3 to 5 creatures slowly heading back into the woods. I've been in the woods my whole life and know this area and wildlife well. I've never encountered anything like this. We didn't see anything. The following day we noticed some bushes pushed over at the edge of our deck and several freshly broken branches around the tree line.</t>
  </si>
  <si>
    <t>Hancock</t>
  </si>
  <si>
    <t>forest , lawn</t>
  </si>
  <si>
    <t>3-5 animals heard , tree shaking from multiple places</t>
  </si>
  <si>
    <t>Called and spoke with the witness. He and his wife were sleeping when they were awoken by a strange noise coming from the side of the house at about 3 am. It was an odd sounding noise fairly close to the window and he wondered if his dog had been left out. He went downstairs and noticed that the dog was asleep in its kennel. He went to the sliding door turned on the light and opened the door. As soon as he did there was a huge commotion - several trees were being shaken violently and there had been tree knocks that his wife heard when he headed downstairs. The tree shaking really scared him since it was coming from multiple locations in the backyard. The witness went back inside the house and grabbed his shotgun. He was not sure what was out there and had gone into a "survival mode". He stepped back out the slider and onto the deck (which is about 6-8 feet above the ground). The noises continued. While on the deck he began to hear breaking limbs and violent tree shaking. He got nervous and went back inside the house and continued to watch from the window and slider door. The noise continued on for about 30 minutes. He decided to turn off the porch light. His wife was standing with the slider door partly ajar so she could listen. As soon as he turned off the light they heard what sounded like running thumping of feet running towards the deck. She slammed the door shut. The witness then opened the door a crack and could hear right next to the deck only what he could describe as deep guttural grunting and growling that went of 3 times. He stated that is was extremely aggressive in sound. They were terrified and too afraid to turn on the porch light to see what was making the noise. They felt is was right there. He didn't want to know what was making the growling noises. He was too scared to even attempt to turn on he light. He slammed the door shut. They ran to a window and could hear what sounded like several large creatures heading back into the tree line. He stated that nobody slept for the rest of the night. He was worried about whatever was out there would break into the house. They were terrified. I asked if he had thought about calling the police. He said no. He had his shotgun and was concerned about what the police would say. This family has a compost pile in the backyard and he was wondering if that is what drew "whatever" it was into the yard. It was definitely more than one. I asked him about tracks and he said that there were none and that he could see that the plants had been trampled next to the porch but, didn't see anything else. He did tell me that he never paid attention to it before - but, his son who had a room in the basement had told him a couple times that he had seen red eyes in the wood line at night. He just said - "ok" thinking it was his son's imagination. This witness was very passionate, he truly seemed scared. He stated that he didn't want this to happen and wish that it hadn't. I have remained in touch with him and asked him to contact me immediately if something happens again. Their home is close to the Carpenter's Marsh and Eva's Marsh Wildlife Management Area</t>
  </si>
  <si>
    <t>https://www.bfro.net/GDB/show_report.asp?id=51934</t>
  </si>
  <si>
    <t>Merrimack</t>
  </si>
  <si>
    <t>Matt Hampson</t>
  </si>
  <si>
    <t>In one part of Bearbrook State Park is the Girl Scout Day Camp location. Across the street from New Rye Rd is the Camping Museum &amp; the Snowmobile Museum. There used to be a nature museum. If you keep going straight on that dirt path, you wind yourself up into the Girl Scout Campground. It was a 2 week event. The older campers were allowed to have a single overnight in the last few days. It was '67/'68, late July. There were 3, 5-person tents, I was a senior and in the tent closest to the woods. The evening was spent cooking hotdogs &amp; hamburgers &amp; marshmallows &amp; sa'mores with lots of singing laughing &amp; screaming. We all retired around 10 pm. In the middle of the night, around 1 or 2 am, I was woken by something softly grunting &amp; pushing down on the top of the tent. We have racoons but no bears in (I get the irony) Bear Brook State Park. The other girls in my tent were trying to stay quiet, but still panicking not so quietly. I said " it's just one of the other girls." I am a camper since age 9 with a father who was a practical joker. So I said loudly "That's not how you do it. This is how it is done" &amp; I dug my nails into the canvas &amp; making a roaring growling sound clawed down the canvas hard &amp; fast &amp; hit something soft but solid on the outside of the cloth. I was picturing a man's hand/fist kind of like knuckles???. There was a loud grunt/growl &amp; crashing away from us through the underbrush just on the other side of the tent. Now the girls in my tent are screaming hysterically about bears, The rest of the campers are opening my tent and all pandemonium broke loose. No-one admitted to playing a prank. &amp; the leaders in the other 2 tents all day insisted everyone was accounted for &amp; no one had left the tents not even a potty run. There was a funky smell though, that no-one could recognize. The park rangers swore there were none in the area, they were all up north for the summer. We had never heard of bigfoot, I fear I am repeating myself, so didn't even know such a thing existed. So, unexplainable incident, that with hindsight, I am thinking, could it have been??? The entire area, for square miles, has always been swarming w/ deer, even still, today.</t>
  </si>
  <si>
    <t>Girl Scout Day Camp in Bearbrook State Park</t>
  </si>
  <si>
    <t>Allenstown</t>
  </si>
  <si>
    <t>Deerfield Rd</t>
  </si>
  <si>
    <t>Bearbrook State Park</t>
  </si>
  <si>
    <t>touching tent</t>
  </si>
  <si>
    <t>pushing down on tent then retreated , someone saw "someone in a gorilla suit" cross the road</t>
  </si>
  <si>
    <t>I spoke with the witness, one incident being hers, and the other, a second hand incident from a group of her friends in the same park around the same time. The witness was a senior in high school and a counselor for the Girl Scouts in the early '70s. She said that the whole day had been spent on activities with a nice cookout and a fire after dinner. She said that everybody had a good time singing, laughing and carrying on, and eating S'mores. Everybody turned in for the night and went to sleep. The witness was awakened around 3 am by something or someone softly "grunting" and pushing "down" on the top of the canvas tent. She said this struck her as odd because the canvas tent was pretty tall. She said that after pushing down on the tent, whoever it was then brushed their hand along the tent. The witness at this point figured it was other campers fooling around. She has been camping for years and had a father who was a practical joker. She said out loud, "That's not how you do it.. This is how its done..." She then proceeded to claw the side of the canvas tent and make a roaring growling sound. She felt something on the other side as she did this. She said it felt to her like a hand or knuckles. She said that whatever it was made a loud grunt/growl and took off into the woods. She said this was also a very odd thing for someone to do since it was in the middle of the night and there was a very well maintained trail close by. It made no sense to her that someone would run into the dark woods instead of down a very smooth path. The girls in her tent started to scream and then others close by did as well. The witness said a kind of funky smell was in the air that nobody could explain. This was the incident that happened to the witness. She mentioned a few second hand incidents including where a group of her friends in the same State Park saw "a person in a gorilla suit" cross the road, and a persistent story of a family in Gilmanton, NH that has left food out, seen a bipedal figure a few times, and had gifting take place.</t>
  </si>
  <si>
    <t>https://www.bfro.net/GDB/show_report.asp?id=48354</t>
  </si>
  <si>
    <t>Notes</t>
  </si>
  <si>
    <t>All commas have a space before and after for ease of coding</t>
  </si>
  <si>
    <t>For example, between two locational details it will say "glacier , Hilltop Road"</t>
  </si>
  <si>
    <t>Note when searching through text with Python, search for ' , ' with spaces before and after the comma</t>
  </si>
  <si>
    <t>If a time or height is seperated by a comma, it means the encounter was between those two times or heights</t>
  </si>
  <si>
    <t>All times in 24 hour conversion</t>
  </si>
  <si>
    <t>Designating "sunny" and "clear" to mean the same thing as defined by the Weather Channel</t>
  </si>
  <si>
    <t>For ease of coding, we will use "clear" to mean both "clear" and "sunny" conditions</t>
  </si>
  <si>
    <t>"Overcast" does not necessarily mean rain. If designated "rain" we assume it is also overcast</t>
  </si>
  <si>
    <t>"Dark" hair color indicates either dark brown or black. The witness could not distinguish which</t>
  </si>
  <si>
    <t>When a witness says a general time like "afternoon" a value will be assigned to it for statistical purposes. See below for values.</t>
  </si>
  <si>
    <t>Shorthand</t>
  </si>
  <si>
    <t>Not Applicable</t>
  </si>
  <si>
    <t>Hwy</t>
  </si>
  <si>
    <t>Highway</t>
  </si>
  <si>
    <t>Definitions</t>
  </si>
  <si>
    <t>Type of Obs</t>
  </si>
  <si>
    <t>witness observed a sasquatch</t>
  </si>
  <si>
    <t>witness found footprint(s)</t>
  </si>
  <si>
    <t>impression</t>
  </si>
  <si>
    <t>witness found an impression in the ground that was not a footprint</t>
  </si>
  <si>
    <t>witness heard a noise emitted from a sasquatch</t>
  </si>
  <si>
    <t>witness heard a wood knock</t>
  </si>
  <si>
    <t>witness did not see the animal but had an interaction with it</t>
  </si>
  <si>
    <t>Female</t>
  </si>
  <si>
    <t>Male</t>
  </si>
  <si>
    <t>March-May</t>
  </si>
  <si>
    <t>June-August</t>
  </si>
  <si>
    <t>September-November</t>
  </si>
  <si>
    <t>December-February</t>
  </si>
  <si>
    <t>Did the witness get a weird/scared feeling before they noticed the sasquatch?</t>
  </si>
  <si>
    <t>Time Values</t>
  </si>
  <si>
    <t>dawn</t>
  </si>
  <si>
    <t>early morning</t>
  </si>
  <si>
    <t>morning</t>
  </si>
  <si>
    <t>late morning</t>
  </si>
  <si>
    <t>noon</t>
  </si>
  <si>
    <t>early afternoon</t>
  </si>
  <si>
    <t>afternoon</t>
  </si>
  <si>
    <t>late afternoon</t>
  </si>
  <si>
    <t>dusk</t>
  </si>
  <si>
    <t>night</t>
  </si>
  <si>
    <t>evening</t>
  </si>
  <si>
    <t>Behaivor Categories</t>
  </si>
  <si>
    <t>Standing on road</t>
  </si>
  <si>
    <t>the sasquatch was standing on the side of road, standing near the guardrail, or standing just off the road (&lt;5ft)</t>
  </si>
  <si>
    <t>sasquatch was standing off the roadway &gt;5ft</t>
  </si>
  <si>
    <t>Staring at witness</t>
  </si>
  <si>
    <t>the sasquatch was staring at the witness when the witness noticed it</t>
  </si>
  <si>
    <t>Road Crossing</t>
  </si>
  <si>
    <t>the sasquatch was crossing the road whn it was noticed</t>
  </si>
  <si>
    <t>the witnesses noticed the sasquatch as it was just existing in the distance. sasquatch did not see witness initially</t>
  </si>
  <si>
    <t>Window peeking</t>
  </si>
  <si>
    <t>the sasquatch was peeking in the witness' window</t>
  </si>
  <si>
    <t>sasquatch was observed near or around a residence</t>
  </si>
  <si>
    <t>vocalization was heard</t>
  </si>
  <si>
    <t>the sasquatch was observing the witness when seen</t>
  </si>
  <si>
    <t>an object was thrown from an unspecified source</t>
  </si>
  <si>
    <t>acitivty</t>
  </si>
  <si>
    <t>generally activity that was observed</t>
  </si>
  <si>
    <t>sasquatch was circling a camp and interacting with campers</t>
  </si>
  <si>
    <t>wood knocking was heard</t>
  </si>
  <si>
    <t>bluff charge, tree shaking, tree breaking</t>
  </si>
  <si>
    <t>peeking at witness from behind tree</t>
  </si>
  <si>
    <t>gait was noted as smooth or fluid</t>
  </si>
  <si>
    <t>laborious</t>
  </si>
  <si>
    <t>gait was noted as bouncy/laborious</t>
  </si>
  <si>
    <t>Arms Swinging</t>
  </si>
  <si>
    <t>did the arms swing as it walked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</si>
</sst>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d"/>
  </numFmts>
  <fonts count="15">
    <font>
      <sz val="10.0"/>
      <color rgb="FF000000"/>
      <name val="Arial"/>
      <scheme val="minor"/>
    </font>
    <font>
      <b/>
      <sz val="10.0"/>
      <color rgb="FF000000"/>
      <name val="Arial"/>
      <scheme val="minor"/>
    </font>
    <font>
      <u/>
      <sz val="10.0"/>
      <color rgb="FF000000"/>
    </font>
    <font>
      <u/>
      <sz val="10.0"/>
      <color rgb="FF000000"/>
    </font>
    <font>
      <sz val="10.0"/>
      <color theme="1"/>
      <name val="Arial"/>
      <scheme val="minor"/>
    </font>
    <font>
      <sz val="10.0"/>
      <color rgb="FF1F1F1F"/>
      <name val="Arial"/>
      <scheme val="minor"/>
    </font>
    <font>
      <color rgb="FF000000"/>
      <name val="Arial"/>
    </font>
    <font>
      <u/>
      <sz val="10.0"/>
      <color rgb="FF000000"/>
    </font>
    <font>
      <u/>
      <sz val="10.0"/>
      <color rgb="FF000000"/>
    </font>
    <font>
      <color theme="1"/>
      <name val="Arial"/>
    </font>
    <font>
      <b/>
      <sz val="12.0"/>
      <color theme="1"/>
      <name val="Arial"/>
      <scheme val="minor"/>
    </font>
    <font>
      <color theme="1"/>
      <name val="Arial"/>
      <scheme val="minor"/>
    </font>
    <font>
      <sz val="10.0"/>
      <color rgb="FF000000"/>
      <name val="Arial"/>
    </font>
    <font>
      <b/>
      <sz val="12.0"/>
      <color rgb="FF000000"/>
      <name val="Arial"/>
    </font>
    <font>
      <b/>
      <i/>
      <color theme="1"/>
      <name val="Arial"/>
      <scheme val="minor"/>
    </font>
  </fonts>
  <fills count="8">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FF2CC"/>
        <bgColor rgb="FFFFF2CC"/>
      </patternFill>
    </fill>
    <fill>
      <patternFill patternType="solid">
        <fgColor rgb="FFD9D2E9"/>
        <bgColor rgb="FFD9D2E9"/>
      </patternFill>
    </fill>
    <fill>
      <patternFill patternType="solid">
        <fgColor rgb="FFC9DAF8"/>
        <bgColor rgb="FFC9DAF8"/>
      </patternFill>
    </fill>
    <fill>
      <patternFill patternType="solid">
        <fgColor rgb="FFFCE5CD"/>
        <bgColor rgb="FFFCE5CD"/>
      </patternFill>
    </fill>
  </fills>
  <borders count="1">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horizontal="left" readingOrder="0" shrinkToFit="0" wrapText="0"/>
    </xf>
    <xf borderId="0" fillId="0" fontId="1" numFmtId="2" xfId="0" applyAlignment="1" applyFont="1" applyNumberFormat="1">
      <alignment horizontal="left" readingOrder="0" shrinkToFit="0" wrapText="0"/>
    </xf>
    <xf borderId="0" fillId="0" fontId="1" numFmtId="164" xfId="0" applyAlignment="1" applyFont="1" applyNumberFormat="1">
      <alignment horizontal="left" readingOrder="0" shrinkToFit="0" wrapText="0"/>
    </xf>
    <xf borderId="0" fillId="0" fontId="1" numFmtId="0" xfId="0" applyAlignment="1" applyFont="1">
      <alignment horizontal="left" shrinkToFit="0" wrapText="0"/>
    </xf>
    <xf borderId="0" fillId="0" fontId="0" numFmtId="0" xfId="0" applyAlignment="1" applyFont="1">
      <alignment horizontal="left" readingOrder="0" shrinkToFit="0" wrapText="0"/>
    </xf>
    <xf borderId="0" fillId="0" fontId="0" numFmtId="0" xfId="0" applyAlignment="1" applyFont="1">
      <alignment horizontal="left" shrinkToFit="0" wrapText="0"/>
    </xf>
    <xf borderId="0" fillId="0" fontId="0" numFmtId="2" xfId="0" applyAlignment="1" applyFont="1" applyNumberFormat="1">
      <alignment horizontal="left" shrinkToFit="0" wrapText="0"/>
    </xf>
    <xf borderId="0" fillId="0" fontId="0" numFmtId="164" xfId="0" applyAlignment="1" applyFont="1" applyNumberFormat="1">
      <alignment horizontal="left" shrinkToFit="0" wrapText="0"/>
    </xf>
    <xf borderId="0" fillId="0" fontId="0" numFmtId="0" xfId="0" applyAlignment="1" applyFont="1">
      <alignment horizontal="left" readingOrder="0" shrinkToFit="0" vertical="bottom" wrapText="0"/>
    </xf>
    <xf borderId="0" fillId="0" fontId="0" numFmtId="0" xfId="0" applyAlignment="1" applyFont="1">
      <alignment horizontal="left" readingOrder="0"/>
    </xf>
    <xf borderId="0" fillId="0" fontId="0" numFmtId="2" xfId="0" applyAlignment="1" applyFont="1" applyNumberFormat="1">
      <alignment horizontal="left" readingOrder="0" shrinkToFit="0" vertical="bottom" wrapText="0"/>
    </xf>
    <xf borderId="0" fillId="2" fontId="0" numFmtId="164" xfId="0" applyAlignment="1" applyFill="1" applyFont="1" applyNumberFormat="1">
      <alignment horizontal="left"/>
    </xf>
    <xf borderId="0" fillId="0" fontId="2" numFmtId="0" xfId="0" applyAlignment="1" applyFont="1">
      <alignment horizontal="left" readingOrder="0" shrinkToFit="0" wrapText="0"/>
    </xf>
    <xf borderId="0" fillId="2" fontId="0" numFmtId="164" xfId="0" applyAlignment="1" applyFont="1" applyNumberFormat="1">
      <alignment horizontal="left" readingOrder="0"/>
    </xf>
    <xf borderId="0" fillId="2" fontId="0" numFmtId="2" xfId="0" applyAlignment="1" applyFont="1" applyNumberFormat="1">
      <alignment horizontal="left" readingOrder="0"/>
    </xf>
    <xf borderId="0" fillId="0" fontId="0" numFmtId="165" xfId="0" applyAlignment="1" applyFont="1" applyNumberFormat="1">
      <alignment horizontal="left" readingOrder="0" shrinkToFit="0" wrapText="0"/>
    </xf>
    <xf borderId="0" fillId="0" fontId="0" numFmtId="0" xfId="0" applyAlignment="1" applyFont="1">
      <alignment horizontal="left" readingOrder="0" shrinkToFit="0" vertical="top" wrapText="0"/>
    </xf>
    <xf borderId="0" fillId="0" fontId="0" numFmtId="0" xfId="0" applyAlignment="1" applyFont="1">
      <alignment horizontal="left"/>
    </xf>
    <xf borderId="0" fillId="0" fontId="3" numFmtId="0" xfId="0" applyAlignment="1" applyFont="1">
      <alignment horizontal="left" readingOrder="0"/>
    </xf>
    <xf borderId="0" fillId="0" fontId="4" numFmtId="0" xfId="0" applyAlignment="1" applyFont="1">
      <alignment horizontal="left"/>
    </xf>
    <xf borderId="0" fillId="2" fontId="5" numFmtId="0" xfId="0" applyAlignment="1" applyFont="1">
      <alignment horizontal="left" readingOrder="0"/>
    </xf>
    <xf borderId="0" fillId="0" fontId="0" numFmtId="164" xfId="0" applyAlignment="1" applyFont="1" applyNumberFormat="1">
      <alignment horizontal="left" readingOrder="0" shrinkToFit="0" wrapText="0"/>
    </xf>
    <xf borderId="0" fillId="0" fontId="0" numFmtId="2" xfId="0" applyAlignment="1" applyFont="1" applyNumberFormat="1">
      <alignment horizontal="left" readingOrder="0" shrinkToFit="0" wrapText="0"/>
    </xf>
    <xf borderId="0" fillId="2" fontId="0" numFmtId="0" xfId="0" applyAlignment="1" applyFont="1">
      <alignment horizontal="left"/>
    </xf>
    <xf borderId="0" fillId="2" fontId="0" numFmtId="0" xfId="0" applyAlignment="1" applyFont="1">
      <alignment horizontal="left" readingOrder="0"/>
    </xf>
    <xf borderId="0" fillId="0" fontId="6" numFmtId="0" xfId="0" applyAlignment="1" applyFont="1">
      <alignment readingOrder="0"/>
    </xf>
    <xf borderId="0" fillId="0" fontId="7" numFmtId="0" xfId="0" applyAlignment="1" applyFont="1">
      <alignment horizontal="left" readingOrder="0"/>
    </xf>
    <xf borderId="0" fillId="2" fontId="0" numFmtId="2" xfId="0" applyAlignment="1" applyFont="1" applyNumberFormat="1">
      <alignment horizontal="left"/>
    </xf>
    <xf borderId="0" fillId="0" fontId="0" numFmtId="0" xfId="0" applyAlignment="1" applyFont="1">
      <alignment readingOrder="0"/>
    </xf>
    <xf borderId="0" fillId="2" fontId="5" numFmtId="0" xfId="0" applyAlignment="1" applyFont="1">
      <alignment readingOrder="0"/>
    </xf>
    <xf borderId="0" fillId="0" fontId="8" numFmtId="0" xfId="0" applyAlignment="1" applyFont="1">
      <alignment readingOrder="0"/>
    </xf>
    <xf borderId="0" fillId="0" fontId="0" numFmtId="0" xfId="0" applyFont="1"/>
    <xf borderId="0" fillId="0" fontId="9" numFmtId="0" xfId="0" applyAlignment="1" applyFont="1">
      <alignment shrinkToFit="0" vertical="bottom" wrapText="0"/>
    </xf>
    <xf borderId="0" fillId="0" fontId="6" numFmtId="0" xfId="0" applyFont="1"/>
    <xf borderId="0" fillId="3" fontId="10" numFmtId="0" xfId="0" applyAlignment="1" applyFill="1" applyFont="1">
      <alignment readingOrder="0"/>
    </xf>
    <xf borderId="0" fillId="3" fontId="11" numFmtId="0" xfId="0" applyFont="1"/>
    <xf borderId="0" fillId="2" fontId="6" numFmtId="0" xfId="0" applyAlignment="1" applyFont="1">
      <alignment horizontal="left" readingOrder="0"/>
    </xf>
    <xf borderId="0" fillId="0" fontId="11" numFmtId="0" xfId="0" applyAlignment="1" applyFont="1">
      <alignment readingOrder="0"/>
    </xf>
    <xf borderId="0" fillId="0" fontId="12" numFmtId="0" xfId="0" applyAlignment="1" applyFont="1">
      <alignment horizontal="left" readingOrder="0"/>
    </xf>
    <xf borderId="0" fillId="0" fontId="4" numFmtId="0" xfId="0" applyAlignment="1" applyFont="1">
      <alignment readingOrder="0"/>
    </xf>
    <xf borderId="0" fillId="0" fontId="4" numFmtId="0" xfId="0" applyFont="1"/>
    <xf borderId="0" fillId="0" fontId="13" numFmtId="0" xfId="0" applyAlignment="1" applyFont="1">
      <alignment horizontal="left" readingOrder="0"/>
    </xf>
    <xf borderId="0" fillId="4" fontId="13" numFmtId="0" xfId="0" applyAlignment="1" applyFill="1" applyFont="1">
      <alignment horizontal="left" readingOrder="0"/>
    </xf>
    <xf borderId="0" fillId="4" fontId="11" numFmtId="0" xfId="0" applyAlignment="1" applyFont="1">
      <alignment readingOrder="0"/>
    </xf>
    <xf borderId="0" fillId="4" fontId="11" numFmtId="0" xfId="0" applyFont="1"/>
    <xf borderId="0" fillId="5" fontId="10" numFmtId="0" xfId="0" applyAlignment="1" applyFill="1" applyFont="1">
      <alignment readingOrder="0"/>
    </xf>
    <xf borderId="0" fillId="5" fontId="11" numFmtId="0" xfId="0" applyFont="1"/>
    <xf borderId="0" fillId="0" fontId="14" numFmtId="0" xfId="0" applyAlignment="1" applyFont="1">
      <alignment readingOrder="0"/>
    </xf>
    <xf borderId="0" fillId="6" fontId="10" numFmtId="0" xfId="0" applyAlignment="1" applyFill="1" applyFont="1">
      <alignment readingOrder="0"/>
    </xf>
    <xf borderId="0" fillId="6" fontId="10" numFmtId="0" xfId="0" applyFont="1"/>
    <xf borderId="0" fillId="7" fontId="10" numFmtId="0" xfId="0" applyAlignment="1" applyFill="1" applyFont="1">
      <alignment readingOrder="0"/>
    </xf>
    <xf borderId="0" fillId="7" fontId="11" numFmtId="0" xfId="0" applyFont="1"/>
    <xf borderId="0" fillId="4" fontId="1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bfro.net/GDB/show_report.asp?id=8745" TargetMode="External"/><Relationship Id="rId194" Type="http://schemas.openxmlformats.org/officeDocument/2006/relationships/hyperlink" Target="https://www.bfro.net/GDB/show_report.asp?id=660" TargetMode="External"/><Relationship Id="rId193" Type="http://schemas.openxmlformats.org/officeDocument/2006/relationships/hyperlink" Target="https://www.bfro.net/GDB/show_report.asp?id=3297" TargetMode="External"/><Relationship Id="rId192" Type="http://schemas.openxmlformats.org/officeDocument/2006/relationships/hyperlink" Target="https://www.bfro.net/GDB/show_report.asp?id=1031" TargetMode="External"/><Relationship Id="rId191" Type="http://schemas.openxmlformats.org/officeDocument/2006/relationships/hyperlink" Target="https://www.bfro.net/GDB/show_report.asp?id=25531" TargetMode="External"/><Relationship Id="rId187" Type="http://schemas.openxmlformats.org/officeDocument/2006/relationships/hyperlink" Target="https://www.bfro.net/GDB/show_report.asp?id=7957" TargetMode="External"/><Relationship Id="rId186" Type="http://schemas.openxmlformats.org/officeDocument/2006/relationships/hyperlink" Target="https://www.bfro.net/GDB/show_report.asp?id=24328" TargetMode="External"/><Relationship Id="rId185" Type="http://schemas.openxmlformats.org/officeDocument/2006/relationships/hyperlink" Target="https://www.bfro.net/GDB/show_report.asp?id=9547" TargetMode="External"/><Relationship Id="rId184" Type="http://schemas.openxmlformats.org/officeDocument/2006/relationships/hyperlink" Target="https://www.bfro.net/GDB/show_report.asp?id=3148" TargetMode="External"/><Relationship Id="rId189" Type="http://schemas.openxmlformats.org/officeDocument/2006/relationships/hyperlink" Target="https://www.bfro.net/GDB/show_report.asp?id=59632" TargetMode="External"/><Relationship Id="rId188" Type="http://schemas.openxmlformats.org/officeDocument/2006/relationships/hyperlink" Target="https://www.bfro.net/GDB/show_report.asp?id=9204" TargetMode="External"/><Relationship Id="rId183" Type="http://schemas.openxmlformats.org/officeDocument/2006/relationships/hyperlink" Target="https://www.bfro.net/GDB/show_report.asp?id=3766" TargetMode="External"/><Relationship Id="rId182" Type="http://schemas.openxmlformats.org/officeDocument/2006/relationships/hyperlink" Target="https://www.bfro.net/GDB/show_report.asp?id=658" TargetMode="External"/><Relationship Id="rId181" Type="http://schemas.openxmlformats.org/officeDocument/2006/relationships/hyperlink" Target="https://www.bfro.net/GDB/show_report.asp?id=10097" TargetMode="External"/><Relationship Id="rId180" Type="http://schemas.openxmlformats.org/officeDocument/2006/relationships/hyperlink" Target="https://www.bfro.net/GDB/show_report.asp?id=659" TargetMode="External"/><Relationship Id="rId176" Type="http://schemas.openxmlformats.org/officeDocument/2006/relationships/hyperlink" Target="https://www.bfro.net/GDB/show_report.asp?id=41709" TargetMode="External"/><Relationship Id="rId297" Type="http://schemas.openxmlformats.org/officeDocument/2006/relationships/hyperlink" Target="https://www.bfro.net/GDB/show_report.asp?id=80" TargetMode="External"/><Relationship Id="rId175" Type="http://schemas.openxmlformats.org/officeDocument/2006/relationships/hyperlink" Target="https://www.bfro.net/GDB/show_report.asp?id=26494" TargetMode="External"/><Relationship Id="rId296" Type="http://schemas.openxmlformats.org/officeDocument/2006/relationships/hyperlink" Target="https://www.bfro.net/GDB/show_report.asp?id=10977" TargetMode="External"/><Relationship Id="rId174" Type="http://schemas.openxmlformats.org/officeDocument/2006/relationships/hyperlink" Target="https://www.bfro.net/GDB/show_report.asp?id=26497" TargetMode="External"/><Relationship Id="rId295" Type="http://schemas.openxmlformats.org/officeDocument/2006/relationships/hyperlink" Target="https://www.bfro.net/GDB/show_report.asp?id=21154" TargetMode="External"/><Relationship Id="rId173" Type="http://schemas.openxmlformats.org/officeDocument/2006/relationships/hyperlink" Target="https://www.bfro.net/GDB/show_report.asp?id=24631" TargetMode="External"/><Relationship Id="rId294" Type="http://schemas.openxmlformats.org/officeDocument/2006/relationships/hyperlink" Target="https://www.bfro.net/GDB/show_report.asp?id=4595" TargetMode="External"/><Relationship Id="rId179" Type="http://schemas.openxmlformats.org/officeDocument/2006/relationships/hyperlink" Target="https://www.bfro.net/GDB/show_report.asp?id=11147" TargetMode="External"/><Relationship Id="rId178" Type="http://schemas.openxmlformats.org/officeDocument/2006/relationships/hyperlink" Target="https://www.bfro.net/GDB/show_report.asp?id=45347" TargetMode="External"/><Relationship Id="rId299" Type="http://schemas.openxmlformats.org/officeDocument/2006/relationships/hyperlink" Target="https://www.bfro.net/GDB/show_report.asp?id=5529" TargetMode="External"/><Relationship Id="rId177" Type="http://schemas.openxmlformats.org/officeDocument/2006/relationships/hyperlink" Target="https://www.bfro.net/GDB/show_report.asp?id=44989" TargetMode="External"/><Relationship Id="rId298" Type="http://schemas.openxmlformats.org/officeDocument/2006/relationships/hyperlink" Target="https://www.bfro.net/GDB/show_report.asp?id=3200" TargetMode="External"/><Relationship Id="rId198" Type="http://schemas.openxmlformats.org/officeDocument/2006/relationships/hyperlink" Target="https://www.bfro.net/GDB/show_report.asp?id=10034" TargetMode="External"/><Relationship Id="rId197" Type="http://schemas.openxmlformats.org/officeDocument/2006/relationships/hyperlink" Target="https://www.bfro.net/GDB/show_report.asp?id=67380" TargetMode="External"/><Relationship Id="rId196" Type="http://schemas.openxmlformats.org/officeDocument/2006/relationships/hyperlink" Target="https://www.bfro.net/GDB/show_report.asp?id=42352" TargetMode="External"/><Relationship Id="rId195" Type="http://schemas.openxmlformats.org/officeDocument/2006/relationships/hyperlink" Target="https://www.bfro.net/GDB/show_report.asp?id=9276" TargetMode="External"/><Relationship Id="rId199" Type="http://schemas.openxmlformats.org/officeDocument/2006/relationships/hyperlink" Target="https://www.bfro.net/GDB/show_report.asp?id=661" TargetMode="External"/><Relationship Id="rId150" Type="http://schemas.openxmlformats.org/officeDocument/2006/relationships/hyperlink" Target="http://tleraadventures.blogspot.com/" TargetMode="External"/><Relationship Id="rId271" Type="http://schemas.openxmlformats.org/officeDocument/2006/relationships/hyperlink" Target="https://www.bfro.net/GDB/show_report.asp?id=11016" TargetMode="External"/><Relationship Id="rId392" Type="http://schemas.openxmlformats.org/officeDocument/2006/relationships/hyperlink" Target="https://www.bfro.net/GDB/show_report.asp?id=43204" TargetMode="External"/><Relationship Id="rId270" Type="http://schemas.openxmlformats.org/officeDocument/2006/relationships/hyperlink" Target="https://www.bfro.net/GDB/show_report.asp?id=23771" TargetMode="External"/><Relationship Id="rId391" Type="http://schemas.openxmlformats.org/officeDocument/2006/relationships/hyperlink" Target="https://www.bfro.net/GDB/show_report.asp?id=41508" TargetMode="External"/><Relationship Id="rId390" Type="http://schemas.openxmlformats.org/officeDocument/2006/relationships/hyperlink" Target="https://www.bfro.net/GDB/show_report.asp?id=703" TargetMode="External"/><Relationship Id="rId1" Type="http://schemas.openxmlformats.org/officeDocument/2006/relationships/hyperlink" Target="https://www.bfro.net/GDB/show_report.asp?id=13038" TargetMode="External"/><Relationship Id="rId2" Type="http://schemas.openxmlformats.org/officeDocument/2006/relationships/hyperlink" Target="https://www.bfro.net/GDB/show_report.asp?id=8792" TargetMode="External"/><Relationship Id="rId3" Type="http://schemas.openxmlformats.org/officeDocument/2006/relationships/hyperlink" Target="https://www.bfro.net/GDB/show_report.asp?id=1255" TargetMode="External"/><Relationship Id="rId149" Type="http://schemas.openxmlformats.org/officeDocument/2006/relationships/hyperlink" Target="https://www.bfro.net/GDB/show_report.asp?id=10928" TargetMode="External"/><Relationship Id="rId4" Type="http://schemas.openxmlformats.org/officeDocument/2006/relationships/hyperlink" Target="https://www.bfro.net/GDB/show_report.asp?id=11616" TargetMode="External"/><Relationship Id="rId148" Type="http://schemas.openxmlformats.org/officeDocument/2006/relationships/hyperlink" Target="https://www.bfro.net/GDB/show_report.asp?id=4846" TargetMode="External"/><Relationship Id="rId269" Type="http://schemas.openxmlformats.org/officeDocument/2006/relationships/hyperlink" Target="https://www.bfro.net/GDB/show_report.asp?id=3702" TargetMode="External"/><Relationship Id="rId9" Type="http://schemas.openxmlformats.org/officeDocument/2006/relationships/hyperlink" Target="https://www.bfro.net/GDB/show_report.asp?id=1257" TargetMode="External"/><Relationship Id="rId143" Type="http://schemas.openxmlformats.org/officeDocument/2006/relationships/hyperlink" Target="https://www.bfro.net/GDB/show_report.asp?id=26224" TargetMode="External"/><Relationship Id="rId264" Type="http://schemas.openxmlformats.org/officeDocument/2006/relationships/hyperlink" Target="https://www.bfro.net/GDB/show_report.asp?id=8986" TargetMode="External"/><Relationship Id="rId385" Type="http://schemas.openxmlformats.org/officeDocument/2006/relationships/hyperlink" Target="https://www.bfro.net/GDB/show_report.asp?id=191" TargetMode="External"/><Relationship Id="rId142" Type="http://schemas.openxmlformats.org/officeDocument/2006/relationships/hyperlink" Target="https://www.bfro.net/GDB/show_report.asp?id=58768" TargetMode="External"/><Relationship Id="rId263" Type="http://schemas.openxmlformats.org/officeDocument/2006/relationships/hyperlink" Target="https://www.bfro.net/GDB/show_report.asp?id=65789" TargetMode="External"/><Relationship Id="rId384" Type="http://schemas.openxmlformats.org/officeDocument/2006/relationships/hyperlink" Target="https://www.bfro.net/GDB/show_report.asp?id=700" TargetMode="External"/><Relationship Id="rId141" Type="http://schemas.openxmlformats.org/officeDocument/2006/relationships/hyperlink" Target="https://www.bfro.net/GDB/show_report.asp?id=18972" TargetMode="External"/><Relationship Id="rId262" Type="http://schemas.openxmlformats.org/officeDocument/2006/relationships/hyperlink" Target="https://www.bfro.net/GDB/show_report.asp?id=675" TargetMode="External"/><Relationship Id="rId383" Type="http://schemas.openxmlformats.org/officeDocument/2006/relationships/hyperlink" Target="https://www.bfro.net/GDB/show_report.asp?id=58165" TargetMode="External"/><Relationship Id="rId140" Type="http://schemas.openxmlformats.org/officeDocument/2006/relationships/hyperlink" Target="https://www.bfro.net/GDB/show_report.asp?id=2931" TargetMode="External"/><Relationship Id="rId261" Type="http://schemas.openxmlformats.org/officeDocument/2006/relationships/hyperlink" Target="https://www.bfro.net/GDB/show_report.asp?id=2681" TargetMode="External"/><Relationship Id="rId382" Type="http://schemas.openxmlformats.org/officeDocument/2006/relationships/hyperlink" Target="https://www.bfro.net/GDB/show_report.asp?id=57962" TargetMode="External"/><Relationship Id="rId5" Type="http://schemas.openxmlformats.org/officeDocument/2006/relationships/hyperlink" Target="https://www.bfro.net/GDB/show_report.asp?id=637" TargetMode="External"/><Relationship Id="rId147" Type="http://schemas.openxmlformats.org/officeDocument/2006/relationships/hyperlink" Target="https://www.bfro.net/GDB/show_report.asp?id=651" TargetMode="External"/><Relationship Id="rId268" Type="http://schemas.openxmlformats.org/officeDocument/2006/relationships/hyperlink" Target="https://www.bfro.net/GDB/show_report.asp?id=677" TargetMode="External"/><Relationship Id="rId389" Type="http://schemas.openxmlformats.org/officeDocument/2006/relationships/hyperlink" Target="https://www.bfro.net/GDB/show_report.asp?id=3209" TargetMode="External"/><Relationship Id="rId6" Type="http://schemas.openxmlformats.org/officeDocument/2006/relationships/hyperlink" Target="https://www.bfro.net/GDB/show_report.asp?id=1256" TargetMode="External"/><Relationship Id="rId146" Type="http://schemas.openxmlformats.org/officeDocument/2006/relationships/hyperlink" Target="https://www.bfro.net/GDB/show_report.asp?id=36076" TargetMode="External"/><Relationship Id="rId267" Type="http://schemas.openxmlformats.org/officeDocument/2006/relationships/hyperlink" Target="https://www.bfro.net/GDB/show_report.asp?id=5610" TargetMode="External"/><Relationship Id="rId388" Type="http://schemas.openxmlformats.org/officeDocument/2006/relationships/hyperlink" Target="https://www.bfro.net/GDB/show_report.asp?id=1829" TargetMode="External"/><Relationship Id="rId7" Type="http://schemas.openxmlformats.org/officeDocument/2006/relationships/hyperlink" Target="https://www.bfro.net/GDB/show_report.asp?id=1258" TargetMode="External"/><Relationship Id="rId145" Type="http://schemas.openxmlformats.org/officeDocument/2006/relationships/hyperlink" Target="https://www.bfro.net/GDB/show_report.asp?id=9797" TargetMode="External"/><Relationship Id="rId266" Type="http://schemas.openxmlformats.org/officeDocument/2006/relationships/hyperlink" Target="https://www.bfro.net/GDB/show_report.asp?id=676" TargetMode="External"/><Relationship Id="rId387" Type="http://schemas.openxmlformats.org/officeDocument/2006/relationships/hyperlink" Target="https://www.bfro.net/GDB/show_report.asp?id=64019" TargetMode="External"/><Relationship Id="rId8" Type="http://schemas.openxmlformats.org/officeDocument/2006/relationships/hyperlink" Target="https://www.bfro.net/GDB/show_report.asp?id=1995" TargetMode="External"/><Relationship Id="rId144" Type="http://schemas.openxmlformats.org/officeDocument/2006/relationships/hyperlink" Target="https://www.bfro.net/GDB/show_report.asp?id=650" TargetMode="External"/><Relationship Id="rId265" Type="http://schemas.openxmlformats.org/officeDocument/2006/relationships/hyperlink" Target="https://www.bfro.net/GDB/show_report.asp?id=64111" TargetMode="External"/><Relationship Id="rId386" Type="http://schemas.openxmlformats.org/officeDocument/2006/relationships/hyperlink" Target="https://www.bfro.net/GDB/show_report.asp?id=7148" TargetMode="External"/><Relationship Id="rId260" Type="http://schemas.openxmlformats.org/officeDocument/2006/relationships/hyperlink" Target="https://www.bfro.net/GDB/show_report.asp?id=674" TargetMode="External"/><Relationship Id="rId381" Type="http://schemas.openxmlformats.org/officeDocument/2006/relationships/hyperlink" Target="https://www.bfro.net/GDB/show_report.asp?id=26718" TargetMode="External"/><Relationship Id="rId380" Type="http://schemas.openxmlformats.org/officeDocument/2006/relationships/hyperlink" Target="https://www.bfro.net/GDB/show_report.asp?id=698" TargetMode="External"/><Relationship Id="rId139" Type="http://schemas.openxmlformats.org/officeDocument/2006/relationships/hyperlink" Target="https://www.bfro.net/GDB/show_report.asp?id=1638" TargetMode="External"/><Relationship Id="rId138" Type="http://schemas.openxmlformats.org/officeDocument/2006/relationships/hyperlink" Target="https://www.bfro.net/GDB/show_report.asp?id=3519" TargetMode="External"/><Relationship Id="rId259" Type="http://schemas.openxmlformats.org/officeDocument/2006/relationships/hyperlink" Target="https://www.bfro.net/GDB/show_report.asp?id=22742" TargetMode="External"/><Relationship Id="rId137" Type="http://schemas.openxmlformats.org/officeDocument/2006/relationships/hyperlink" Target="https://www.bfro.net/GDB/show_report.asp?id=36178" TargetMode="External"/><Relationship Id="rId258" Type="http://schemas.openxmlformats.org/officeDocument/2006/relationships/hyperlink" Target="https://www.bfro.net/GDB/show_report.asp?id=5100" TargetMode="External"/><Relationship Id="rId379" Type="http://schemas.openxmlformats.org/officeDocument/2006/relationships/hyperlink" Target="https://www.bfro.net/GDB/show_report.asp?id=699" TargetMode="External"/><Relationship Id="rId132" Type="http://schemas.openxmlformats.org/officeDocument/2006/relationships/hyperlink" Target="https://www.bfro.net/GDB/show_report.asp?id=7045" TargetMode="External"/><Relationship Id="rId253" Type="http://schemas.openxmlformats.org/officeDocument/2006/relationships/hyperlink" Target="https://www.bfro.net/GDB/show_report.asp?id=672" TargetMode="External"/><Relationship Id="rId374" Type="http://schemas.openxmlformats.org/officeDocument/2006/relationships/hyperlink" Target="https://www.bfro.net/GDB/show_report.asp?id=41634" TargetMode="External"/><Relationship Id="rId495" Type="http://schemas.openxmlformats.org/officeDocument/2006/relationships/hyperlink" Target="https://www.bfro.net/GDB/show_report.asp?id=13691" TargetMode="External"/><Relationship Id="rId131" Type="http://schemas.openxmlformats.org/officeDocument/2006/relationships/hyperlink" Target="https://www.bfro.net/GDB/show_report.asp?id=6178" TargetMode="External"/><Relationship Id="rId252" Type="http://schemas.openxmlformats.org/officeDocument/2006/relationships/hyperlink" Target="https://www.bfro.net/GDB/show_report.asp?id=63738" TargetMode="External"/><Relationship Id="rId373" Type="http://schemas.openxmlformats.org/officeDocument/2006/relationships/hyperlink" Target="https://www.bfro.net/GDB/show_report.asp?id=10934" TargetMode="External"/><Relationship Id="rId494" Type="http://schemas.openxmlformats.org/officeDocument/2006/relationships/hyperlink" Target="https://www.bfro.net/GDB/show_report.asp?id=29455" TargetMode="External"/><Relationship Id="rId130" Type="http://schemas.openxmlformats.org/officeDocument/2006/relationships/hyperlink" Target="https://www.bfro.net/GDB/show_report.asp?id=41827" TargetMode="External"/><Relationship Id="rId251" Type="http://schemas.openxmlformats.org/officeDocument/2006/relationships/hyperlink" Target="https://www.bfro.net/GDB/show_report.asp?id=8680" TargetMode="External"/><Relationship Id="rId372" Type="http://schemas.openxmlformats.org/officeDocument/2006/relationships/hyperlink" Target="https://www.bfro.net/GDB/show_report.asp?id=696" TargetMode="External"/><Relationship Id="rId493" Type="http://schemas.openxmlformats.org/officeDocument/2006/relationships/hyperlink" Target="https://www.bfro.net/GDB/show_report.asp?id=1098" TargetMode="External"/><Relationship Id="rId250" Type="http://schemas.openxmlformats.org/officeDocument/2006/relationships/hyperlink" Target="https://www.bfro.net/GDB/show_report.asp?id=671" TargetMode="External"/><Relationship Id="rId371" Type="http://schemas.openxmlformats.org/officeDocument/2006/relationships/hyperlink" Target="https://www.bfro.net/GDB/show_report.asp?id=58004" TargetMode="External"/><Relationship Id="rId492" Type="http://schemas.openxmlformats.org/officeDocument/2006/relationships/hyperlink" Target="https://www.bfro.net/GDB/show_report.asp?id=7884" TargetMode="External"/><Relationship Id="rId136" Type="http://schemas.openxmlformats.org/officeDocument/2006/relationships/hyperlink" Target="https://www.bfro.net/GDB/show_report.asp?id=3032" TargetMode="External"/><Relationship Id="rId257" Type="http://schemas.openxmlformats.org/officeDocument/2006/relationships/hyperlink" Target="https://www.bfro.net/GDB/show_report.asp?id=9109" TargetMode="External"/><Relationship Id="rId378" Type="http://schemas.openxmlformats.org/officeDocument/2006/relationships/hyperlink" Target="https://www.bfro.net/GDB/show_report.asp?id=9785" TargetMode="External"/><Relationship Id="rId499" Type="http://schemas.openxmlformats.org/officeDocument/2006/relationships/hyperlink" Target="https://www.bfro.net/GDB/show_report.asp?id=16557" TargetMode="External"/><Relationship Id="rId135" Type="http://schemas.openxmlformats.org/officeDocument/2006/relationships/hyperlink" Target="https://www.bfro.net/GDB/show_report.asp?id=62678" TargetMode="External"/><Relationship Id="rId256" Type="http://schemas.openxmlformats.org/officeDocument/2006/relationships/hyperlink" Target="https://www.bfro.net/GDB/show_report.asp?id=5242" TargetMode="External"/><Relationship Id="rId377" Type="http://schemas.openxmlformats.org/officeDocument/2006/relationships/hyperlink" Target="https://www.bfro.net/GDB/show_report.asp?id=8621" TargetMode="External"/><Relationship Id="rId498" Type="http://schemas.openxmlformats.org/officeDocument/2006/relationships/hyperlink" Target="https://www.bfro.net/GDB/show_report.asp?id=1082" TargetMode="External"/><Relationship Id="rId134" Type="http://schemas.openxmlformats.org/officeDocument/2006/relationships/hyperlink" Target="https://www.bfro.net/GDB/show_report.asp?id=9507" TargetMode="External"/><Relationship Id="rId255" Type="http://schemas.openxmlformats.org/officeDocument/2006/relationships/hyperlink" Target="https://www.bfro.net/GDB/show_report.asp?id=4604" TargetMode="External"/><Relationship Id="rId376" Type="http://schemas.openxmlformats.org/officeDocument/2006/relationships/hyperlink" Target="https://www.bfro.net/GDB/show_report.asp?id=24371" TargetMode="External"/><Relationship Id="rId497" Type="http://schemas.openxmlformats.org/officeDocument/2006/relationships/hyperlink" Target="https://www.bfro.net/GDB/show_report.asp?id=63646" TargetMode="External"/><Relationship Id="rId133" Type="http://schemas.openxmlformats.org/officeDocument/2006/relationships/hyperlink" Target="https://www.bfro.net/GDB/show_report.asp?id=2635" TargetMode="External"/><Relationship Id="rId254" Type="http://schemas.openxmlformats.org/officeDocument/2006/relationships/hyperlink" Target="https://www.bfro.net/GDB/show_report.asp?id=670" TargetMode="External"/><Relationship Id="rId375" Type="http://schemas.openxmlformats.org/officeDocument/2006/relationships/hyperlink" Target="https://www.bfro.net/GDB/show_report.asp?id=697" TargetMode="External"/><Relationship Id="rId496" Type="http://schemas.openxmlformats.org/officeDocument/2006/relationships/hyperlink" Target="https://www.bfro.net/GDB/show_report.asp?id=25415" TargetMode="External"/><Relationship Id="rId172" Type="http://schemas.openxmlformats.org/officeDocument/2006/relationships/hyperlink" Target="https://www.bfro.net/GDB/show_report.asp?id=24882" TargetMode="External"/><Relationship Id="rId293" Type="http://schemas.openxmlformats.org/officeDocument/2006/relationships/hyperlink" Target="https://www.bfro.net/GDB/show_report.asp?id=684" TargetMode="External"/><Relationship Id="rId171" Type="http://schemas.openxmlformats.org/officeDocument/2006/relationships/hyperlink" Target="https://www.bfro.net/GDB/show_report.asp?id=9391" TargetMode="External"/><Relationship Id="rId292" Type="http://schemas.openxmlformats.org/officeDocument/2006/relationships/hyperlink" Target="https://www.bfro.net/GDB/show_report.asp?id=27087" TargetMode="External"/><Relationship Id="rId170" Type="http://schemas.openxmlformats.org/officeDocument/2006/relationships/hyperlink" Target="https://www.bfro.net/GDB/show_report.asp?id=8888" TargetMode="External"/><Relationship Id="rId291" Type="http://schemas.openxmlformats.org/officeDocument/2006/relationships/hyperlink" Target="https://www.bfro.net/GDB/show_report.asp?id=13597" TargetMode="External"/><Relationship Id="rId290" Type="http://schemas.openxmlformats.org/officeDocument/2006/relationships/hyperlink" Target="https://www.bfro.net/GDB/show_report.asp?id=9352" TargetMode="External"/><Relationship Id="rId165" Type="http://schemas.openxmlformats.org/officeDocument/2006/relationships/hyperlink" Target="https://www.bfro.net/GDB/show_report.asp?id=85" TargetMode="External"/><Relationship Id="rId286" Type="http://schemas.openxmlformats.org/officeDocument/2006/relationships/hyperlink" Target="https://www.bfro.net/GDB/show_report.asp?id=8025" TargetMode="External"/><Relationship Id="rId164" Type="http://schemas.openxmlformats.org/officeDocument/2006/relationships/hyperlink" Target="https://www.bfro.net/GDB/show_report.asp?id=2026" TargetMode="External"/><Relationship Id="rId285" Type="http://schemas.openxmlformats.org/officeDocument/2006/relationships/hyperlink" Target="https://www.bfro.net/GDB/show_report.asp?id=681" TargetMode="External"/><Relationship Id="rId163" Type="http://schemas.openxmlformats.org/officeDocument/2006/relationships/hyperlink" Target="https://www.bfro.net/GDB/show_report.asp?id=654" TargetMode="External"/><Relationship Id="rId284" Type="http://schemas.openxmlformats.org/officeDocument/2006/relationships/hyperlink" Target="https://www.bfro.net/GDB/show_report.asp?id=28445" TargetMode="External"/><Relationship Id="rId162" Type="http://schemas.openxmlformats.org/officeDocument/2006/relationships/hyperlink" Target="https://www.bfro.net/GDB/show_report.asp?id=707" TargetMode="External"/><Relationship Id="rId283" Type="http://schemas.openxmlformats.org/officeDocument/2006/relationships/hyperlink" Target="https://www.bfro.net/GDB/show_report.asp?id=25445" TargetMode="External"/><Relationship Id="rId169" Type="http://schemas.openxmlformats.org/officeDocument/2006/relationships/hyperlink" Target="https://www.bfro.net/GDB/show_report.asp?id=14841" TargetMode="External"/><Relationship Id="rId168" Type="http://schemas.openxmlformats.org/officeDocument/2006/relationships/hyperlink" Target="https://www.bfro.net/GDB/show_report.asp?id=3441" TargetMode="External"/><Relationship Id="rId289" Type="http://schemas.openxmlformats.org/officeDocument/2006/relationships/hyperlink" Target="https://www.bfro.net/GDB/show_report.asp?id=455" TargetMode="External"/><Relationship Id="rId167" Type="http://schemas.openxmlformats.org/officeDocument/2006/relationships/hyperlink" Target="https://www.bfro.net/GDB/show_report.asp?id=1986" TargetMode="External"/><Relationship Id="rId288" Type="http://schemas.openxmlformats.org/officeDocument/2006/relationships/hyperlink" Target="https://www.bfro.net/GDB/show_report.asp?id=682" TargetMode="External"/><Relationship Id="rId166" Type="http://schemas.openxmlformats.org/officeDocument/2006/relationships/hyperlink" Target="https://www.bfro.net/GDB/show_report.asp?id=187" TargetMode="External"/><Relationship Id="rId287" Type="http://schemas.openxmlformats.org/officeDocument/2006/relationships/hyperlink" Target="https://www.bfro.net/GDB/show_report.asp?id=683" TargetMode="External"/><Relationship Id="rId161" Type="http://schemas.openxmlformats.org/officeDocument/2006/relationships/hyperlink" Target="https://www.bfro.net/GDB/show_report.asp?id=657" TargetMode="External"/><Relationship Id="rId282" Type="http://schemas.openxmlformats.org/officeDocument/2006/relationships/hyperlink" Target="https://www.bfro.net/GDB/show_report.asp?id=24892" TargetMode="External"/><Relationship Id="rId160" Type="http://schemas.openxmlformats.org/officeDocument/2006/relationships/hyperlink" Target="https://www.bfro.net/GDB/show_report.asp?id=12216" TargetMode="External"/><Relationship Id="rId281" Type="http://schemas.openxmlformats.org/officeDocument/2006/relationships/hyperlink" Target="https://www.bfro.net/GDB/show_report.asp?id=26646" TargetMode="External"/><Relationship Id="rId280" Type="http://schemas.openxmlformats.org/officeDocument/2006/relationships/hyperlink" Target="https://www.bfro.net/GDB/show_report.asp?id=12019" TargetMode="External"/><Relationship Id="rId159" Type="http://schemas.openxmlformats.org/officeDocument/2006/relationships/hyperlink" Target="https://www.bfro.net/GDB/show_report.asp?id=624" TargetMode="External"/><Relationship Id="rId154" Type="http://schemas.openxmlformats.org/officeDocument/2006/relationships/hyperlink" Target="https://www.bfro.net/GDB/show_report.asp?id=655" TargetMode="External"/><Relationship Id="rId275" Type="http://schemas.openxmlformats.org/officeDocument/2006/relationships/hyperlink" Target="https://www.bfro.net/GDB/show_report.asp?id=678" TargetMode="External"/><Relationship Id="rId396" Type="http://schemas.openxmlformats.org/officeDocument/2006/relationships/hyperlink" Target="https://www.bfro.net/GDB/show_report.asp?id=29024" TargetMode="External"/><Relationship Id="rId153" Type="http://schemas.openxmlformats.org/officeDocument/2006/relationships/hyperlink" Target="https://www.bfro.net/GDB/show_report.asp?id=652" TargetMode="External"/><Relationship Id="rId274" Type="http://schemas.openxmlformats.org/officeDocument/2006/relationships/hyperlink" Target="https://www.bfro.net/GDB/show_report.asp?id=680" TargetMode="External"/><Relationship Id="rId395" Type="http://schemas.openxmlformats.org/officeDocument/2006/relationships/hyperlink" Target="https://www.bfro.net/GDB/show_report.asp?id=28381" TargetMode="External"/><Relationship Id="rId152" Type="http://schemas.openxmlformats.org/officeDocument/2006/relationships/hyperlink" Target="https://www.bfro.net/GDB/show_report.asp?id=604" TargetMode="External"/><Relationship Id="rId273" Type="http://schemas.openxmlformats.org/officeDocument/2006/relationships/hyperlink" Target="https://www.bfro.net/GDB/show_report.asp?id=3780" TargetMode="External"/><Relationship Id="rId394" Type="http://schemas.openxmlformats.org/officeDocument/2006/relationships/hyperlink" Target="https://www.bfro.net/GDB/show_report.asp?id=24264" TargetMode="External"/><Relationship Id="rId151" Type="http://schemas.openxmlformats.org/officeDocument/2006/relationships/hyperlink" Target="https://www.bfro.net/GDB/show_report.asp?id=26137" TargetMode="External"/><Relationship Id="rId272" Type="http://schemas.openxmlformats.org/officeDocument/2006/relationships/hyperlink" Target="https://www.bfro.net/GDB/show_report.asp?id=6724" TargetMode="External"/><Relationship Id="rId393" Type="http://schemas.openxmlformats.org/officeDocument/2006/relationships/hyperlink" Target="https://www.bfro.net/GDB/show_report.asp?id=2149" TargetMode="External"/><Relationship Id="rId158" Type="http://schemas.openxmlformats.org/officeDocument/2006/relationships/hyperlink" Target="https://www.bfro.net/GDB/show_report.asp?id=653" TargetMode="External"/><Relationship Id="rId279" Type="http://schemas.openxmlformats.org/officeDocument/2006/relationships/hyperlink" Target="https://www.bfro.net/GDB/show_report.asp?id=14891" TargetMode="External"/><Relationship Id="rId157" Type="http://schemas.openxmlformats.org/officeDocument/2006/relationships/hyperlink" Target="https://www.bfro.net/GDB/show_report.asp?id=7662" TargetMode="External"/><Relationship Id="rId278" Type="http://schemas.openxmlformats.org/officeDocument/2006/relationships/hyperlink" Target="https://www.bfro.net/GDB/show_report.asp?id=8392" TargetMode="External"/><Relationship Id="rId399" Type="http://schemas.openxmlformats.org/officeDocument/2006/relationships/hyperlink" Target="https://www.bfro.net/GDB/show_report.asp?id=15108" TargetMode="External"/><Relationship Id="rId156" Type="http://schemas.openxmlformats.org/officeDocument/2006/relationships/hyperlink" Target="https://www.bfro.net/GDB/show_report.asp?id=656" TargetMode="External"/><Relationship Id="rId277" Type="http://schemas.openxmlformats.org/officeDocument/2006/relationships/hyperlink" Target="https://www.bfro.net/GDB/show_report.asp?id=4481" TargetMode="External"/><Relationship Id="rId398" Type="http://schemas.openxmlformats.org/officeDocument/2006/relationships/hyperlink" Target="https://www.bfro.net/GDB/show_report.asp?id=9218" TargetMode="External"/><Relationship Id="rId155" Type="http://schemas.openxmlformats.org/officeDocument/2006/relationships/hyperlink" Target="https://www.bfro.net/GDB/show_report.asp?id=4475" TargetMode="External"/><Relationship Id="rId276" Type="http://schemas.openxmlformats.org/officeDocument/2006/relationships/hyperlink" Target="https://www.bfro.net/GDB/show_report.asp?id=6655" TargetMode="External"/><Relationship Id="rId397" Type="http://schemas.openxmlformats.org/officeDocument/2006/relationships/hyperlink" Target="https://www.bfro.net/GDB/show_report.asp?id=13663" TargetMode="External"/><Relationship Id="rId40" Type="http://schemas.openxmlformats.org/officeDocument/2006/relationships/hyperlink" Target="https://www.bfro.net/GDB/show_report.asp?id=49238" TargetMode="External"/><Relationship Id="rId42" Type="http://schemas.openxmlformats.org/officeDocument/2006/relationships/hyperlink" Target="https://www.bfro.net/GDB/show_report.asp?id=42692" TargetMode="External"/><Relationship Id="rId41" Type="http://schemas.openxmlformats.org/officeDocument/2006/relationships/hyperlink" Target="https://www.bfro.net/GDB/show_report.asp?id=22969" TargetMode="External"/><Relationship Id="rId44" Type="http://schemas.openxmlformats.org/officeDocument/2006/relationships/hyperlink" Target="https://www.bfro.net/GDB/show_report.asp?id=67423" TargetMode="External"/><Relationship Id="rId43" Type="http://schemas.openxmlformats.org/officeDocument/2006/relationships/hyperlink" Target="https://www.bfro.net/GDB/show_report.asp?id=273" TargetMode="External"/><Relationship Id="rId46" Type="http://schemas.openxmlformats.org/officeDocument/2006/relationships/hyperlink" Target="https://www.bfro.net/GDB/show_report.asp?id=47975" TargetMode="External"/><Relationship Id="rId45" Type="http://schemas.openxmlformats.org/officeDocument/2006/relationships/hyperlink" Target="https://www.bfro.net/GDB/show_report.asp?id=75577" TargetMode="External"/><Relationship Id="rId509" Type="http://schemas.openxmlformats.org/officeDocument/2006/relationships/hyperlink" Target="https://www.bfro.net/GDB/show_report.asp?id=52031" TargetMode="External"/><Relationship Id="rId508" Type="http://schemas.openxmlformats.org/officeDocument/2006/relationships/hyperlink" Target="https://www.bfro.net/GDB/show_report.asp?id=6623" TargetMode="External"/><Relationship Id="rId503" Type="http://schemas.openxmlformats.org/officeDocument/2006/relationships/hyperlink" Target="https://www.bfro.net/GDB/show_report.asp?id=26113" TargetMode="External"/><Relationship Id="rId502" Type="http://schemas.openxmlformats.org/officeDocument/2006/relationships/hyperlink" Target="https://www.bfro.net/GDB/show_report.asp?id=5173" TargetMode="External"/><Relationship Id="rId501" Type="http://schemas.openxmlformats.org/officeDocument/2006/relationships/hyperlink" Target="https://www.bfro.net/GDB/show_report.asp?id=65588" TargetMode="External"/><Relationship Id="rId500" Type="http://schemas.openxmlformats.org/officeDocument/2006/relationships/hyperlink" Target="https://www.bfro.net/GDB/show_report.asp?id=23214" TargetMode="External"/><Relationship Id="rId507" Type="http://schemas.openxmlformats.org/officeDocument/2006/relationships/hyperlink" Target="https://www.bfro.net/GDB/show_report.asp?id=9009" TargetMode="External"/><Relationship Id="rId506" Type="http://schemas.openxmlformats.org/officeDocument/2006/relationships/hyperlink" Target="https://www.bfro.net/GDB/show_report.asp?id=48403" TargetMode="External"/><Relationship Id="rId505" Type="http://schemas.openxmlformats.org/officeDocument/2006/relationships/hyperlink" Target="https://www.bfro.net/GDB/show_report.asp?id=1192" TargetMode="External"/><Relationship Id="rId504" Type="http://schemas.openxmlformats.org/officeDocument/2006/relationships/hyperlink" Target="https://www.bfro.net/GDB/show_report.asp?id=6668" TargetMode="External"/><Relationship Id="rId48" Type="http://schemas.openxmlformats.org/officeDocument/2006/relationships/hyperlink" Target="https://www.bfro.net/GDB/show_report.asp?id=27568" TargetMode="External"/><Relationship Id="rId47" Type="http://schemas.openxmlformats.org/officeDocument/2006/relationships/hyperlink" Target="https://www.bfro.net/GDB/show_report.asp?id=577" TargetMode="External"/><Relationship Id="rId49" Type="http://schemas.openxmlformats.org/officeDocument/2006/relationships/hyperlink" Target="https://www.bfro.net/GDB/show_report.asp?id=44386" TargetMode="External"/><Relationship Id="rId31" Type="http://schemas.openxmlformats.org/officeDocument/2006/relationships/hyperlink" Target="https://www.bfro.net/GDB/show_report.asp?id=50178" TargetMode="External"/><Relationship Id="rId30" Type="http://schemas.openxmlformats.org/officeDocument/2006/relationships/hyperlink" Target="https://www.bfro.net/GDB/show_report.asp?id=1830" TargetMode="External"/><Relationship Id="rId33" Type="http://schemas.openxmlformats.org/officeDocument/2006/relationships/hyperlink" Target="https://www.bfro.net/GDB/show_report.asp?id=8921" TargetMode="External"/><Relationship Id="rId32" Type="http://schemas.openxmlformats.org/officeDocument/2006/relationships/hyperlink" Target="https://www.bfro.net/GDB/show_report.asp?id=43963" TargetMode="External"/><Relationship Id="rId35" Type="http://schemas.openxmlformats.org/officeDocument/2006/relationships/hyperlink" Target="https://www.bfro.net/GDB/show_report.asp?id=26886" TargetMode="External"/><Relationship Id="rId34" Type="http://schemas.openxmlformats.org/officeDocument/2006/relationships/hyperlink" Target="https://www.bfro.net/GDB/show_report.asp?id=45464" TargetMode="External"/><Relationship Id="rId37" Type="http://schemas.openxmlformats.org/officeDocument/2006/relationships/hyperlink" Target="https://www.bfro.net/GDB/show_report.asp?id=1907" TargetMode="External"/><Relationship Id="rId36" Type="http://schemas.openxmlformats.org/officeDocument/2006/relationships/hyperlink" Target="https://www.bfro.net/GDB/show_report.asp?id=42939" TargetMode="External"/><Relationship Id="rId39" Type="http://schemas.openxmlformats.org/officeDocument/2006/relationships/hyperlink" Target="https://www.bfro.net/GDB/show_report.asp?id=43402" TargetMode="External"/><Relationship Id="rId38" Type="http://schemas.openxmlformats.org/officeDocument/2006/relationships/hyperlink" Target="https://www.bfro.net/GDB/show_report.asp?id=24451" TargetMode="External"/><Relationship Id="rId20" Type="http://schemas.openxmlformats.org/officeDocument/2006/relationships/hyperlink" Target="https://www.bfro.net/GDB/show_report.asp?id=1261" TargetMode="External"/><Relationship Id="rId22" Type="http://schemas.openxmlformats.org/officeDocument/2006/relationships/hyperlink" Target="https://www.bfro.net/GDB/show_report.asp?id=1783" TargetMode="External"/><Relationship Id="rId21" Type="http://schemas.openxmlformats.org/officeDocument/2006/relationships/hyperlink" Target="https://www.bfro.net/GDB/show_report.asp?id=75309" TargetMode="External"/><Relationship Id="rId24" Type="http://schemas.openxmlformats.org/officeDocument/2006/relationships/hyperlink" Target="https://www.bfro.net/GDB/show_report.asp?id=26513" TargetMode="External"/><Relationship Id="rId23" Type="http://schemas.openxmlformats.org/officeDocument/2006/relationships/hyperlink" Target="http://en.wikipedia.org/wiki/Hurricane_Frederic" TargetMode="External"/><Relationship Id="rId409" Type="http://schemas.openxmlformats.org/officeDocument/2006/relationships/hyperlink" Target="https://www.bfro.net/GDB/show_report.asp?id=15520" TargetMode="External"/><Relationship Id="rId404" Type="http://schemas.openxmlformats.org/officeDocument/2006/relationships/hyperlink" Target="https://www.bfro.net/GDB/show_report.asp?id=33358" TargetMode="External"/><Relationship Id="rId403" Type="http://schemas.openxmlformats.org/officeDocument/2006/relationships/hyperlink" Target="https://www.bfro.net/GDB/show_report.asp?id=3331" TargetMode="External"/><Relationship Id="rId402" Type="http://schemas.openxmlformats.org/officeDocument/2006/relationships/hyperlink" Target="https://www.bfro.net/GDB/show_report.asp?id=41506" TargetMode="External"/><Relationship Id="rId401" Type="http://schemas.openxmlformats.org/officeDocument/2006/relationships/hyperlink" Target="https://www.bfro.net/GDB/show_report.asp?id=3270" TargetMode="External"/><Relationship Id="rId408" Type="http://schemas.openxmlformats.org/officeDocument/2006/relationships/hyperlink" Target="https://www.bfro.net/GDB/show_report.asp?id=18516" TargetMode="External"/><Relationship Id="rId407" Type="http://schemas.openxmlformats.org/officeDocument/2006/relationships/hyperlink" Target="https://www.bfro.net/GDB/show_report.asp?id=18680" TargetMode="External"/><Relationship Id="rId406" Type="http://schemas.openxmlformats.org/officeDocument/2006/relationships/hyperlink" Target="https://www.bfro.net/GDB/show_report.asp?id=15554" TargetMode="External"/><Relationship Id="rId405" Type="http://schemas.openxmlformats.org/officeDocument/2006/relationships/hyperlink" Target="https://www.bfro.net/GDB/show_report.asp?id=10608" TargetMode="External"/><Relationship Id="rId26" Type="http://schemas.openxmlformats.org/officeDocument/2006/relationships/hyperlink" Target="https://www.bfro.net/GDB/show_report.asp?id=71896" TargetMode="External"/><Relationship Id="rId25" Type="http://schemas.openxmlformats.org/officeDocument/2006/relationships/hyperlink" Target="https://goo.gl/maps/VybpkZrXHA7ism7H7" TargetMode="External"/><Relationship Id="rId28" Type="http://schemas.openxmlformats.org/officeDocument/2006/relationships/hyperlink" Target="https://www.bfro.net/GDB/show_report.asp?id=21714" TargetMode="External"/><Relationship Id="rId27" Type="http://schemas.openxmlformats.org/officeDocument/2006/relationships/hyperlink" Target="https://www.bfro.net/GDB/show_report.asp?id=27067" TargetMode="External"/><Relationship Id="rId400" Type="http://schemas.openxmlformats.org/officeDocument/2006/relationships/hyperlink" Target="https://www.bfro.net/GDB/show_report.asp?id=69464" TargetMode="External"/><Relationship Id="rId29" Type="http://schemas.openxmlformats.org/officeDocument/2006/relationships/hyperlink" Target="https://www.bfro.net/GDB/show_report.asp?id=1830" TargetMode="External"/><Relationship Id="rId11" Type="http://schemas.openxmlformats.org/officeDocument/2006/relationships/hyperlink" Target="https://www.bfro.net/GDB/show_report.asp?id=1259" TargetMode="External"/><Relationship Id="rId10" Type="http://schemas.openxmlformats.org/officeDocument/2006/relationships/hyperlink" Target="https://www.bfro.net/GDB/show_report.asp?id=26604" TargetMode="External"/><Relationship Id="rId13" Type="http://schemas.openxmlformats.org/officeDocument/2006/relationships/hyperlink" Target="https://www.bfro.net/GDB/show_report.asp?id=597" TargetMode="External"/><Relationship Id="rId12" Type="http://schemas.openxmlformats.org/officeDocument/2006/relationships/hyperlink" Target="https://www.bfro.net/GDB/show_report.asp?id=1260" TargetMode="External"/><Relationship Id="rId512" Type="http://schemas.openxmlformats.org/officeDocument/2006/relationships/drawing" Target="../drawings/drawing1.xml"/><Relationship Id="rId511" Type="http://schemas.openxmlformats.org/officeDocument/2006/relationships/hyperlink" Target="https://www.bfro.net/GDB/show_report.asp?id=48354" TargetMode="External"/><Relationship Id="rId15" Type="http://schemas.openxmlformats.org/officeDocument/2006/relationships/hyperlink" Target="https://www.bfro.net/GDB/show_report.asp?id=7963" TargetMode="External"/><Relationship Id="rId14" Type="http://schemas.openxmlformats.org/officeDocument/2006/relationships/hyperlink" Target="https://www.bfro.net/GDB/show_report.asp?id=2917" TargetMode="External"/><Relationship Id="rId17" Type="http://schemas.openxmlformats.org/officeDocument/2006/relationships/hyperlink" Target="https://www.bfro.net/GDB/show_report.asp?id=9317" TargetMode="External"/><Relationship Id="rId16" Type="http://schemas.openxmlformats.org/officeDocument/2006/relationships/hyperlink" Target="https://www.bfro.net/GDB/show_report.asp?id=8797" TargetMode="External"/><Relationship Id="rId19" Type="http://schemas.openxmlformats.org/officeDocument/2006/relationships/hyperlink" Target="https://www.bfro.net/GDB/show_report.asp?id=25442" TargetMode="External"/><Relationship Id="rId510" Type="http://schemas.openxmlformats.org/officeDocument/2006/relationships/hyperlink" Target="https://www.bfro.net/GDB/show_report.asp?id=51934" TargetMode="External"/><Relationship Id="rId18" Type="http://schemas.openxmlformats.org/officeDocument/2006/relationships/hyperlink" Target="https://www.bfro.net/GDB/show_report.asp?id=23666" TargetMode="External"/><Relationship Id="rId84" Type="http://schemas.openxmlformats.org/officeDocument/2006/relationships/hyperlink" Target="https://www.bfro.net/GDB/show_report.asp?id=416" TargetMode="External"/><Relationship Id="rId83" Type="http://schemas.openxmlformats.org/officeDocument/2006/relationships/hyperlink" Target="https://www.bfro.net/GDB/show_report.asp?id=7235" TargetMode="External"/><Relationship Id="rId86" Type="http://schemas.openxmlformats.org/officeDocument/2006/relationships/hyperlink" Target="https://www.bfro.net/GDB/show_report.asp?id=18043" TargetMode="External"/><Relationship Id="rId85" Type="http://schemas.openxmlformats.org/officeDocument/2006/relationships/hyperlink" Target="https://www.bfro.net/GDB/show_report.asp?id=25559" TargetMode="External"/><Relationship Id="rId88" Type="http://schemas.openxmlformats.org/officeDocument/2006/relationships/hyperlink" Target="https://www.bfro.net/GDB/show_report.asp?id=40542" TargetMode="External"/><Relationship Id="rId87" Type="http://schemas.openxmlformats.org/officeDocument/2006/relationships/hyperlink" Target="https://www.bfro.net/GDB/show_report.asp?id=17168" TargetMode="External"/><Relationship Id="rId89" Type="http://schemas.openxmlformats.org/officeDocument/2006/relationships/hyperlink" Target="https://www.bfro.net/GDB/show_report.asp?id=3028" TargetMode="External"/><Relationship Id="rId80" Type="http://schemas.openxmlformats.org/officeDocument/2006/relationships/hyperlink" Target="https://www.bfro.net/GDB/show_report.asp?id=15597" TargetMode="External"/><Relationship Id="rId82" Type="http://schemas.openxmlformats.org/officeDocument/2006/relationships/hyperlink" Target="https://www.bfro.net/GDB/show_report.asp?id=17455" TargetMode="External"/><Relationship Id="rId81" Type="http://schemas.openxmlformats.org/officeDocument/2006/relationships/hyperlink" Target="https://www.bfro.net/GDB/show_report.asp?id=24646" TargetMode="External"/><Relationship Id="rId73" Type="http://schemas.openxmlformats.org/officeDocument/2006/relationships/hyperlink" Target="https://www.bfro.net/GDB/show_report.asp?id=28326" TargetMode="External"/><Relationship Id="rId72" Type="http://schemas.openxmlformats.org/officeDocument/2006/relationships/hyperlink" Target="https://www.bfro.net/GDB/show_report.asp?id=35475" TargetMode="External"/><Relationship Id="rId75" Type="http://schemas.openxmlformats.org/officeDocument/2006/relationships/hyperlink" Target="https://www.bfro.net/GDB/show_report.asp?id=18033" TargetMode="External"/><Relationship Id="rId74" Type="http://schemas.openxmlformats.org/officeDocument/2006/relationships/hyperlink" Target="https://www.bfro.net/GDB/show_report.asp?id=7427" TargetMode="External"/><Relationship Id="rId77" Type="http://schemas.openxmlformats.org/officeDocument/2006/relationships/hyperlink" Target="https://www.bfro.net/GDB/show_report.asp?id=799" TargetMode="External"/><Relationship Id="rId76" Type="http://schemas.openxmlformats.org/officeDocument/2006/relationships/hyperlink" Target="https://www.bfro.net/GDB/show_report.asp?id=18376" TargetMode="External"/><Relationship Id="rId79" Type="http://schemas.openxmlformats.org/officeDocument/2006/relationships/hyperlink" Target="https://www.bfro.net/GDB/show_report.asp?id=3296" TargetMode="External"/><Relationship Id="rId78" Type="http://schemas.openxmlformats.org/officeDocument/2006/relationships/hyperlink" Target="https://www.bfro.net/GDB/show_report.asp?id=451" TargetMode="External"/><Relationship Id="rId71" Type="http://schemas.openxmlformats.org/officeDocument/2006/relationships/hyperlink" Target="https://www.bfro.net/GDB/show_report.asp?id=43689" TargetMode="External"/><Relationship Id="rId70" Type="http://schemas.openxmlformats.org/officeDocument/2006/relationships/hyperlink" Target="https://www.bfro.net/GDB/show_report.asp?id=10498" TargetMode="External"/><Relationship Id="rId62" Type="http://schemas.openxmlformats.org/officeDocument/2006/relationships/hyperlink" Target="https://www.bfro.net/GDB/show_report.asp?id=39620" TargetMode="External"/><Relationship Id="rId61" Type="http://schemas.openxmlformats.org/officeDocument/2006/relationships/hyperlink" Target="https://www.bfro.net/GDB/show_report.asp?id=39620" TargetMode="External"/><Relationship Id="rId64" Type="http://schemas.openxmlformats.org/officeDocument/2006/relationships/hyperlink" Target="http://www.bfro.net/avevid/SierraSounds/911.asp" TargetMode="External"/><Relationship Id="rId63" Type="http://schemas.openxmlformats.org/officeDocument/2006/relationships/hyperlink" Target="https://www.bfro.net/GDB/show_report.asp?id=15102" TargetMode="External"/><Relationship Id="rId66" Type="http://schemas.openxmlformats.org/officeDocument/2006/relationships/hyperlink" Target="https://www.bfro.net/GDB/show_report.asp?id=44986" TargetMode="External"/><Relationship Id="rId65" Type="http://schemas.openxmlformats.org/officeDocument/2006/relationships/hyperlink" Target="https://www.bfro.net/GDB/show_report.asp?id=25619" TargetMode="External"/><Relationship Id="rId68" Type="http://schemas.openxmlformats.org/officeDocument/2006/relationships/hyperlink" Target="https://www.bfro.net/GDB/show_report.asp?id=38022" TargetMode="External"/><Relationship Id="rId67" Type="http://schemas.openxmlformats.org/officeDocument/2006/relationships/hyperlink" Target="https://www.bfro.net/GDB/show_report.asp?id=46746" TargetMode="External"/><Relationship Id="rId60" Type="http://schemas.openxmlformats.org/officeDocument/2006/relationships/hyperlink" Target="https://www.bfro.net/GDB/show_report.asp?id=37094" TargetMode="External"/><Relationship Id="rId69" Type="http://schemas.openxmlformats.org/officeDocument/2006/relationships/hyperlink" Target="https://www.bfro.net/GDB/show_report.asp?id=44479" TargetMode="External"/><Relationship Id="rId51" Type="http://schemas.openxmlformats.org/officeDocument/2006/relationships/hyperlink" Target="https://www.bfro.net/GDB/show_report.asp?id=42329" TargetMode="External"/><Relationship Id="rId50" Type="http://schemas.openxmlformats.org/officeDocument/2006/relationships/hyperlink" Target="https://www.bfro.net/GDB/show_report.asp?id=4743" TargetMode="External"/><Relationship Id="rId53" Type="http://schemas.openxmlformats.org/officeDocument/2006/relationships/hyperlink" Target="https://www.bfro.net/GDB/show_report.asp?id=8635" TargetMode="External"/><Relationship Id="rId52" Type="http://schemas.openxmlformats.org/officeDocument/2006/relationships/hyperlink" Target="https://www.bfro.net/GDB/show_report.asp?id=35293" TargetMode="External"/><Relationship Id="rId55" Type="http://schemas.openxmlformats.org/officeDocument/2006/relationships/hyperlink" Target="https://www.bfro.net/GDB/show_report.asp?id=45296" TargetMode="External"/><Relationship Id="rId54" Type="http://schemas.openxmlformats.org/officeDocument/2006/relationships/hyperlink" Target="https://www.bfro.net/GDB/show_report.asp?id=40912" TargetMode="External"/><Relationship Id="rId57" Type="http://schemas.openxmlformats.org/officeDocument/2006/relationships/hyperlink" Target="https://www.bfro.net/GDB/show_report.asp?id=34224" TargetMode="External"/><Relationship Id="rId56" Type="http://schemas.openxmlformats.org/officeDocument/2006/relationships/hyperlink" Target="https://www.bfro.net/GDB/show_report.asp?id=22899" TargetMode="External"/><Relationship Id="rId59" Type="http://schemas.openxmlformats.org/officeDocument/2006/relationships/hyperlink" Target="https://www.bfro.net/GDB/show_report.asp?id=33307" TargetMode="External"/><Relationship Id="rId58" Type="http://schemas.openxmlformats.org/officeDocument/2006/relationships/hyperlink" Target="https://www.bfro.net/GDB/show_report.asp?id=14082" TargetMode="External"/><Relationship Id="rId107" Type="http://schemas.openxmlformats.org/officeDocument/2006/relationships/hyperlink" Target="https://www.bfro.net/GDB/show_report.asp?id=44487" TargetMode="External"/><Relationship Id="rId228" Type="http://schemas.openxmlformats.org/officeDocument/2006/relationships/hyperlink" Target="https://www.bfro.net/GDB/show_report.asp?id=2274" TargetMode="External"/><Relationship Id="rId349" Type="http://schemas.openxmlformats.org/officeDocument/2006/relationships/hyperlink" Target="https://www.bfro.net/GDB/show_report.asp?id=102" TargetMode="External"/><Relationship Id="rId106" Type="http://schemas.openxmlformats.org/officeDocument/2006/relationships/hyperlink" Target="https://www.bfro.net/GDB/show_report.asp?id=45498" TargetMode="External"/><Relationship Id="rId227" Type="http://schemas.openxmlformats.org/officeDocument/2006/relationships/hyperlink" Target="https://www.bfro.net/GDB/show_report.asp?id=96" TargetMode="External"/><Relationship Id="rId348" Type="http://schemas.openxmlformats.org/officeDocument/2006/relationships/hyperlink" Target="https://www.bfro.net/GDB/show_report.asp?id=690" TargetMode="External"/><Relationship Id="rId469" Type="http://schemas.openxmlformats.org/officeDocument/2006/relationships/hyperlink" Target="https://www.bfro.net/GDB/show_report.asp?id=3338" TargetMode="External"/><Relationship Id="rId105" Type="http://schemas.openxmlformats.org/officeDocument/2006/relationships/hyperlink" Target="https://www.bfro.net/GDB/show_report.asp?id=17480" TargetMode="External"/><Relationship Id="rId226" Type="http://schemas.openxmlformats.org/officeDocument/2006/relationships/hyperlink" Target="https://www.bfro.net/GDB/show_report.asp?id=22570" TargetMode="External"/><Relationship Id="rId347" Type="http://schemas.openxmlformats.org/officeDocument/2006/relationships/hyperlink" Target="https://www.bfro.net/GDB/show_report.asp?id=702" TargetMode="External"/><Relationship Id="rId468" Type="http://schemas.openxmlformats.org/officeDocument/2006/relationships/hyperlink" Target="https://www.bfro.net/GDB/show_report.asp?id=4763" TargetMode="External"/><Relationship Id="rId104" Type="http://schemas.openxmlformats.org/officeDocument/2006/relationships/hyperlink" Target="https://www.bfro.net/GDB/show_report.asp?id=1419" TargetMode="External"/><Relationship Id="rId225" Type="http://schemas.openxmlformats.org/officeDocument/2006/relationships/hyperlink" Target="https://www.bfro.net/GDB/show_report.asp?id=25764" TargetMode="External"/><Relationship Id="rId346" Type="http://schemas.openxmlformats.org/officeDocument/2006/relationships/hyperlink" Target="https://www.bfro.net/GDB/show_report.asp?id=2102" TargetMode="External"/><Relationship Id="rId467" Type="http://schemas.openxmlformats.org/officeDocument/2006/relationships/hyperlink" Target="https://www.bfro.net/GDB/show_report.asp?id=10776" TargetMode="External"/><Relationship Id="rId109" Type="http://schemas.openxmlformats.org/officeDocument/2006/relationships/hyperlink" Target="https://www.bfro.net/GDB/show_report.asp?id=7031" TargetMode="External"/><Relationship Id="rId108" Type="http://schemas.openxmlformats.org/officeDocument/2006/relationships/hyperlink" Target="https://www.bfro.net/GDB/show_report.asp?id=245" TargetMode="External"/><Relationship Id="rId229" Type="http://schemas.openxmlformats.org/officeDocument/2006/relationships/hyperlink" Target="https://www.bfro.net/GDB/show_report.asp?id=3295" TargetMode="External"/><Relationship Id="rId220" Type="http://schemas.openxmlformats.org/officeDocument/2006/relationships/hyperlink" Target="https://www.bfro.net/GDB/show_report.asp?id=664" TargetMode="External"/><Relationship Id="rId341" Type="http://schemas.openxmlformats.org/officeDocument/2006/relationships/hyperlink" Target="https://www.bfro.net/GDB/show_report.asp?id=3064" TargetMode="External"/><Relationship Id="rId462" Type="http://schemas.openxmlformats.org/officeDocument/2006/relationships/hyperlink" Target="https://www.bfro.net/GDB/show_report.asp?id=49977" TargetMode="External"/><Relationship Id="rId340" Type="http://schemas.openxmlformats.org/officeDocument/2006/relationships/hyperlink" Target="https://www.bfro.net/GDB/show_report.asp?id=548" TargetMode="External"/><Relationship Id="rId461" Type="http://schemas.openxmlformats.org/officeDocument/2006/relationships/hyperlink" Target="https://www.bfro.net/GDB/show_report.asp?id=26013" TargetMode="External"/><Relationship Id="rId460" Type="http://schemas.openxmlformats.org/officeDocument/2006/relationships/hyperlink" Target="https://www.bfro.net/GDB/show_report.asp?id=39279" TargetMode="External"/><Relationship Id="rId103" Type="http://schemas.openxmlformats.org/officeDocument/2006/relationships/hyperlink" Target="https://www.bfro.net/GDB/show_report.asp?id=25238" TargetMode="External"/><Relationship Id="rId224" Type="http://schemas.openxmlformats.org/officeDocument/2006/relationships/hyperlink" Target="https://www.bfro.net/GDB/show_report.asp?id=12021" TargetMode="External"/><Relationship Id="rId345" Type="http://schemas.openxmlformats.org/officeDocument/2006/relationships/hyperlink" Target="https://www.bfro.net/GDB/show_report.asp?id=13653" TargetMode="External"/><Relationship Id="rId466" Type="http://schemas.openxmlformats.org/officeDocument/2006/relationships/hyperlink" Target="https://www.bfro.net/GDB/show_report.asp?id=19015" TargetMode="External"/><Relationship Id="rId102" Type="http://schemas.openxmlformats.org/officeDocument/2006/relationships/hyperlink" Target="https://www.bfro.net/GDB/show_report.asp?id=22539" TargetMode="External"/><Relationship Id="rId223" Type="http://schemas.openxmlformats.org/officeDocument/2006/relationships/hyperlink" Target="https://www.bfro.net/GDB/show_report.asp?id=43491" TargetMode="External"/><Relationship Id="rId344" Type="http://schemas.openxmlformats.org/officeDocument/2006/relationships/hyperlink" Target="https://www.bfro.net/GDB/show_report.asp?id=691" TargetMode="External"/><Relationship Id="rId465" Type="http://schemas.openxmlformats.org/officeDocument/2006/relationships/hyperlink" Target="https://www.bfro.net/GDB/show_report.asp?id=3337" TargetMode="External"/><Relationship Id="rId101" Type="http://schemas.openxmlformats.org/officeDocument/2006/relationships/hyperlink" Target="https://www.bfro.net/GDB/show_report.asp?id=10501" TargetMode="External"/><Relationship Id="rId222" Type="http://schemas.openxmlformats.org/officeDocument/2006/relationships/hyperlink" Target="https://www.bfro.net/GDB/show_report.asp?id=36384" TargetMode="External"/><Relationship Id="rId343" Type="http://schemas.openxmlformats.org/officeDocument/2006/relationships/hyperlink" Target="https://www.bfro.net/GDB/show_report.asp?id=7537" TargetMode="External"/><Relationship Id="rId464" Type="http://schemas.openxmlformats.org/officeDocument/2006/relationships/hyperlink" Target="https://www.bfro.net/GDB/show_report.asp?id=6267" TargetMode="External"/><Relationship Id="rId100" Type="http://schemas.openxmlformats.org/officeDocument/2006/relationships/hyperlink" Target="https://www.bfro.net/GDB/show_report.asp?id=8679" TargetMode="External"/><Relationship Id="rId221" Type="http://schemas.openxmlformats.org/officeDocument/2006/relationships/hyperlink" Target="https://www.bfro.net/GDB/show_report.asp?id=11886" TargetMode="External"/><Relationship Id="rId342" Type="http://schemas.openxmlformats.org/officeDocument/2006/relationships/hyperlink" Target="https://www.bfro.net/GDB/show_report.asp?id=6734" TargetMode="External"/><Relationship Id="rId463" Type="http://schemas.openxmlformats.org/officeDocument/2006/relationships/hyperlink" Target="https://www.bfro.net/GDB/show_report.asp?id=14801" TargetMode="External"/><Relationship Id="rId217" Type="http://schemas.openxmlformats.org/officeDocument/2006/relationships/hyperlink" Target="https://www.bfro.net/GDB/show_report.asp?id=412" TargetMode="External"/><Relationship Id="rId338" Type="http://schemas.openxmlformats.org/officeDocument/2006/relationships/hyperlink" Target="https://www.bfro.net/GDB/show_report.asp?id=25907" TargetMode="External"/><Relationship Id="rId459" Type="http://schemas.openxmlformats.org/officeDocument/2006/relationships/hyperlink" Target="https://www.bfro.net/GDB/show_report.asp?id=42580" TargetMode="External"/><Relationship Id="rId216" Type="http://schemas.openxmlformats.org/officeDocument/2006/relationships/hyperlink" Target="https://www.bfro.net/GDB/show_report.asp?id=7263" TargetMode="External"/><Relationship Id="rId337" Type="http://schemas.openxmlformats.org/officeDocument/2006/relationships/hyperlink" Target="https://www.bfro.net/GDB/show_report.asp?id=8948" TargetMode="External"/><Relationship Id="rId458" Type="http://schemas.openxmlformats.org/officeDocument/2006/relationships/hyperlink" Target="https://www.bfro.net/GDB/show_report.asp?id=67582" TargetMode="External"/><Relationship Id="rId215" Type="http://schemas.openxmlformats.org/officeDocument/2006/relationships/hyperlink" Target="https://www.bfro.net/GDB/show_report.asp?id=7967" TargetMode="External"/><Relationship Id="rId336" Type="http://schemas.openxmlformats.org/officeDocument/2006/relationships/hyperlink" Target="https://www.bfro.net/GDB/show_report.asp?id=24399" TargetMode="External"/><Relationship Id="rId457" Type="http://schemas.openxmlformats.org/officeDocument/2006/relationships/hyperlink" Target="https://www.bfro.net/GDB/show_report.asp?id=8804" TargetMode="External"/><Relationship Id="rId214" Type="http://schemas.openxmlformats.org/officeDocument/2006/relationships/hyperlink" Target="https://www.bfro.net/GDB/show_report.asp?id=666" TargetMode="External"/><Relationship Id="rId335" Type="http://schemas.openxmlformats.org/officeDocument/2006/relationships/hyperlink" Target="https://www.bfro.net/GDB/show_report.asp?id=24318" TargetMode="External"/><Relationship Id="rId456" Type="http://schemas.openxmlformats.org/officeDocument/2006/relationships/hyperlink" Target="https://www.bfro.net/GDB/show_report.asp?id=30438" TargetMode="External"/><Relationship Id="rId219" Type="http://schemas.openxmlformats.org/officeDocument/2006/relationships/hyperlink" Target="https://www.bfro.net/GDB/show_report.asp?id=665" TargetMode="External"/><Relationship Id="rId218" Type="http://schemas.openxmlformats.org/officeDocument/2006/relationships/hyperlink" Target="https://www.bfro.net/GDB/show_report.asp?id=663" TargetMode="External"/><Relationship Id="rId339" Type="http://schemas.openxmlformats.org/officeDocument/2006/relationships/hyperlink" Target="https://www.bfro.net/GDB/show_report.asp?id=3633" TargetMode="External"/><Relationship Id="rId330" Type="http://schemas.openxmlformats.org/officeDocument/2006/relationships/hyperlink" Target="https://www.bfro.net/GDB/show_report.asp?id=7789" TargetMode="External"/><Relationship Id="rId451" Type="http://schemas.openxmlformats.org/officeDocument/2006/relationships/hyperlink" Target="https://www.bfro.net/GDB/show_report.asp?id=32444" TargetMode="External"/><Relationship Id="rId450" Type="http://schemas.openxmlformats.org/officeDocument/2006/relationships/hyperlink" Target="https://www.bfro.net/GDB/show_report.asp?id=24334" TargetMode="External"/><Relationship Id="rId213" Type="http://schemas.openxmlformats.org/officeDocument/2006/relationships/hyperlink" Target="https://www.bfro.net/GDB/show_report.asp?id=63779" TargetMode="External"/><Relationship Id="rId334" Type="http://schemas.openxmlformats.org/officeDocument/2006/relationships/hyperlink" Target="https://www.bfro.net/GDB/show_report.asp?id=5053" TargetMode="External"/><Relationship Id="rId455" Type="http://schemas.openxmlformats.org/officeDocument/2006/relationships/hyperlink" Target="https://www.bfro.net/GDB/show_report.asp?id=3336" TargetMode="External"/><Relationship Id="rId212" Type="http://schemas.openxmlformats.org/officeDocument/2006/relationships/hyperlink" Target="https://www.bfro.net/GDB/show_report.asp?id=7298" TargetMode="External"/><Relationship Id="rId333" Type="http://schemas.openxmlformats.org/officeDocument/2006/relationships/hyperlink" Target="https://www.bfro.net/GDB/show_report.asp?id=3624" TargetMode="External"/><Relationship Id="rId454" Type="http://schemas.openxmlformats.org/officeDocument/2006/relationships/hyperlink" Target="https://www.bfro.net/GDB/show_report.asp?id=3335" TargetMode="External"/><Relationship Id="rId211" Type="http://schemas.openxmlformats.org/officeDocument/2006/relationships/hyperlink" Target="https://www.bfro.net/GDB/show_report.asp?id=667" TargetMode="External"/><Relationship Id="rId332" Type="http://schemas.openxmlformats.org/officeDocument/2006/relationships/hyperlink" Target="https://www.bfro.net/GDB/show_report.asp?id=109" TargetMode="External"/><Relationship Id="rId453" Type="http://schemas.openxmlformats.org/officeDocument/2006/relationships/hyperlink" Target="https://www.bfro.net/GDB/show_report.asp?id=74666" TargetMode="External"/><Relationship Id="rId210" Type="http://schemas.openxmlformats.org/officeDocument/2006/relationships/hyperlink" Target="https://www.bfro.net/GDB/show_report.asp?id=37044" TargetMode="External"/><Relationship Id="rId331" Type="http://schemas.openxmlformats.org/officeDocument/2006/relationships/hyperlink" Target="https://www.bfro.net/GDB/show_report.asp?id=531" TargetMode="External"/><Relationship Id="rId452" Type="http://schemas.openxmlformats.org/officeDocument/2006/relationships/hyperlink" Target="https://www.bfro.net/GDB/show_report.asp?id=9212" TargetMode="External"/><Relationship Id="rId370" Type="http://schemas.openxmlformats.org/officeDocument/2006/relationships/hyperlink" Target="https://www.bfro.net/GDB/show_report.asp?id=27711" TargetMode="External"/><Relationship Id="rId491" Type="http://schemas.openxmlformats.org/officeDocument/2006/relationships/hyperlink" Target="https://www.bfro.net/GDB/show_report.asp?id=19350" TargetMode="External"/><Relationship Id="rId490" Type="http://schemas.openxmlformats.org/officeDocument/2006/relationships/hyperlink" Target="https://www.bfro.net/GDB/show_report.asp?id=1445" TargetMode="External"/><Relationship Id="rId129" Type="http://schemas.openxmlformats.org/officeDocument/2006/relationships/hyperlink" Target="https://www.bfro.net/GDB/show_report.asp?id=55376" TargetMode="External"/><Relationship Id="rId128" Type="http://schemas.openxmlformats.org/officeDocument/2006/relationships/hyperlink" Target="https://www.bfro.net/GDB/show_report.asp?id=76" TargetMode="External"/><Relationship Id="rId249" Type="http://schemas.openxmlformats.org/officeDocument/2006/relationships/hyperlink" Target="https://www.bfro.net/GDB/show_report.asp?id=1446" TargetMode="External"/><Relationship Id="rId127" Type="http://schemas.openxmlformats.org/officeDocument/2006/relationships/hyperlink" Target="https://www.bfro.net/GDB/show_report.asp?id=1637" TargetMode="External"/><Relationship Id="rId248" Type="http://schemas.openxmlformats.org/officeDocument/2006/relationships/hyperlink" Target="https://www.bfro.net/GDB/show_report.asp?id=3050" TargetMode="External"/><Relationship Id="rId369" Type="http://schemas.openxmlformats.org/officeDocument/2006/relationships/hyperlink" Target="https://www.bfro.net/GDB/show_report.asp?id=65970" TargetMode="External"/><Relationship Id="rId126" Type="http://schemas.openxmlformats.org/officeDocument/2006/relationships/hyperlink" Target="https://www.bfro.net/GDB/show_report.asp?id=7969" TargetMode="External"/><Relationship Id="rId247" Type="http://schemas.openxmlformats.org/officeDocument/2006/relationships/hyperlink" Target="https://www.bfro.net/GDB/show_report.asp?id=5816" TargetMode="External"/><Relationship Id="rId368" Type="http://schemas.openxmlformats.org/officeDocument/2006/relationships/hyperlink" Target="https://www.bfro.net/GDB/show_report.asp?id=57323" TargetMode="External"/><Relationship Id="rId489" Type="http://schemas.openxmlformats.org/officeDocument/2006/relationships/hyperlink" Target="https://www.bfro.net/GDB/show_report.asp?id=16746" TargetMode="External"/><Relationship Id="rId121" Type="http://schemas.openxmlformats.org/officeDocument/2006/relationships/hyperlink" Target="https://www.bfro.net/GDB/show_report.asp?id=30680" TargetMode="External"/><Relationship Id="rId242" Type="http://schemas.openxmlformats.org/officeDocument/2006/relationships/hyperlink" Target="https://www.bfro.net/GDB/show_report.asp?id=10324" TargetMode="External"/><Relationship Id="rId363" Type="http://schemas.openxmlformats.org/officeDocument/2006/relationships/hyperlink" Target="https://www.bfro.net/GDB/show_report.asp?id=980" TargetMode="External"/><Relationship Id="rId484" Type="http://schemas.openxmlformats.org/officeDocument/2006/relationships/hyperlink" Target="https://www.bfro.net/GDB/show_report.asp?id=37386" TargetMode="External"/><Relationship Id="rId120" Type="http://schemas.openxmlformats.org/officeDocument/2006/relationships/hyperlink" Target="https://www.bfro.net/GDB/show_report.asp?id=17035" TargetMode="External"/><Relationship Id="rId241" Type="http://schemas.openxmlformats.org/officeDocument/2006/relationships/hyperlink" Target="https://www.bfro.net/GDB/show_report.asp?id=1318" TargetMode="External"/><Relationship Id="rId362" Type="http://schemas.openxmlformats.org/officeDocument/2006/relationships/hyperlink" Target="https://www.bfro.net/GDB/show_report.asp?id=31488" TargetMode="External"/><Relationship Id="rId483" Type="http://schemas.openxmlformats.org/officeDocument/2006/relationships/hyperlink" Target="https://www.bfro.net/GDB/show_report.asp?id=28720" TargetMode="External"/><Relationship Id="rId240" Type="http://schemas.openxmlformats.org/officeDocument/2006/relationships/hyperlink" Target="https://www.bfro.net/GDB/show_report.asp?id=7562" TargetMode="External"/><Relationship Id="rId361" Type="http://schemas.openxmlformats.org/officeDocument/2006/relationships/hyperlink" Target="https://www.bfro.net/GDB/show_report.asp?id=693" TargetMode="External"/><Relationship Id="rId482" Type="http://schemas.openxmlformats.org/officeDocument/2006/relationships/hyperlink" Target="https://www.bfro.net/GDB/show_report.asp?id=7771" TargetMode="External"/><Relationship Id="rId360" Type="http://schemas.openxmlformats.org/officeDocument/2006/relationships/hyperlink" Target="https://www.bfro.net/GDB/show_report.asp?id=15746" TargetMode="External"/><Relationship Id="rId481" Type="http://schemas.openxmlformats.org/officeDocument/2006/relationships/hyperlink" Target="https://www.bfro.net/GDB/show_report.asp?id=6470" TargetMode="External"/><Relationship Id="rId125" Type="http://schemas.openxmlformats.org/officeDocument/2006/relationships/hyperlink" Target="https://www.bfro.net/GDB/show_report.asp?id=1636" TargetMode="External"/><Relationship Id="rId246" Type="http://schemas.openxmlformats.org/officeDocument/2006/relationships/hyperlink" Target="https://www.bfro.net/GDB/show_report.asp?id=6584" TargetMode="External"/><Relationship Id="rId367" Type="http://schemas.openxmlformats.org/officeDocument/2006/relationships/hyperlink" Target="https://www.bfro.net/GDB/show_report.asp?id=15747" TargetMode="External"/><Relationship Id="rId488" Type="http://schemas.openxmlformats.org/officeDocument/2006/relationships/hyperlink" Target="https://www.bfro.net/GDB/show_report.asp?id=6643" TargetMode="External"/><Relationship Id="rId124" Type="http://schemas.openxmlformats.org/officeDocument/2006/relationships/hyperlink" Target="https://www.bfro.net/GDB/show_report.asp?id=43120" TargetMode="External"/><Relationship Id="rId245" Type="http://schemas.openxmlformats.org/officeDocument/2006/relationships/hyperlink" Target="https://www.bfro.net/GDB/show_report.asp?id=669" TargetMode="External"/><Relationship Id="rId366" Type="http://schemas.openxmlformats.org/officeDocument/2006/relationships/hyperlink" Target="https://www.bfro.net/GDB/show_report.asp?id=5650" TargetMode="External"/><Relationship Id="rId487" Type="http://schemas.openxmlformats.org/officeDocument/2006/relationships/hyperlink" Target="https://www.bfro.net/GDB/show_report.asp?id=6496" TargetMode="External"/><Relationship Id="rId123" Type="http://schemas.openxmlformats.org/officeDocument/2006/relationships/hyperlink" Target="https://www.bfro.net/GDB/show_report.asp?id=43120" TargetMode="External"/><Relationship Id="rId244" Type="http://schemas.openxmlformats.org/officeDocument/2006/relationships/hyperlink" Target="https://www.bfro.net/GDB/show_report.asp?id=9604" TargetMode="External"/><Relationship Id="rId365" Type="http://schemas.openxmlformats.org/officeDocument/2006/relationships/hyperlink" Target="https://www.bfro.net/GDB/show_report.asp?id=5505" TargetMode="External"/><Relationship Id="rId486" Type="http://schemas.openxmlformats.org/officeDocument/2006/relationships/hyperlink" Target="https://www.bfro.net/GDB/show_report.asp?id=30906" TargetMode="External"/><Relationship Id="rId122" Type="http://schemas.openxmlformats.org/officeDocument/2006/relationships/hyperlink" Target="https://www.bfro.net/GDB/show_report.asp?id=43120" TargetMode="External"/><Relationship Id="rId243" Type="http://schemas.openxmlformats.org/officeDocument/2006/relationships/hyperlink" Target="https://www.bfro.net/GDB/show_report.asp?id=7687" TargetMode="External"/><Relationship Id="rId364" Type="http://schemas.openxmlformats.org/officeDocument/2006/relationships/hyperlink" Target="https://www.bfro.net/GDB/show_report.asp?id=1065" TargetMode="External"/><Relationship Id="rId485" Type="http://schemas.openxmlformats.org/officeDocument/2006/relationships/hyperlink" Target="https://www.bfro.net/GDB/show_report.asp?id=15923" TargetMode="External"/><Relationship Id="rId95" Type="http://schemas.openxmlformats.org/officeDocument/2006/relationships/hyperlink" Target="https://www.bfro.net/GDB/show_report.asp?id=832" TargetMode="External"/><Relationship Id="rId94" Type="http://schemas.openxmlformats.org/officeDocument/2006/relationships/hyperlink" Target="https://www.bfro.net/GDB/show_report.asp?id=5954" TargetMode="External"/><Relationship Id="rId97" Type="http://schemas.openxmlformats.org/officeDocument/2006/relationships/hyperlink" Target="https://www.bfro.net/GDB/show_report.asp?id=179" TargetMode="External"/><Relationship Id="rId96" Type="http://schemas.openxmlformats.org/officeDocument/2006/relationships/hyperlink" Target="https://www.bfro.net/GDB/show_report.asp?id=15473" TargetMode="External"/><Relationship Id="rId99" Type="http://schemas.openxmlformats.org/officeDocument/2006/relationships/hyperlink" Target="https://www.bfro.net/GDB/show_report.asp?id=8171" TargetMode="External"/><Relationship Id="rId480" Type="http://schemas.openxmlformats.org/officeDocument/2006/relationships/hyperlink" Target="https://www.bfro.net/GDB/show_report.asp?id=39121" TargetMode="External"/><Relationship Id="rId98" Type="http://schemas.openxmlformats.org/officeDocument/2006/relationships/hyperlink" Target="https://www.bfro.net/GDB/show_report.asp?id=179" TargetMode="External"/><Relationship Id="rId91" Type="http://schemas.openxmlformats.org/officeDocument/2006/relationships/hyperlink" Target="https://www.bfro.net/GDB/show_report.asp?id=25111" TargetMode="External"/><Relationship Id="rId90" Type="http://schemas.openxmlformats.org/officeDocument/2006/relationships/hyperlink" Target="https://www.bfro.net/GDB/show_report.asp?id=435" TargetMode="External"/><Relationship Id="rId93" Type="http://schemas.openxmlformats.org/officeDocument/2006/relationships/hyperlink" Target="https://www.bfro.net/GDB/show_report.asp?id=40417" TargetMode="External"/><Relationship Id="rId92" Type="http://schemas.openxmlformats.org/officeDocument/2006/relationships/hyperlink" Target="https://www.bfro.net/GDB/show_report.asp?id=39383" TargetMode="External"/><Relationship Id="rId118" Type="http://schemas.openxmlformats.org/officeDocument/2006/relationships/hyperlink" Target="https://www.bfro.net/GDB/show_report.asp?id=37038" TargetMode="External"/><Relationship Id="rId239" Type="http://schemas.openxmlformats.org/officeDocument/2006/relationships/hyperlink" Target="https://www.bfro.net/GDB/show_report.asp?id=25533" TargetMode="External"/><Relationship Id="rId117" Type="http://schemas.openxmlformats.org/officeDocument/2006/relationships/hyperlink" Target="https://www.bfro.net/GDB/show_report.asp?id=961" TargetMode="External"/><Relationship Id="rId238" Type="http://schemas.openxmlformats.org/officeDocument/2006/relationships/hyperlink" Target="https://www.bfro.net/GDB/show_report.asp?id=9534" TargetMode="External"/><Relationship Id="rId359" Type="http://schemas.openxmlformats.org/officeDocument/2006/relationships/hyperlink" Target="https://www.bfro.net/GDB/show_report.asp?id=692" TargetMode="External"/><Relationship Id="rId116" Type="http://schemas.openxmlformats.org/officeDocument/2006/relationships/hyperlink" Target="https://www.bfro.net/GDB/show_report.asp?id=27459" TargetMode="External"/><Relationship Id="rId237" Type="http://schemas.openxmlformats.org/officeDocument/2006/relationships/hyperlink" Target="https://www.bfro.net/GDB/show_report.asp?id=9248" TargetMode="External"/><Relationship Id="rId358" Type="http://schemas.openxmlformats.org/officeDocument/2006/relationships/hyperlink" Target="https://www.bfro.net/GDB/show_report.asp?id=694" TargetMode="External"/><Relationship Id="rId479" Type="http://schemas.openxmlformats.org/officeDocument/2006/relationships/hyperlink" Target="https://www.bfro.net/GDB/show_report.asp?id=30860" TargetMode="External"/><Relationship Id="rId115" Type="http://schemas.openxmlformats.org/officeDocument/2006/relationships/hyperlink" Target="https://www.bfro.net/GDB/show_report.asp?id=1022" TargetMode="External"/><Relationship Id="rId236" Type="http://schemas.openxmlformats.org/officeDocument/2006/relationships/hyperlink" Target="https://www.bfro.net/GDB/show_report.asp?id=9248" TargetMode="External"/><Relationship Id="rId357" Type="http://schemas.openxmlformats.org/officeDocument/2006/relationships/hyperlink" Target="https://www.bfro.net/GDB/show_report.asp?id=10095" TargetMode="External"/><Relationship Id="rId478" Type="http://schemas.openxmlformats.org/officeDocument/2006/relationships/hyperlink" Target="https://www.bfro.net/GDB/show_report.asp?id=3339" TargetMode="External"/><Relationship Id="rId119" Type="http://schemas.openxmlformats.org/officeDocument/2006/relationships/hyperlink" Target="https://www.bfro.net/GDB/show_report.asp?id=65679" TargetMode="External"/><Relationship Id="rId110" Type="http://schemas.openxmlformats.org/officeDocument/2006/relationships/hyperlink" Target="https://www.bfro.net/GDB/show_report.asp?id=6938" TargetMode="External"/><Relationship Id="rId231" Type="http://schemas.openxmlformats.org/officeDocument/2006/relationships/hyperlink" Target="https://www.bfro.net/GDB/show_report.asp?id=3387" TargetMode="External"/><Relationship Id="rId352" Type="http://schemas.openxmlformats.org/officeDocument/2006/relationships/hyperlink" Target="https://www.bfro.net/GDB/show_report.asp?id=45813" TargetMode="External"/><Relationship Id="rId473" Type="http://schemas.openxmlformats.org/officeDocument/2006/relationships/hyperlink" Target="https://www.bfro.net/GDB/show_report.asp?id=7246" TargetMode="External"/><Relationship Id="rId230" Type="http://schemas.openxmlformats.org/officeDocument/2006/relationships/hyperlink" Target="https://www.bfro.net/GDB/show_report.asp?id=553" TargetMode="External"/><Relationship Id="rId351" Type="http://schemas.openxmlformats.org/officeDocument/2006/relationships/hyperlink" Target="https://www.bfro.net/GDB/show_report.asp?id=41704" TargetMode="External"/><Relationship Id="rId472" Type="http://schemas.openxmlformats.org/officeDocument/2006/relationships/hyperlink" Target="https://www.bfro.net/GDB/show_report.asp?id=58022" TargetMode="External"/><Relationship Id="rId350" Type="http://schemas.openxmlformats.org/officeDocument/2006/relationships/hyperlink" Target="https://www.bfro.net/GDB/show_report.asp?id=36280" TargetMode="External"/><Relationship Id="rId471" Type="http://schemas.openxmlformats.org/officeDocument/2006/relationships/hyperlink" Target="https://www.bfro.net/GDB/show_report.asp?id=64024" TargetMode="External"/><Relationship Id="rId470" Type="http://schemas.openxmlformats.org/officeDocument/2006/relationships/hyperlink" Target="https://www.bfro.net/GDB/show_report.asp?id=48224" TargetMode="External"/><Relationship Id="rId114" Type="http://schemas.openxmlformats.org/officeDocument/2006/relationships/hyperlink" Target="https://www.bfro.net/GDB/show_report.asp?id=27480" TargetMode="External"/><Relationship Id="rId235" Type="http://schemas.openxmlformats.org/officeDocument/2006/relationships/hyperlink" Target="https://www.bfro.net/GDB/show_report.asp?id=8227" TargetMode="External"/><Relationship Id="rId356" Type="http://schemas.openxmlformats.org/officeDocument/2006/relationships/hyperlink" Target="https://www.bfro.net/GDB/show_report.asp?id=7124" TargetMode="External"/><Relationship Id="rId477" Type="http://schemas.openxmlformats.org/officeDocument/2006/relationships/hyperlink" Target="https://www.bfro.net/GDB/show_report.asp?id=13378" TargetMode="External"/><Relationship Id="rId113" Type="http://schemas.openxmlformats.org/officeDocument/2006/relationships/hyperlink" Target="https://www.bfro.net/GDB/show_report.asp?id=43217" TargetMode="External"/><Relationship Id="rId234" Type="http://schemas.openxmlformats.org/officeDocument/2006/relationships/hyperlink" Target="https://www.bfro.net/GDB/show_report.asp?id=22996" TargetMode="External"/><Relationship Id="rId355" Type="http://schemas.openxmlformats.org/officeDocument/2006/relationships/hyperlink" Target="https://www.bfro.net/GDB/show_report.asp?id=1635" TargetMode="External"/><Relationship Id="rId476" Type="http://schemas.openxmlformats.org/officeDocument/2006/relationships/hyperlink" Target="https://www.bfro.net/GDB/show_report.asp?id=3439" TargetMode="External"/><Relationship Id="rId112" Type="http://schemas.openxmlformats.org/officeDocument/2006/relationships/hyperlink" Target="https://www.bfro.net/GDB/show_report.asp?id=44849" TargetMode="External"/><Relationship Id="rId233" Type="http://schemas.openxmlformats.org/officeDocument/2006/relationships/hyperlink" Target="https://www.bfro.net/GDB/show_report.asp?id=9393" TargetMode="External"/><Relationship Id="rId354" Type="http://schemas.openxmlformats.org/officeDocument/2006/relationships/hyperlink" Target="https://www.bfro.net/GDB/show_report.asp?id=695" TargetMode="External"/><Relationship Id="rId475" Type="http://schemas.openxmlformats.org/officeDocument/2006/relationships/hyperlink" Target="https://www.bfro.net/GDB/show_report.asp?id=67749" TargetMode="External"/><Relationship Id="rId111" Type="http://schemas.openxmlformats.org/officeDocument/2006/relationships/hyperlink" Target="https://www.bfro.net/GDB/show_report.asp?id=35339" TargetMode="External"/><Relationship Id="rId232" Type="http://schemas.openxmlformats.org/officeDocument/2006/relationships/hyperlink" Target="https://www.bfro.net/GDB/show_report.asp?id=668" TargetMode="External"/><Relationship Id="rId353" Type="http://schemas.openxmlformats.org/officeDocument/2006/relationships/hyperlink" Target="https://www.bfro.net/GDB/show_report.asp?id=15744" TargetMode="External"/><Relationship Id="rId474" Type="http://schemas.openxmlformats.org/officeDocument/2006/relationships/hyperlink" Target="https://www.bfro.net/GDB/show_report.asp?id=27908" TargetMode="External"/><Relationship Id="rId305" Type="http://schemas.openxmlformats.org/officeDocument/2006/relationships/hyperlink" Target="https://www.bfro.net/GDB/show_report.asp?id=7366" TargetMode="External"/><Relationship Id="rId426" Type="http://schemas.openxmlformats.org/officeDocument/2006/relationships/hyperlink" Target="https://www.bfro.net/GDB/show_report.asp?id=44354" TargetMode="External"/><Relationship Id="rId304" Type="http://schemas.openxmlformats.org/officeDocument/2006/relationships/hyperlink" Target="https://www.bfro.net/GDB/show_report.asp?id=1778" TargetMode="External"/><Relationship Id="rId425" Type="http://schemas.openxmlformats.org/officeDocument/2006/relationships/hyperlink" Target="https://www.bfro.net/GDB/show_report.asp?id=3333" TargetMode="External"/><Relationship Id="rId303" Type="http://schemas.openxmlformats.org/officeDocument/2006/relationships/hyperlink" Target="https://www.bfro.net/GDB/show_report.asp?id=673" TargetMode="External"/><Relationship Id="rId424" Type="http://schemas.openxmlformats.org/officeDocument/2006/relationships/hyperlink" Target="https://www.bfro.net/GDB/show_report.asp?id=4676" TargetMode="External"/><Relationship Id="rId302" Type="http://schemas.openxmlformats.org/officeDocument/2006/relationships/hyperlink" Target="https://www.bfro.net/GDB/show_report.asp?id=206" TargetMode="External"/><Relationship Id="rId423" Type="http://schemas.openxmlformats.org/officeDocument/2006/relationships/hyperlink" Target="https://www.bfro.net/GDB/show_report.asp?id=12333" TargetMode="External"/><Relationship Id="rId309" Type="http://schemas.openxmlformats.org/officeDocument/2006/relationships/hyperlink" Target="https://www.bfro.net/GDB/show_report.asp?id=50901" TargetMode="External"/><Relationship Id="rId308" Type="http://schemas.openxmlformats.org/officeDocument/2006/relationships/hyperlink" Target="https://www.bfro.net/GDB/show_report.asp?id=36505" TargetMode="External"/><Relationship Id="rId429" Type="http://schemas.openxmlformats.org/officeDocument/2006/relationships/hyperlink" Target="https://www.bfro.net/GDB/show_report.asp?id=49148" TargetMode="External"/><Relationship Id="rId307" Type="http://schemas.openxmlformats.org/officeDocument/2006/relationships/hyperlink" Target="https://www.bfro.net/GDB/show_report.asp?id=27479" TargetMode="External"/><Relationship Id="rId428" Type="http://schemas.openxmlformats.org/officeDocument/2006/relationships/hyperlink" Target="https://www.bfro.net/GDB/show_report.asp?id=50721" TargetMode="External"/><Relationship Id="rId306" Type="http://schemas.openxmlformats.org/officeDocument/2006/relationships/hyperlink" Target="https://www.bfro.net/GDB/show_report.asp?id=9020" TargetMode="External"/><Relationship Id="rId427" Type="http://schemas.openxmlformats.org/officeDocument/2006/relationships/hyperlink" Target="https://www.bfro.net/GDB/show_report.asp?id=14075" TargetMode="External"/><Relationship Id="rId301" Type="http://schemas.openxmlformats.org/officeDocument/2006/relationships/hyperlink" Target="https://www.bfro.net/GDB/show_report.asp?id=11304" TargetMode="External"/><Relationship Id="rId422" Type="http://schemas.openxmlformats.org/officeDocument/2006/relationships/hyperlink" Target="https://www.bfro.net/GDB/show_report.asp?id=23615" TargetMode="External"/><Relationship Id="rId300" Type="http://schemas.openxmlformats.org/officeDocument/2006/relationships/hyperlink" Target="https://www.bfro.net/GDB/show_report.asp?id=685" TargetMode="External"/><Relationship Id="rId421" Type="http://schemas.openxmlformats.org/officeDocument/2006/relationships/hyperlink" Target="https://www.bfro.net/GDB/show_report.asp?id=30735" TargetMode="External"/><Relationship Id="rId420" Type="http://schemas.openxmlformats.org/officeDocument/2006/relationships/hyperlink" Target="https://www.bfro.net/GDB/show_report.asp?id=31994" TargetMode="External"/><Relationship Id="rId415" Type="http://schemas.openxmlformats.org/officeDocument/2006/relationships/hyperlink" Target="https://www.bfro.net/GDB/show_report.asp?id=12640" TargetMode="External"/><Relationship Id="rId414" Type="http://schemas.openxmlformats.org/officeDocument/2006/relationships/hyperlink" Target="https://www.bfro.net/GDB/show_report.asp?id=6960" TargetMode="External"/><Relationship Id="rId413" Type="http://schemas.openxmlformats.org/officeDocument/2006/relationships/hyperlink" Target="https://www.bfro.net/GDB/show_report.asp?id=42999" TargetMode="External"/><Relationship Id="rId412" Type="http://schemas.openxmlformats.org/officeDocument/2006/relationships/hyperlink" Target="https://www.bfro.net/GDB/show_report.asp?id=26299" TargetMode="External"/><Relationship Id="rId419" Type="http://schemas.openxmlformats.org/officeDocument/2006/relationships/hyperlink" Target="https://www.bfro.net/GDB/show_report.asp?id=2054" TargetMode="External"/><Relationship Id="rId418" Type="http://schemas.openxmlformats.org/officeDocument/2006/relationships/hyperlink" Target="https://www.bfro.net/GDB/show_report.asp?id=3332" TargetMode="External"/><Relationship Id="rId417" Type="http://schemas.openxmlformats.org/officeDocument/2006/relationships/hyperlink" Target="https://www.bfro.net/GDB/show_report.asp?id=69269" TargetMode="External"/><Relationship Id="rId416" Type="http://schemas.openxmlformats.org/officeDocument/2006/relationships/hyperlink" Target="https://www.bfro.net/GDB/show_report.asp?id=69433" TargetMode="External"/><Relationship Id="rId411" Type="http://schemas.openxmlformats.org/officeDocument/2006/relationships/hyperlink" Target="https://www.bfro.net/GDB/show_report.asp?id=7393" TargetMode="External"/><Relationship Id="rId410" Type="http://schemas.openxmlformats.org/officeDocument/2006/relationships/hyperlink" Target="https://www.bfro.net/GDB/show_report.asp?id=18943" TargetMode="External"/><Relationship Id="rId206" Type="http://schemas.openxmlformats.org/officeDocument/2006/relationships/hyperlink" Target="https://www.bfro.net/GDB/show_report.asp?id=2900" TargetMode="External"/><Relationship Id="rId327" Type="http://schemas.openxmlformats.org/officeDocument/2006/relationships/hyperlink" Target="https://www.bfro.net/GDB/show_report.asp?id=16624" TargetMode="External"/><Relationship Id="rId448" Type="http://schemas.openxmlformats.org/officeDocument/2006/relationships/hyperlink" Target="https://www.bfro.net/GDB/show_report.asp?id=3334" TargetMode="External"/><Relationship Id="rId205" Type="http://schemas.openxmlformats.org/officeDocument/2006/relationships/hyperlink" Target="https://www.bfro.net/GDB/show_report.asp?id=2841" TargetMode="External"/><Relationship Id="rId326" Type="http://schemas.openxmlformats.org/officeDocument/2006/relationships/hyperlink" Target="https://www.bfro.net/GDB/show_report.asp?id=12156" TargetMode="External"/><Relationship Id="rId447" Type="http://schemas.openxmlformats.org/officeDocument/2006/relationships/hyperlink" Target="https://www.bfro.net/GDB/show_report.asp?id=31303" TargetMode="External"/><Relationship Id="rId204" Type="http://schemas.openxmlformats.org/officeDocument/2006/relationships/hyperlink" Target="https://www.bfro.net/GDB/show_report.asp?id=11449" TargetMode="External"/><Relationship Id="rId325" Type="http://schemas.openxmlformats.org/officeDocument/2006/relationships/hyperlink" Target="https://www.bfro.net/GDB/show_report.asp?id=11818" TargetMode="External"/><Relationship Id="rId446" Type="http://schemas.openxmlformats.org/officeDocument/2006/relationships/hyperlink" Target="https://www.bfro.net/GDB/show_report.asp?id=1939" TargetMode="External"/><Relationship Id="rId203" Type="http://schemas.openxmlformats.org/officeDocument/2006/relationships/hyperlink" Target="https://www.bfro.net/GDB/show_report.asp?id=1720" TargetMode="External"/><Relationship Id="rId324" Type="http://schemas.openxmlformats.org/officeDocument/2006/relationships/hyperlink" Target="https://www.bfro.net/GDB/show_report.asp?id=4644" TargetMode="External"/><Relationship Id="rId445" Type="http://schemas.openxmlformats.org/officeDocument/2006/relationships/hyperlink" Target="https://www.bfro.net/GDB/show_report.asp?id=39855" TargetMode="External"/><Relationship Id="rId209" Type="http://schemas.openxmlformats.org/officeDocument/2006/relationships/hyperlink" Target="https://www.bfro.net/GDB/show_report.asp?id=7658" TargetMode="External"/><Relationship Id="rId208" Type="http://schemas.openxmlformats.org/officeDocument/2006/relationships/hyperlink" Target="https://www.bfro.net/GDB/show_report.asp?id=7785" TargetMode="External"/><Relationship Id="rId329" Type="http://schemas.openxmlformats.org/officeDocument/2006/relationships/hyperlink" Target="https://www.bfro.net/GDB/show_report.asp?id=13037" TargetMode="External"/><Relationship Id="rId207" Type="http://schemas.openxmlformats.org/officeDocument/2006/relationships/hyperlink" Target="https://www.bfro.net/GDB/show_report.asp?id=36671" TargetMode="External"/><Relationship Id="rId328" Type="http://schemas.openxmlformats.org/officeDocument/2006/relationships/hyperlink" Target="https://www.bfro.net/GDB/show_report.asp?id=116" TargetMode="External"/><Relationship Id="rId449" Type="http://schemas.openxmlformats.org/officeDocument/2006/relationships/hyperlink" Target="https://www.bfro.net/GDB/show_report.asp?id=9750" TargetMode="External"/><Relationship Id="rId440" Type="http://schemas.openxmlformats.org/officeDocument/2006/relationships/hyperlink" Target="https://www.bfro.net/GDB/show_report.asp?id=47026" TargetMode="External"/><Relationship Id="rId202" Type="http://schemas.openxmlformats.org/officeDocument/2006/relationships/hyperlink" Target="https://www.bfro.net/GDB/show_report.asp?id=662" TargetMode="External"/><Relationship Id="rId323" Type="http://schemas.openxmlformats.org/officeDocument/2006/relationships/hyperlink" Target="https://www.bfro.net/GDB/show_report.asp?id=689" TargetMode="External"/><Relationship Id="rId444" Type="http://schemas.openxmlformats.org/officeDocument/2006/relationships/hyperlink" Target="https://www.bfro.net/GDB/show_report.asp?id=26076" TargetMode="External"/><Relationship Id="rId201" Type="http://schemas.openxmlformats.org/officeDocument/2006/relationships/hyperlink" Target="https://www.bfro.net/GDB/show_report.asp?id=7954" TargetMode="External"/><Relationship Id="rId322" Type="http://schemas.openxmlformats.org/officeDocument/2006/relationships/hyperlink" Target="https://www.bfro.net/GDB/show_report.asp?id=15067" TargetMode="External"/><Relationship Id="rId443" Type="http://schemas.openxmlformats.org/officeDocument/2006/relationships/hyperlink" Target="https://www.bfro.net/GDB/show_report.asp?id=65677" TargetMode="External"/><Relationship Id="rId200" Type="http://schemas.openxmlformats.org/officeDocument/2006/relationships/hyperlink" Target="https://www.bfro.net/GDB/show_report.asp?id=13729" TargetMode="External"/><Relationship Id="rId321" Type="http://schemas.openxmlformats.org/officeDocument/2006/relationships/hyperlink" Target="https://www.bfro.net/GDB/show_report.asp?id=7642" TargetMode="External"/><Relationship Id="rId442" Type="http://schemas.openxmlformats.org/officeDocument/2006/relationships/hyperlink" Target="https://www.bfro.net/GDB/show_report.asp?id=50074" TargetMode="External"/><Relationship Id="rId320" Type="http://schemas.openxmlformats.org/officeDocument/2006/relationships/hyperlink" Target="https://www.bfro.net/GDB/show_report.asp?id=5350" TargetMode="External"/><Relationship Id="rId441" Type="http://schemas.openxmlformats.org/officeDocument/2006/relationships/hyperlink" Target="https://www.bfro.net/GDB/show_report.asp?id=49906" TargetMode="External"/><Relationship Id="rId316" Type="http://schemas.openxmlformats.org/officeDocument/2006/relationships/hyperlink" Target="https://www.bfro.net/GDB/show_report.asp?id=36370" TargetMode="External"/><Relationship Id="rId437" Type="http://schemas.openxmlformats.org/officeDocument/2006/relationships/hyperlink" Target="https://www.bfro.net/GDB/show_report.asp?id=27906" TargetMode="External"/><Relationship Id="rId315" Type="http://schemas.openxmlformats.org/officeDocument/2006/relationships/hyperlink" Target="https://www.bfro.net/GDB/show_report.asp?id=9289" TargetMode="External"/><Relationship Id="rId436" Type="http://schemas.openxmlformats.org/officeDocument/2006/relationships/hyperlink" Target="https://www.bfro.net/GDB/show_report.asp?id=8983" TargetMode="External"/><Relationship Id="rId314" Type="http://schemas.openxmlformats.org/officeDocument/2006/relationships/hyperlink" Target="https://www.bfro.net/GDB/show_report.asp?id=7209" TargetMode="External"/><Relationship Id="rId435" Type="http://schemas.openxmlformats.org/officeDocument/2006/relationships/hyperlink" Target="https://www.bfro.net/GDB/show_report.asp?id=15492" TargetMode="External"/><Relationship Id="rId313" Type="http://schemas.openxmlformats.org/officeDocument/2006/relationships/hyperlink" Target="https://www.bfro.net/GDB/show_report.asp?id=686" TargetMode="External"/><Relationship Id="rId434" Type="http://schemas.openxmlformats.org/officeDocument/2006/relationships/hyperlink" Target="https://www.bfro.net/GDB/show_report.asp?id=450" TargetMode="External"/><Relationship Id="rId319" Type="http://schemas.openxmlformats.org/officeDocument/2006/relationships/hyperlink" Target="https://www.bfro.net/GDB/show_report.asp?id=2628" TargetMode="External"/><Relationship Id="rId318" Type="http://schemas.openxmlformats.org/officeDocument/2006/relationships/hyperlink" Target="https://www.bfro.net/GDB/show_report.asp?id=688" TargetMode="External"/><Relationship Id="rId439" Type="http://schemas.openxmlformats.org/officeDocument/2006/relationships/hyperlink" Target="https://www.bfro.net/GDB/show_report.asp?id=67540" TargetMode="External"/><Relationship Id="rId317" Type="http://schemas.openxmlformats.org/officeDocument/2006/relationships/hyperlink" Target="https://www.bfro.net/GDB/show_report.asp?id=41378" TargetMode="External"/><Relationship Id="rId438" Type="http://schemas.openxmlformats.org/officeDocument/2006/relationships/hyperlink" Target="https://www.bfro.net/GDB/show_report.asp?id=41040" TargetMode="External"/><Relationship Id="rId312" Type="http://schemas.openxmlformats.org/officeDocument/2006/relationships/hyperlink" Target="https://www.bfro.net/GDB/show_report.asp?id=687" TargetMode="External"/><Relationship Id="rId433" Type="http://schemas.openxmlformats.org/officeDocument/2006/relationships/hyperlink" Target="https://www.bfro.net/GDB/show_report.asp?id=30757" TargetMode="External"/><Relationship Id="rId311" Type="http://schemas.openxmlformats.org/officeDocument/2006/relationships/hyperlink" Target="https://www.bfro.net/GDB/show_report.asp?id=6027" TargetMode="External"/><Relationship Id="rId432" Type="http://schemas.openxmlformats.org/officeDocument/2006/relationships/hyperlink" Target="https://www.bfro.net/GDB/show_report.asp?id=24988" TargetMode="External"/><Relationship Id="rId310" Type="http://schemas.openxmlformats.org/officeDocument/2006/relationships/hyperlink" Target="https://www.bfro.net/GDB/show_report.asp?id=63141" TargetMode="External"/><Relationship Id="rId431" Type="http://schemas.openxmlformats.org/officeDocument/2006/relationships/hyperlink" Target="https://www.bfro.net/GDB/show_report.asp?id=32447" TargetMode="External"/><Relationship Id="rId430" Type="http://schemas.openxmlformats.org/officeDocument/2006/relationships/hyperlink" Target="https://www.bfro.net/GDB/show_report.asp?id=13492"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3.13"/>
    <col customWidth="1" min="4" max="4" width="9.5"/>
    <col customWidth="1" min="5" max="5" width="18.38"/>
    <col customWidth="1" min="6" max="6" width="10.25"/>
    <col customWidth="1" min="9" max="9" width="9.63"/>
    <col customWidth="1" min="10" max="10" width="8.13"/>
    <col customWidth="1" min="11" max="11" width="17.75"/>
    <col customWidth="1" min="12" max="12" width="23.5"/>
    <col customWidth="1" min="13" max="13" width="13.5"/>
    <col customWidth="1" min="16" max="16" width="22.75"/>
    <col customWidth="1" min="17" max="17" width="15.38"/>
    <col customWidth="1" min="19" max="19" width="18.0"/>
    <col customWidth="1" min="20" max="20" width="11.63"/>
    <col customWidth="1" min="21" max="21" width="12.0"/>
    <col customWidth="1" hidden="1" min="22" max="22" width="15.38"/>
    <col customWidth="1" min="23" max="27" width="15.38"/>
    <col customWidth="1" min="28" max="28" width="18.25"/>
    <col customWidth="1" min="29" max="29" width="15.38"/>
    <col customWidth="1" min="30" max="30" width="13.88"/>
    <col customWidth="1" min="31" max="31" width="24.38"/>
    <col customWidth="1" min="32" max="32" width="11.63"/>
    <col customWidth="1" min="33" max="33" width="13.88"/>
    <col customWidth="1" min="34" max="34" width="22.13"/>
    <col customWidth="1" min="35" max="37" width="26.88"/>
    <col customWidth="1" min="39" max="39" width="18.38"/>
    <col customWidth="1" min="40" max="40" width="11.5"/>
    <col customWidth="1" min="41" max="41" width="11.38"/>
    <col customWidth="1" min="42" max="42" width="10.88"/>
    <col customWidth="1" min="43" max="43" width="16.63"/>
    <col customWidth="1" min="44" max="44" width="17.38"/>
    <col customWidth="1" min="45" max="46" width="12.75"/>
    <col customWidth="1" min="47" max="49" width="14.5"/>
    <col customWidth="1" min="50" max="50" width="18.0"/>
    <col customWidth="1" min="51" max="51" width="14.38"/>
    <col customWidth="1" min="52" max="52" width="13.25"/>
    <col customWidth="1" min="53" max="53" width="10.38"/>
    <col customWidth="1" min="54" max="54" width="10.0"/>
    <col customWidth="1" min="55" max="56" width="15.75"/>
    <col customWidth="1" min="57" max="58" width="20.13"/>
    <col customWidth="1" min="59" max="59" width="11.5"/>
    <col customWidth="1" min="60" max="60" width="15.13"/>
    <col customWidth="1" min="61" max="61" width="13.0"/>
    <col customWidth="1" min="62" max="62" width="12.38"/>
    <col customWidth="1" min="63" max="63" width="12.75"/>
    <col customWidth="1" min="64" max="67" width="10.88"/>
    <col customWidth="1" min="68" max="68" width="20.5"/>
    <col customWidth="1" min="69" max="69" width="5.63"/>
    <col customWidth="1" min="70" max="70" width="15.13"/>
    <col customWidth="1" min="71" max="71" width="8.38"/>
    <col customWidth="1" min="72" max="72" width="18.38"/>
    <col customWidth="1" min="73" max="73" width="13.88"/>
    <col customWidth="1" min="74" max="76" width="12.88"/>
    <col customWidth="1" min="77" max="77" width="12.5"/>
    <col customWidth="1" min="78" max="78" width="18.75"/>
    <col customWidth="1" min="79" max="79" width="17.63"/>
    <col customWidth="1" min="80" max="82" width="19.25"/>
    <col customWidth="1" min="83" max="83" width="21.75"/>
    <col customWidth="1" min="84" max="84" width="22.25"/>
    <col customWidth="1" min="85" max="85" width="18.38"/>
    <col customWidth="1" min="86" max="86" width="19.25"/>
    <col customWidth="1" min="87" max="87" width="21.75"/>
    <col customWidth="1" min="88" max="88" width="22.25"/>
    <col customWidth="1" min="89" max="89" width="18.38"/>
    <col customWidth="1" min="90" max="94" width="15.13"/>
    <col customWidth="1" min="95" max="95" width="16.25"/>
    <col customWidth="1" min="96" max="96" width="17.38"/>
    <col customWidth="1" min="97" max="97" width="12.25"/>
    <col customWidth="1" min="99" max="99" width="21.5"/>
    <col customWidth="1" min="100" max="100" width="7.7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2" t="s">
        <v>34</v>
      </c>
      <c r="AJ1" s="3"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4"/>
      <c r="CX1" s="4"/>
      <c r="CY1" s="4"/>
      <c r="CZ1" s="4"/>
      <c r="DA1" s="4"/>
      <c r="DB1" s="4"/>
      <c r="DC1" s="4"/>
      <c r="DD1" s="4"/>
      <c r="DE1" s="4"/>
      <c r="DF1" s="4"/>
    </row>
    <row r="2">
      <c r="A2" s="5"/>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7"/>
      <c r="AJ2" s="8"/>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row>
    <row r="3">
      <c r="A3" s="5" t="s">
        <v>100</v>
      </c>
      <c r="B3" s="5" t="s">
        <v>101</v>
      </c>
      <c r="C3" s="5" t="s">
        <v>102</v>
      </c>
      <c r="D3" s="5">
        <v>13038.0</v>
      </c>
      <c r="E3" s="5" t="s">
        <v>103</v>
      </c>
      <c r="F3" s="5">
        <v>2004.0</v>
      </c>
      <c r="G3" s="5" t="s">
        <v>104</v>
      </c>
      <c r="H3" s="5" t="s">
        <v>105</v>
      </c>
      <c r="I3" s="5" t="s">
        <v>106</v>
      </c>
      <c r="J3" s="5" t="s">
        <v>107</v>
      </c>
      <c r="K3" s="5" t="s">
        <v>108</v>
      </c>
      <c r="L3" s="5" t="s">
        <v>105</v>
      </c>
      <c r="M3" s="5" t="s">
        <v>109</v>
      </c>
      <c r="N3" s="5">
        <v>1.0</v>
      </c>
      <c r="O3" s="9" t="s">
        <v>110</v>
      </c>
      <c r="P3" s="5" t="s">
        <v>111</v>
      </c>
      <c r="Q3" s="5" t="s">
        <v>112</v>
      </c>
      <c r="R3" s="5" t="s">
        <v>113</v>
      </c>
      <c r="S3" s="10" t="s">
        <v>105</v>
      </c>
      <c r="T3" s="5" t="s">
        <v>105</v>
      </c>
      <c r="U3" s="5" t="s">
        <v>105</v>
      </c>
      <c r="V3" s="5" t="s">
        <v>105</v>
      </c>
      <c r="W3" s="5" t="s">
        <v>105</v>
      </c>
      <c r="X3" s="5">
        <v>207.0</v>
      </c>
      <c r="Y3" s="5" t="s">
        <v>105</v>
      </c>
      <c r="Z3" s="5" t="s">
        <v>105</v>
      </c>
      <c r="AA3" s="5" t="s">
        <v>105</v>
      </c>
      <c r="AB3" s="5" t="s">
        <v>105</v>
      </c>
      <c r="AC3" s="5" t="s">
        <v>114</v>
      </c>
      <c r="AD3" s="5" t="s">
        <v>115</v>
      </c>
      <c r="AE3" s="5" t="s">
        <v>105</v>
      </c>
      <c r="AF3" s="5" t="s">
        <v>105</v>
      </c>
      <c r="AG3" s="5" t="s">
        <v>105</v>
      </c>
      <c r="AH3" s="10" t="s">
        <v>105</v>
      </c>
      <c r="AI3" s="11">
        <f>CONVERT(AK3, "yd", "m")</f>
        <v>3.6576</v>
      </c>
      <c r="AJ3" s="12">
        <f>CONVERT(AI3, "m", "ft")</f>
        <v>12</v>
      </c>
      <c r="AK3" s="9">
        <v>4.0</v>
      </c>
      <c r="AL3" s="9" t="s">
        <v>105</v>
      </c>
      <c r="AM3" s="10">
        <v>1.0</v>
      </c>
      <c r="AN3" s="10" t="s">
        <v>105</v>
      </c>
      <c r="AO3" s="5" t="s">
        <v>105</v>
      </c>
      <c r="AP3" s="5" t="s">
        <v>105</v>
      </c>
      <c r="AQ3" s="5" t="s">
        <v>105</v>
      </c>
      <c r="AR3" s="5" t="s">
        <v>105</v>
      </c>
      <c r="AS3" s="5" t="s">
        <v>105</v>
      </c>
      <c r="AT3" s="10" t="s">
        <v>105</v>
      </c>
      <c r="AU3" s="5" t="s">
        <v>105</v>
      </c>
      <c r="AV3" s="5" t="s">
        <v>105</v>
      </c>
      <c r="AW3" s="5" t="s">
        <v>116</v>
      </c>
      <c r="AX3" s="10" t="s">
        <v>105</v>
      </c>
      <c r="AY3" s="10" t="s">
        <v>105</v>
      </c>
      <c r="AZ3" s="10" t="s">
        <v>105</v>
      </c>
      <c r="BA3" s="10" t="s">
        <v>105</v>
      </c>
      <c r="BB3" s="10" t="s">
        <v>105</v>
      </c>
      <c r="BC3" s="5" t="s">
        <v>105</v>
      </c>
      <c r="BD3" s="5" t="s">
        <v>105</v>
      </c>
      <c r="BE3" s="5" t="s">
        <v>105</v>
      </c>
      <c r="BF3" s="5" t="s">
        <v>105</v>
      </c>
      <c r="BG3" s="5" t="s">
        <v>105</v>
      </c>
      <c r="BH3" s="5" t="s">
        <v>105</v>
      </c>
      <c r="BI3" s="5" t="s">
        <v>105</v>
      </c>
      <c r="BJ3" s="5" t="s">
        <v>105</v>
      </c>
      <c r="BK3" s="5" t="s">
        <v>105</v>
      </c>
      <c r="BL3" s="5" t="s">
        <v>105</v>
      </c>
      <c r="BM3" s="5" t="s">
        <v>105</v>
      </c>
      <c r="BN3" s="5" t="s">
        <v>105</v>
      </c>
      <c r="BO3" s="5" t="s">
        <v>105</v>
      </c>
      <c r="BP3" s="10" t="s">
        <v>105</v>
      </c>
      <c r="BQ3" s="10" t="s">
        <v>105</v>
      </c>
      <c r="BR3" s="5" t="s">
        <v>117</v>
      </c>
      <c r="BS3" s="10" t="s">
        <v>118</v>
      </c>
      <c r="BT3" s="10" t="s">
        <v>105</v>
      </c>
      <c r="BU3" s="10" t="s">
        <v>119</v>
      </c>
      <c r="BV3" s="10" t="s">
        <v>105</v>
      </c>
      <c r="BW3" s="10" t="s">
        <v>105</v>
      </c>
      <c r="BX3" s="10" t="s">
        <v>105</v>
      </c>
      <c r="BY3" s="10" t="s">
        <v>105</v>
      </c>
      <c r="BZ3" s="10" t="s">
        <v>105</v>
      </c>
      <c r="CA3" s="5" t="s">
        <v>105</v>
      </c>
      <c r="CB3" s="5" t="s">
        <v>105</v>
      </c>
      <c r="CC3" s="5" t="s">
        <v>105</v>
      </c>
      <c r="CD3" s="10" t="s">
        <v>105</v>
      </c>
      <c r="CE3" s="10" t="s">
        <v>105</v>
      </c>
      <c r="CF3" s="5" t="s">
        <v>105</v>
      </c>
      <c r="CG3" s="5" t="s">
        <v>105</v>
      </c>
      <c r="CH3" s="5" t="s">
        <v>105</v>
      </c>
      <c r="CI3" s="5" t="s">
        <v>105</v>
      </c>
      <c r="CJ3" s="5" t="s">
        <v>105</v>
      </c>
      <c r="CK3" s="5" t="s">
        <v>105</v>
      </c>
      <c r="CL3" s="5" t="s">
        <v>105</v>
      </c>
      <c r="CM3" s="5" t="s">
        <v>105</v>
      </c>
      <c r="CN3" s="5" t="s">
        <v>105</v>
      </c>
      <c r="CO3" s="5" t="s">
        <v>105</v>
      </c>
      <c r="CP3" s="5" t="s">
        <v>120</v>
      </c>
      <c r="CQ3" s="5" t="s">
        <v>121</v>
      </c>
      <c r="CR3" s="5" t="s">
        <v>105</v>
      </c>
      <c r="CS3" s="5" t="s">
        <v>105</v>
      </c>
      <c r="CT3" s="5" t="s">
        <v>105</v>
      </c>
      <c r="CU3" s="5" t="s">
        <v>105</v>
      </c>
      <c r="CV3" s="13" t="s">
        <v>122</v>
      </c>
      <c r="CW3" s="6"/>
      <c r="CX3" s="6"/>
      <c r="CY3" s="6"/>
      <c r="CZ3" s="6"/>
      <c r="DA3" s="6"/>
      <c r="DB3" s="6"/>
      <c r="DC3" s="6"/>
      <c r="DD3" s="6"/>
      <c r="DE3" s="6"/>
      <c r="DF3" s="6"/>
    </row>
    <row r="4">
      <c r="A4" s="5" t="s">
        <v>100</v>
      </c>
      <c r="B4" s="5" t="s">
        <v>101</v>
      </c>
      <c r="C4" s="5" t="s">
        <v>102</v>
      </c>
      <c r="D4" s="5">
        <v>8792.0</v>
      </c>
      <c r="E4" s="5" t="s">
        <v>103</v>
      </c>
      <c r="F4" s="5">
        <v>2003.0</v>
      </c>
      <c r="G4" s="5" t="s">
        <v>123</v>
      </c>
      <c r="H4" s="5" t="s">
        <v>105</v>
      </c>
      <c r="I4" s="5" t="s">
        <v>106</v>
      </c>
      <c r="J4" s="5" t="s">
        <v>124</v>
      </c>
      <c r="K4" s="5" t="s">
        <v>125</v>
      </c>
      <c r="L4" s="5" t="s">
        <v>105</v>
      </c>
      <c r="M4" s="5" t="s">
        <v>126</v>
      </c>
      <c r="N4" s="5">
        <v>4.0</v>
      </c>
      <c r="O4" s="5" t="s">
        <v>127</v>
      </c>
      <c r="P4" s="5" t="s">
        <v>128</v>
      </c>
      <c r="Q4" s="5" t="s">
        <v>102</v>
      </c>
      <c r="R4" s="5" t="s">
        <v>129</v>
      </c>
      <c r="S4" s="10" t="s">
        <v>105</v>
      </c>
      <c r="T4" s="5" t="s">
        <v>105</v>
      </c>
      <c r="U4" s="5" t="s">
        <v>105</v>
      </c>
      <c r="V4" s="5" t="s">
        <v>105</v>
      </c>
      <c r="W4" s="5" t="s">
        <v>105</v>
      </c>
      <c r="X4" s="5">
        <v>2300.0</v>
      </c>
      <c r="Y4" s="5" t="s">
        <v>105</v>
      </c>
      <c r="Z4" s="5" t="s">
        <v>105</v>
      </c>
      <c r="AA4" s="5" t="s">
        <v>105</v>
      </c>
      <c r="AB4" s="5" t="s">
        <v>105</v>
      </c>
      <c r="AC4" s="5" t="s">
        <v>130</v>
      </c>
      <c r="AD4" s="5" t="s">
        <v>105</v>
      </c>
      <c r="AE4" s="5" t="s">
        <v>105</v>
      </c>
      <c r="AF4" s="5" t="s">
        <v>105</v>
      </c>
      <c r="AG4" s="5" t="s">
        <v>105</v>
      </c>
      <c r="AH4" s="10" t="s">
        <v>105</v>
      </c>
      <c r="AI4" s="11" t="s">
        <v>105</v>
      </c>
      <c r="AJ4" s="14" t="s">
        <v>105</v>
      </c>
      <c r="AK4" s="5" t="s">
        <v>105</v>
      </c>
      <c r="AL4" s="9" t="s">
        <v>105</v>
      </c>
      <c r="AM4" s="10" t="s">
        <v>105</v>
      </c>
      <c r="AN4" s="10" t="s">
        <v>105</v>
      </c>
      <c r="AO4" s="5" t="s">
        <v>105</v>
      </c>
      <c r="AP4" s="5" t="s">
        <v>105</v>
      </c>
      <c r="AQ4" s="5" t="s">
        <v>105</v>
      </c>
      <c r="AR4" s="5" t="s">
        <v>105</v>
      </c>
      <c r="AS4" s="5" t="s">
        <v>105</v>
      </c>
      <c r="AT4" s="10" t="s">
        <v>105</v>
      </c>
      <c r="AU4" s="5" t="s">
        <v>105</v>
      </c>
      <c r="AV4" s="5" t="s">
        <v>105</v>
      </c>
      <c r="AW4" s="10" t="s">
        <v>105</v>
      </c>
      <c r="AX4" s="10" t="s">
        <v>105</v>
      </c>
      <c r="AY4" s="10" t="s">
        <v>105</v>
      </c>
      <c r="AZ4" s="10" t="s">
        <v>105</v>
      </c>
      <c r="BA4" s="10" t="s">
        <v>105</v>
      </c>
      <c r="BB4" s="10" t="s">
        <v>105</v>
      </c>
      <c r="BC4" s="5" t="s">
        <v>105</v>
      </c>
      <c r="BD4" s="5" t="s">
        <v>105</v>
      </c>
      <c r="BE4" s="5" t="s">
        <v>105</v>
      </c>
      <c r="BF4" s="5" t="s">
        <v>105</v>
      </c>
      <c r="BG4" s="5" t="s">
        <v>105</v>
      </c>
      <c r="BH4" s="5" t="s">
        <v>105</v>
      </c>
      <c r="BI4" s="5" t="s">
        <v>105</v>
      </c>
      <c r="BJ4" s="5" t="s">
        <v>105</v>
      </c>
      <c r="BK4" s="5" t="s">
        <v>105</v>
      </c>
      <c r="BL4" s="5" t="s">
        <v>105</v>
      </c>
      <c r="BM4" s="5" t="s">
        <v>105</v>
      </c>
      <c r="BN4" s="5" t="s">
        <v>105</v>
      </c>
      <c r="BO4" s="5" t="s">
        <v>105</v>
      </c>
      <c r="BP4" s="10" t="s">
        <v>105</v>
      </c>
      <c r="BQ4" s="10" t="s">
        <v>105</v>
      </c>
      <c r="BR4" s="5" t="s">
        <v>131</v>
      </c>
      <c r="BS4" s="10" t="s">
        <v>105</v>
      </c>
      <c r="BT4" s="10" t="s">
        <v>105</v>
      </c>
      <c r="BU4" s="10" t="s">
        <v>119</v>
      </c>
      <c r="BV4" s="10" t="s">
        <v>105</v>
      </c>
      <c r="BW4" s="10" t="s">
        <v>105</v>
      </c>
      <c r="BX4" s="10" t="s">
        <v>105</v>
      </c>
      <c r="BY4" s="10" t="s">
        <v>105</v>
      </c>
      <c r="BZ4" s="10" t="s">
        <v>105</v>
      </c>
      <c r="CA4" s="5" t="s">
        <v>105</v>
      </c>
      <c r="CB4" s="5" t="s">
        <v>105</v>
      </c>
      <c r="CC4" s="5" t="s">
        <v>105</v>
      </c>
      <c r="CD4" s="10" t="s">
        <v>105</v>
      </c>
      <c r="CE4" s="10" t="s">
        <v>105</v>
      </c>
      <c r="CF4" s="5" t="s">
        <v>105</v>
      </c>
      <c r="CG4" s="5" t="s">
        <v>105</v>
      </c>
      <c r="CH4" s="5" t="s">
        <v>105</v>
      </c>
      <c r="CI4" s="5" t="s">
        <v>105</v>
      </c>
      <c r="CJ4" s="5" t="s">
        <v>105</v>
      </c>
      <c r="CK4" s="5" t="s">
        <v>105</v>
      </c>
      <c r="CL4" s="5" t="s">
        <v>105</v>
      </c>
      <c r="CM4" s="5" t="s">
        <v>105</v>
      </c>
      <c r="CN4" s="5" t="s">
        <v>105</v>
      </c>
      <c r="CO4" s="5" t="s">
        <v>105</v>
      </c>
      <c r="CP4" s="10" t="s">
        <v>105</v>
      </c>
      <c r="CQ4" s="5" t="s">
        <v>132</v>
      </c>
      <c r="CR4" s="5" t="s">
        <v>105</v>
      </c>
      <c r="CS4" s="5" t="s">
        <v>105</v>
      </c>
      <c r="CT4" s="5" t="s">
        <v>105</v>
      </c>
      <c r="CU4" s="5" t="s">
        <v>105</v>
      </c>
      <c r="CV4" s="13" t="s">
        <v>133</v>
      </c>
      <c r="CW4" s="6"/>
      <c r="CX4" s="6"/>
      <c r="CY4" s="6"/>
      <c r="CZ4" s="6"/>
      <c r="DA4" s="6"/>
      <c r="DB4" s="6"/>
      <c r="DC4" s="6"/>
      <c r="DD4" s="6"/>
      <c r="DE4" s="6"/>
      <c r="DF4" s="6"/>
    </row>
    <row r="5">
      <c r="A5" s="5" t="s">
        <v>100</v>
      </c>
      <c r="B5" s="5" t="s">
        <v>101</v>
      </c>
      <c r="C5" s="5" t="s">
        <v>134</v>
      </c>
      <c r="D5" s="5">
        <v>1255.0</v>
      </c>
      <c r="E5" s="10" t="s">
        <v>105</v>
      </c>
      <c r="F5" s="5">
        <v>1998.0</v>
      </c>
      <c r="G5" s="5" t="s">
        <v>135</v>
      </c>
      <c r="H5" s="5">
        <v>3.0</v>
      </c>
      <c r="I5" s="5" t="s">
        <v>136</v>
      </c>
      <c r="J5" s="5" t="s">
        <v>124</v>
      </c>
      <c r="K5" s="5" t="s">
        <v>108</v>
      </c>
      <c r="L5" s="5" t="s">
        <v>105</v>
      </c>
      <c r="M5" s="5" t="s">
        <v>137</v>
      </c>
      <c r="N5" s="5">
        <v>2.0</v>
      </c>
      <c r="O5" s="5" t="s">
        <v>138</v>
      </c>
      <c r="P5" s="5" t="s">
        <v>139</v>
      </c>
      <c r="Q5" s="10" t="s">
        <v>105</v>
      </c>
      <c r="R5" s="10" t="s">
        <v>105</v>
      </c>
      <c r="S5" s="5" t="s">
        <v>140</v>
      </c>
      <c r="T5" s="5" t="s">
        <v>105</v>
      </c>
      <c r="U5" s="5" t="s">
        <v>105</v>
      </c>
      <c r="V5" s="5" t="s">
        <v>105</v>
      </c>
      <c r="W5" s="5" t="s">
        <v>105</v>
      </c>
      <c r="X5" s="5" t="s">
        <v>105</v>
      </c>
      <c r="Y5" s="5" t="s">
        <v>105</v>
      </c>
      <c r="Z5" s="5" t="s">
        <v>105</v>
      </c>
      <c r="AA5" s="5" t="s">
        <v>141</v>
      </c>
      <c r="AB5" s="5">
        <v>89.0</v>
      </c>
      <c r="AC5" s="5" t="s">
        <v>142</v>
      </c>
      <c r="AD5" s="5" t="s">
        <v>143</v>
      </c>
      <c r="AE5" s="5" t="s">
        <v>105</v>
      </c>
      <c r="AF5" s="5" t="s">
        <v>105</v>
      </c>
      <c r="AG5" s="5" t="s">
        <v>105</v>
      </c>
      <c r="AH5" s="10" t="s">
        <v>105</v>
      </c>
      <c r="AI5" s="11">
        <f>CONVERT(AK5, "yd", "m")</f>
        <v>914.4</v>
      </c>
      <c r="AJ5" s="12">
        <f>CONVERT(AI5, "m", "ft")</f>
        <v>3000</v>
      </c>
      <c r="AK5" s="5">
        <v>1000.0</v>
      </c>
      <c r="AL5" s="9" t="s">
        <v>105</v>
      </c>
      <c r="AM5" s="10">
        <v>1.0</v>
      </c>
      <c r="AN5" s="10" t="s">
        <v>105</v>
      </c>
      <c r="AO5" s="5" t="s">
        <v>105</v>
      </c>
      <c r="AP5" s="5" t="s">
        <v>105</v>
      </c>
      <c r="AQ5" s="5" t="s">
        <v>105</v>
      </c>
      <c r="AR5" s="5" t="s">
        <v>105</v>
      </c>
      <c r="AS5" s="5" t="s">
        <v>105</v>
      </c>
      <c r="AT5" s="10" t="s">
        <v>105</v>
      </c>
      <c r="AU5" s="5" t="s">
        <v>105</v>
      </c>
      <c r="AV5" s="5" t="s">
        <v>105</v>
      </c>
      <c r="AW5" s="5" t="s">
        <v>144</v>
      </c>
      <c r="AX5" s="10" t="s">
        <v>105</v>
      </c>
      <c r="AY5" s="10" t="s">
        <v>105</v>
      </c>
      <c r="AZ5" s="10" t="s">
        <v>105</v>
      </c>
      <c r="BA5" s="10" t="s">
        <v>105</v>
      </c>
      <c r="BB5" s="10" t="s">
        <v>105</v>
      </c>
      <c r="BC5" s="5" t="s">
        <v>105</v>
      </c>
      <c r="BD5" s="5" t="s">
        <v>105</v>
      </c>
      <c r="BE5" s="5" t="s">
        <v>105</v>
      </c>
      <c r="BF5" s="5" t="s">
        <v>105</v>
      </c>
      <c r="BG5" s="5" t="s">
        <v>105</v>
      </c>
      <c r="BH5" s="5" t="s">
        <v>105</v>
      </c>
      <c r="BI5" s="5" t="s">
        <v>105</v>
      </c>
      <c r="BJ5" s="5" t="s">
        <v>105</v>
      </c>
      <c r="BK5" s="5" t="s">
        <v>105</v>
      </c>
      <c r="BL5" s="5" t="s">
        <v>105</v>
      </c>
      <c r="BM5" s="5" t="s">
        <v>105</v>
      </c>
      <c r="BN5" s="5" t="s">
        <v>105</v>
      </c>
      <c r="BO5" s="5" t="s">
        <v>105</v>
      </c>
      <c r="BP5" s="10" t="s">
        <v>105</v>
      </c>
      <c r="BQ5" s="10" t="s">
        <v>105</v>
      </c>
      <c r="BR5" s="5" t="s">
        <v>145</v>
      </c>
      <c r="BS5" s="10" t="s">
        <v>105</v>
      </c>
      <c r="BT5" s="10" t="s">
        <v>105</v>
      </c>
      <c r="BU5" s="10" t="s">
        <v>119</v>
      </c>
      <c r="BV5" s="10" t="s">
        <v>105</v>
      </c>
      <c r="BW5" s="10" t="s">
        <v>105</v>
      </c>
      <c r="BX5" s="10" t="s">
        <v>105</v>
      </c>
      <c r="BY5" s="10" t="s">
        <v>105</v>
      </c>
      <c r="BZ5" s="10" t="s">
        <v>105</v>
      </c>
      <c r="CA5" s="5" t="s">
        <v>105</v>
      </c>
      <c r="CB5" s="5" t="s">
        <v>105</v>
      </c>
      <c r="CC5" s="5" t="s">
        <v>105</v>
      </c>
      <c r="CD5" s="10" t="s">
        <v>105</v>
      </c>
      <c r="CE5" s="10" t="s">
        <v>105</v>
      </c>
      <c r="CF5" s="5" t="s">
        <v>105</v>
      </c>
      <c r="CG5" s="5" t="s">
        <v>105</v>
      </c>
      <c r="CH5" s="5" t="s">
        <v>105</v>
      </c>
      <c r="CI5" s="5" t="s">
        <v>105</v>
      </c>
      <c r="CJ5" s="5" t="s">
        <v>105</v>
      </c>
      <c r="CK5" s="5" t="s">
        <v>105</v>
      </c>
      <c r="CL5" s="5" t="s">
        <v>105</v>
      </c>
      <c r="CM5" s="5" t="s">
        <v>105</v>
      </c>
      <c r="CN5" s="5" t="s">
        <v>105</v>
      </c>
      <c r="CO5" s="5" t="s">
        <v>105</v>
      </c>
      <c r="CP5" s="10" t="s">
        <v>105</v>
      </c>
      <c r="CQ5" s="10" t="s">
        <v>105</v>
      </c>
      <c r="CR5" s="5" t="s">
        <v>105</v>
      </c>
      <c r="CS5" s="5" t="s">
        <v>105</v>
      </c>
      <c r="CT5" s="5" t="s">
        <v>105</v>
      </c>
      <c r="CU5" s="5" t="s">
        <v>105</v>
      </c>
      <c r="CV5" s="13" t="s">
        <v>146</v>
      </c>
      <c r="CW5" s="6"/>
      <c r="CX5" s="6"/>
      <c r="CY5" s="6"/>
      <c r="CZ5" s="6"/>
      <c r="DA5" s="6"/>
      <c r="DB5" s="6"/>
      <c r="DC5" s="6"/>
      <c r="DD5" s="6"/>
      <c r="DE5" s="6"/>
      <c r="DF5" s="6"/>
    </row>
    <row r="6">
      <c r="A6" s="5" t="s">
        <v>100</v>
      </c>
      <c r="B6" s="5" t="s">
        <v>101</v>
      </c>
      <c r="C6" s="5" t="s">
        <v>147</v>
      </c>
      <c r="D6" s="5">
        <v>11616.0</v>
      </c>
      <c r="E6" s="5" t="s">
        <v>148</v>
      </c>
      <c r="F6" s="5">
        <v>2004.0</v>
      </c>
      <c r="G6" s="5" t="s">
        <v>149</v>
      </c>
      <c r="H6" s="5">
        <v>20.0</v>
      </c>
      <c r="I6" s="5" t="s">
        <v>150</v>
      </c>
      <c r="J6" s="5" t="s">
        <v>124</v>
      </c>
      <c r="K6" s="5" t="s">
        <v>151</v>
      </c>
      <c r="L6" s="5" t="s">
        <v>105</v>
      </c>
      <c r="M6" s="5" t="s">
        <v>105</v>
      </c>
      <c r="N6" s="5">
        <v>2.0</v>
      </c>
      <c r="O6" s="5" t="s">
        <v>152</v>
      </c>
      <c r="P6" s="5" t="s">
        <v>153</v>
      </c>
      <c r="Q6" s="5" t="s">
        <v>154</v>
      </c>
      <c r="R6" s="10" t="s">
        <v>105</v>
      </c>
      <c r="S6" s="10" t="s">
        <v>105</v>
      </c>
      <c r="T6" s="5" t="s">
        <v>105</v>
      </c>
      <c r="U6" s="5" t="s">
        <v>105</v>
      </c>
      <c r="V6" s="5" t="s">
        <v>105</v>
      </c>
      <c r="W6" s="5" t="s">
        <v>105</v>
      </c>
      <c r="X6" s="5">
        <v>2430.0</v>
      </c>
      <c r="Y6" s="5">
        <v>55.0</v>
      </c>
      <c r="Z6" s="5" t="s">
        <v>155</v>
      </c>
      <c r="AA6" s="5" t="s">
        <v>156</v>
      </c>
      <c r="AB6" s="5">
        <v>9.0</v>
      </c>
      <c r="AC6" s="5" t="s">
        <v>157</v>
      </c>
      <c r="AD6" s="5" t="s">
        <v>158</v>
      </c>
      <c r="AE6" s="5" t="s">
        <v>105</v>
      </c>
      <c r="AF6" s="5" t="s">
        <v>105</v>
      </c>
      <c r="AG6" s="5" t="s">
        <v>105</v>
      </c>
      <c r="AH6" s="10" t="s">
        <v>105</v>
      </c>
      <c r="AI6" s="15" t="s">
        <v>105</v>
      </c>
      <c r="AJ6" s="14" t="s">
        <v>105</v>
      </c>
      <c r="AK6" s="5" t="s">
        <v>105</v>
      </c>
      <c r="AL6" s="9" t="s">
        <v>105</v>
      </c>
      <c r="AM6" s="10" t="s">
        <v>105</v>
      </c>
      <c r="AN6" s="10" t="s">
        <v>105</v>
      </c>
      <c r="AO6" s="5" t="s">
        <v>105</v>
      </c>
      <c r="AP6" s="5" t="s">
        <v>105</v>
      </c>
      <c r="AQ6" s="5" t="s">
        <v>105</v>
      </c>
      <c r="AR6" s="5" t="s">
        <v>105</v>
      </c>
      <c r="AS6" s="5" t="s">
        <v>105</v>
      </c>
      <c r="AT6" s="10" t="s">
        <v>105</v>
      </c>
      <c r="AU6" s="5" t="s">
        <v>105</v>
      </c>
      <c r="AV6" s="5" t="s">
        <v>105</v>
      </c>
      <c r="AW6" s="10" t="s">
        <v>105</v>
      </c>
      <c r="AX6" s="10" t="s">
        <v>105</v>
      </c>
      <c r="AY6" s="10" t="s">
        <v>105</v>
      </c>
      <c r="AZ6" s="10" t="s">
        <v>105</v>
      </c>
      <c r="BA6" s="10" t="s">
        <v>105</v>
      </c>
      <c r="BB6" s="10" t="s">
        <v>105</v>
      </c>
      <c r="BC6" s="5" t="s">
        <v>105</v>
      </c>
      <c r="BD6" s="5" t="s">
        <v>105</v>
      </c>
      <c r="BE6" s="5" t="s">
        <v>105</v>
      </c>
      <c r="BF6" s="5" t="s">
        <v>105</v>
      </c>
      <c r="BG6" s="5" t="s">
        <v>105</v>
      </c>
      <c r="BH6" s="5" t="s">
        <v>105</v>
      </c>
      <c r="BI6" s="5" t="s">
        <v>105</v>
      </c>
      <c r="BJ6" s="5" t="s">
        <v>105</v>
      </c>
      <c r="BK6" s="5" t="s">
        <v>105</v>
      </c>
      <c r="BL6" s="5" t="s">
        <v>105</v>
      </c>
      <c r="BM6" s="5" t="s">
        <v>105</v>
      </c>
      <c r="BN6" s="5" t="s">
        <v>105</v>
      </c>
      <c r="BO6" s="5" t="s">
        <v>105</v>
      </c>
      <c r="BP6" s="10" t="s">
        <v>105</v>
      </c>
      <c r="BQ6" s="10" t="s">
        <v>105</v>
      </c>
      <c r="BR6" s="10" t="s">
        <v>105</v>
      </c>
      <c r="BS6" s="10" t="s">
        <v>105</v>
      </c>
      <c r="BT6" s="10" t="s">
        <v>105</v>
      </c>
      <c r="BU6" s="10" t="s">
        <v>105</v>
      </c>
      <c r="BV6" s="10" t="s">
        <v>105</v>
      </c>
      <c r="BW6" s="10" t="s">
        <v>105</v>
      </c>
      <c r="BX6" s="10" t="s">
        <v>105</v>
      </c>
      <c r="BY6" s="10" t="s">
        <v>105</v>
      </c>
      <c r="BZ6" s="10" t="s">
        <v>105</v>
      </c>
      <c r="CA6" s="5">
        <v>1.0</v>
      </c>
      <c r="CB6" s="5" t="s">
        <v>105</v>
      </c>
      <c r="CC6" s="5" t="s">
        <v>105</v>
      </c>
      <c r="CD6" s="5">
        <v>19.0</v>
      </c>
      <c r="CE6" s="5">
        <v>8.0</v>
      </c>
      <c r="CF6" s="5" t="s">
        <v>105</v>
      </c>
      <c r="CG6" s="5" t="s">
        <v>105</v>
      </c>
      <c r="CH6" s="5" t="s">
        <v>105</v>
      </c>
      <c r="CI6" s="5" t="s">
        <v>105</v>
      </c>
      <c r="CJ6" s="5" t="s">
        <v>105</v>
      </c>
      <c r="CK6" s="5" t="s">
        <v>105</v>
      </c>
      <c r="CL6" s="5" t="s">
        <v>105</v>
      </c>
      <c r="CM6" s="5" t="s">
        <v>105</v>
      </c>
      <c r="CN6" s="5" t="s">
        <v>105</v>
      </c>
      <c r="CO6" s="5" t="s">
        <v>105</v>
      </c>
      <c r="CP6" s="10" t="s">
        <v>105</v>
      </c>
      <c r="CQ6" s="5" t="s">
        <v>159</v>
      </c>
      <c r="CR6" s="5" t="s">
        <v>105</v>
      </c>
      <c r="CS6" s="5" t="s">
        <v>105</v>
      </c>
      <c r="CT6" s="5" t="s">
        <v>105</v>
      </c>
      <c r="CU6" s="5" t="s">
        <v>105</v>
      </c>
      <c r="CV6" s="13" t="s">
        <v>160</v>
      </c>
      <c r="CW6" s="6"/>
      <c r="CX6" s="6"/>
      <c r="CY6" s="6"/>
      <c r="CZ6" s="6"/>
      <c r="DA6" s="6"/>
      <c r="DB6" s="6"/>
      <c r="DC6" s="6"/>
      <c r="DD6" s="6"/>
      <c r="DE6" s="6"/>
      <c r="DF6" s="6"/>
    </row>
    <row r="7">
      <c r="A7" s="5" t="s">
        <v>100</v>
      </c>
      <c r="B7" s="5" t="s">
        <v>101</v>
      </c>
      <c r="C7" s="5" t="s">
        <v>161</v>
      </c>
      <c r="D7" s="5">
        <v>637.0</v>
      </c>
      <c r="E7" s="5" t="s">
        <v>162</v>
      </c>
      <c r="F7" s="5">
        <v>2000.0</v>
      </c>
      <c r="G7" s="5" t="s">
        <v>163</v>
      </c>
      <c r="H7" s="5">
        <v>16.0</v>
      </c>
      <c r="I7" s="5" t="s">
        <v>150</v>
      </c>
      <c r="J7" s="5" t="s">
        <v>107</v>
      </c>
      <c r="K7" s="5" t="s">
        <v>108</v>
      </c>
      <c r="L7" s="5" t="s">
        <v>105</v>
      </c>
      <c r="M7" s="5" t="s">
        <v>109</v>
      </c>
      <c r="N7" s="5">
        <v>1.0</v>
      </c>
      <c r="O7" s="5" t="s">
        <v>164</v>
      </c>
      <c r="P7" s="5" t="s">
        <v>165</v>
      </c>
      <c r="Q7" s="5" t="s">
        <v>166</v>
      </c>
      <c r="R7" s="10" t="s">
        <v>105</v>
      </c>
      <c r="S7" s="10" t="s">
        <v>105</v>
      </c>
      <c r="T7" s="5">
        <v>61.51669</v>
      </c>
      <c r="U7" s="5">
        <v>-142.90003</v>
      </c>
      <c r="V7" s="5">
        <v>1292.7</v>
      </c>
      <c r="W7" s="5">
        <v>2684.0</v>
      </c>
      <c r="X7" s="5">
        <v>0.0</v>
      </c>
      <c r="Y7" s="5" t="s">
        <v>105</v>
      </c>
      <c r="Z7" s="5" t="s">
        <v>167</v>
      </c>
      <c r="AA7" s="5" t="s">
        <v>168</v>
      </c>
      <c r="AB7" s="5">
        <v>100.0</v>
      </c>
      <c r="AC7" s="5" t="s">
        <v>169</v>
      </c>
      <c r="AD7" s="10" t="s">
        <v>105</v>
      </c>
      <c r="AE7" s="5" t="s">
        <v>105</v>
      </c>
      <c r="AF7" s="5" t="s">
        <v>105</v>
      </c>
      <c r="AG7" s="5" t="s">
        <v>105</v>
      </c>
      <c r="AH7" s="10" t="s">
        <v>105</v>
      </c>
      <c r="AI7" s="15" t="s">
        <v>105</v>
      </c>
      <c r="AJ7" s="14" t="s">
        <v>105</v>
      </c>
      <c r="AK7" s="5" t="s">
        <v>105</v>
      </c>
      <c r="AL7" s="9" t="s">
        <v>105</v>
      </c>
      <c r="AM7" s="10">
        <v>1.0</v>
      </c>
      <c r="AN7" s="10" t="s">
        <v>105</v>
      </c>
      <c r="AO7" s="5" t="s">
        <v>105</v>
      </c>
      <c r="AP7" s="5" t="s">
        <v>105</v>
      </c>
      <c r="AQ7" s="5" t="s">
        <v>105</v>
      </c>
      <c r="AR7" s="5" t="s">
        <v>105</v>
      </c>
      <c r="AS7" s="5" t="s">
        <v>105</v>
      </c>
      <c r="AT7" s="10" t="s">
        <v>105</v>
      </c>
      <c r="AU7" s="5" t="s">
        <v>105</v>
      </c>
      <c r="AV7" s="5" t="s">
        <v>105</v>
      </c>
      <c r="AW7" s="5" t="s">
        <v>170</v>
      </c>
      <c r="AX7" s="10" t="s">
        <v>105</v>
      </c>
      <c r="AY7" s="10" t="s">
        <v>105</v>
      </c>
      <c r="AZ7" s="10" t="s">
        <v>105</v>
      </c>
      <c r="BA7" s="10" t="s">
        <v>105</v>
      </c>
      <c r="BB7" s="10" t="s">
        <v>105</v>
      </c>
      <c r="BC7" s="5" t="s">
        <v>105</v>
      </c>
      <c r="BD7" s="5" t="s">
        <v>105</v>
      </c>
      <c r="BE7" s="5" t="s">
        <v>105</v>
      </c>
      <c r="BF7" s="5" t="s">
        <v>105</v>
      </c>
      <c r="BG7" s="5" t="s">
        <v>105</v>
      </c>
      <c r="BH7" s="5" t="s">
        <v>105</v>
      </c>
      <c r="BI7" s="5" t="s">
        <v>105</v>
      </c>
      <c r="BJ7" s="5" t="s">
        <v>105</v>
      </c>
      <c r="BK7" s="5" t="s">
        <v>105</v>
      </c>
      <c r="BL7" s="5" t="s">
        <v>105</v>
      </c>
      <c r="BM7" s="5" t="s">
        <v>105</v>
      </c>
      <c r="BN7" s="5" t="s">
        <v>105</v>
      </c>
      <c r="BO7" s="5" t="s">
        <v>105</v>
      </c>
      <c r="BP7" s="10" t="s">
        <v>171</v>
      </c>
      <c r="BQ7" s="10" t="s">
        <v>105</v>
      </c>
      <c r="BR7" s="5" t="s">
        <v>172</v>
      </c>
      <c r="BS7" s="10" t="s">
        <v>118</v>
      </c>
      <c r="BT7" s="10" t="s">
        <v>105</v>
      </c>
      <c r="BU7" s="5" t="s">
        <v>119</v>
      </c>
      <c r="BV7" s="10" t="s">
        <v>105</v>
      </c>
      <c r="BW7" s="10" t="s">
        <v>105</v>
      </c>
      <c r="BX7" s="10" t="s">
        <v>105</v>
      </c>
      <c r="BY7" s="10" t="s">
        <v>105</v>
      </c>
      <c r="BZ7" s="10" t="s">
        <v>105</v>
      </c>
      <c r="CA7" s="5" t="s">
        <v>105</v>
      </c>
      <c r="CB7" s="5" t="s">
        <v>105</v>
      </c>
      <c r="CC7" s="5" t="s">
        <v>105</v>
      </c>
      <c r="CD7" s="10" t="s">
        <v>105</v>
      </c>
      <c r="CE7" s="10" t="s">
        <v>105</v>
      </c>
      <c r="CF7" s="5" t="s">
        <v>105</v>
      </c>
      <c r="CG7" s="5" t="s">
        <v>105</v>
      </c>
      <c r="CH7" s="5" t="s">
        <v>105</v>
      </c>
      <c r="CI7" s="5" t="s">
        <v>105</v>
      </c>
      <c r="CJ7" s="5" t="s">
        <v>105</v>
      </c>
      <c r="CK7" s="5" t="s">
        <v>105</v>
      </c>
      <c r="CL7" s="5" t="s">
        <v>105</v>
      </c>
      <c r="CM7" s="5" t="s">
        <v>105</v>
      </c>
      <c r="CN7" s="5" t="s">
        <v>105</v>
      </c>
      <c r="CO7" s="5" t="s">
        <v>105</v>
      </c>
      <c r="CP7" s="10" t="s">
        <v>105</v>
      </c>
      <c r="CQ7" s="5" t="s">
        <v>173</v>
      </c>
      <c r="CR7" s="5" t="s">
        <v>118</v>
      </c>
      <c r="CS7" s="5" t="s">
        <v>105</v>
      </c>
      <c r="CT7" s="5" t="s">
        <v>105</v>
      </c>
      <c r="CU7" s="5" t="s">
        <v>105</v>
      </c>
      <c r="CV7" s="13" t="s">
        <v>174</v>
      </c>
      <c r="CW7" s="6"/>
      <c r="CX7" s="6"/>
      <c r="CY7" s="6"/>
      <c r="CZ7" s="6"/>
      <c r="DA7" s="6"/>
      <c r="DB7" s="6"/>
      <c r="DC7" s="6"/>
      <c r="DD7" s="6"/>
      <c r="DE7" s="6"/>
      <c r="DF7" s="6"/>
    </row>
    <row r="8">
      <c r="A8" s="5" t="s">
        <v>100</v>
      </c>
      <c r="B8" s="5" t="s">
        <v>101</v>
      </c>
      <c r="C8" s="5" t="s">
        <v>175</v>
      </c>
      <c r="D8" s="5">
        <v>1256.0</v>
      </c>
      <c r="E8" s="10" t="s">
        <v>105</v>
      </c>
      <c r="F8" s="5">
        <v>1964.0</v>
      </c>
      <c r="G8" s="5" t="s">
        <v>135</v>
      </c>
      <c r="H8" s="16">
        <v>44941.0</v>
      </c>
      <c r="I8" s="5" t="s">
        <v>136</v>
      </c>
      <c r="J8" s="5" t="s">
        <v>107</v>
      </c>
      <c r="K8" s="5" t="s">
        <v>108</v>
      </c>
      <c r="L8" s="5" t="s">
        <v>105</v>
      </c>
      <c r="M8" s="5" t="s">
        <v>109</v>
      </c>
      <c r="N8" s="5">
        <v>1.0</v>
      </c>
      <c r="O8" s="5" t="s">
        <v>176</v>
      </c>
      <c r="P8" s="5" t="s">
        <v>177</v>
      </c>
      <c r="Q8" s="10" t="s">
        <v>105</v>
      </c>
      <c r="R8" s="5" t="s">
        <v>178</v>
      </c>
      <c r="S8" s="10" t="s">
        <v>105</v>
      </c>
      <c r="T8" s="5" t="s">
        <v>105</v>
      </c>
      <c r="U8" s="5" t="s">
        <v>105</v>
      </c>
      <c r="V8" s="5" t="s">
        <v>105</v>
      </c>
      <c r="W8" s="5" t="s">
        <v>105</v>
      </c>
      <c r="X8" s="5" t="s">
        <v>105</v>
      </c>
      <c r="Y8" s="5" t="s">
        <v>105</v>
      </c>
      <c r="Z8" s="5" t="s">
        <v>105</v>
      </c>
      <c r="AA8" s="5" t="s">
        <v>105</v>
      </c>
      <c r="AB8" s="5" t="s">
        <v>105</v>
      </c>
      <c r="AC8" s="5" t="s">
        <v>179</v>
      </c>
      <c r="AD8" s="5" t="s">
        <v>180</v>
      </c>
      <c r="AE8" s="5" t="s">
        <v>105</v>
      </c>
      <c r="AF8" s="5" t="s">
        <v>105</v>
      </c>
      <c r="AG8" s="5" t="s">
        <v>105</v>
      </c>
      <c r="AH8" s="10" t="s">
        <v>105</v>
      </c>
      <c r="AI8" s="11">
        <f t="shared" ref="AI8:AI10" si="1">CONVERT(AK8, "yd", "m")</f>
        <v>9.144</v>
      </c>
      <c r="AJ8" s="12">
        <f t="shared" ref="AJ8:AJ10" si="2">CONVERT(AI8, "m", "ft")</f>
        <v>30</v>
      </c>
      <c r="AK8" s="5">
        <v>10.0</v>
      </c>
      <c r="AL8" s="9" t="s">
        <v>105</v>
      </c>
      <c r="AM8" s="5">
        <v>1.0</v>
      </c>
      <c r="AN8" s="5">
        <v>6.0</v>
      </c>
      <c r="AO8" s="5" t="s">
        <v>105</v>
      </c>
      <c r="AP8" s="5" t="s">
        <v>105</v>
      </c>
      <c r="AQ8" s="5" t="s">
        <v>105</v>
      </c>
      <c r="AR8" s="5" t="s">
        <v>105</v>
      </c>
      <c r="AS8" s="5" t="s">
        <v>105</v>
      </c>
      <c r="AT8" s="10" t="s">
        <v>105</v>
      </c>
      <c r="AU8" s="5" t="s">
        <v>105</v>
      </c>
      <c r="AV8" s="5" t="s">
        <v>105</v>
      </c>
      <c r="AW8" s="5" t="s">
        <v>116</v>
      </c>
      <c r="AX8" s="10" t="s">
        <v>105</v>
      </c>
      <c r="AY8" s="10" t="s">
        <v>105</v>
      </c>
      <c r="AZ8" s="10" t="s">
        <v>105</v>
      </c>
      <c r="BA8" s="10" t="s">
        <v>105</v>
      </c>
      <c r="BB8" s="10" t="s">
        <v>105</v>
      </c>
      <c r="BC8" s="5" t="s">
        <v>105</v>
      </c>
      <c r="BD8" s="5" t="s">
        <v>105</v>
      </c>
      <c r="BE8" s="5" t="s">
        <v>105</v>
      </c>
      <c r="BF8" s="5" t="s">
        <v>105</v>
      </c>
      <c r="BG8" s="5" t="s">
        <v>105</v>
      </c>
      <c r="BH8" s="5" t="s">
        <v>105</v>
      </c>
      <c r="BI8" s="5" t="s">
        <v>105</v>
      </c>
      <c r="BJ8" s="5" t="s">
        <v>105</v>
      </c>
      <c r="BK8" s="5" t="s">
        <v>105</v>
      </c>
      <c r="BL8" s="5" t="s">
        <v>105</v>
      </c>
      <c r="BM8" s="5" t="s">
        <v>105</v>
      </c>
      <c r="BN8" s="5" t="s">
        <v>105</v>
      </c>
      <c r="BO8" s="5" t="s">
        <v>105</v>
      </c>
      <c r="BP8" s="10" t="s">
        <v>181</v>
      </c>
      <c r="BQ8" s="10" t="s">
        <v>105</v>
      </c>
      <c r="BR8" s="5" t="s">
        <v>182</v>
      </c>
      <c r="BS8" s="10" t="s">
        <v>105</v>
      </c>
      <c r="BT8" s="10" t="s">
        <v>105</v>
      </c>
      <c r="BU8" s="5" t="s">
        <v>119</v>
      </c>
      <c r="BV8" s="10" t="s">
        <v>105</v>
      </c>
      <c r="BW8" s="10" t="s">
        <v>105</v>
      </c>
      <c r="BX8" s="5" t="s">
        <v>183</v>
      </c>
      <c r="BY8" s="10" t="s">
        <v>105</v>
      </c>
      <c r="BZ8" s="10" t="s">
        <v>105</v>
      </c>
      <c r="CA8" s="5" t="s">
        <v>105</v>
      </c>
      <c r="CB8" s="5" t="s">
        <v>105</v>
      </c>
      <c r="CC8" s="5" t="s">
        <v>105</v>
      </c>
      <c r="CD8" s="10" t="s">
        <v>105</v>
      </c>
      <c r="CE8" s="10" t="s">
        <v>105</v>
      </c>
      <c r="CF8" s="5" t="s">
        <v>105</v>
      </c>
      <c r="CG8" s="5" t="s">
        <v>105</v>
      </c>
      <c r="CH8" s="5" t="s">
        <v>105</v>
      </c>
      <c r="CI8" s="5" t="s">
        <v>105</v>
      </c>
      <c r="CJ8" s="5" t="s">
        <v>105</v>
      </c>
      <c r="CK8" s="5" t="s">
        <v>105</v>
      </c>
      <c r="CL8" s="5" t="s">
        <v>105</v>
      </c>
      <c r="CM8" s="5" t="s">
        <v>105</v>
      </c>
      <c r="CN8" s="5" t="s">
        <v>105</v>
      </c>
      <c r="CO8" s="5" t="s">
        <v>105</v>
      </c>
      <c r="CP8" s="10" t="s">
        <v>105</v>
      </c>
      <c r="CQ8" s="10" t="s">
        <v>105</v>
      </c>
      <c r="CR8" s="5" t="s">
        <v>105</v>
      </c>
      <c r="CS8" s="5" t="s">
        <v>105</v>
      </c>
      <c r="CT8" s="5" t="s">
        <v>105</v>
      </c>
      <c r="CU8" s="5" t="s">
        <v>105</v>
      </c>
      <c r="CV8" s="13" t="s">
        <v>184</v>
      </c>
      <c r="CW8" s="6"/>
      <c r="CX8" s="6"/>
      <c r="CY8" s="6"/>
      <c r="CZ8" s="6"/>
      <c r="DA8" s="6"/>
      <c r="DB8" s="6"/>
      <c r="DC8" s="6"/>
      <c r="DD8" s="6"/>
      <c r="DE8" s="6"/>
      <c r="DF8" s="6"/>
    </row>
    <row r="9">
      <c r="A9" s="5" t="s">
        <v>100</v>
      </c>
      <c r="B9" s="5" t="s">
        <v>101</v>
      </c>
      <c r="C9" s="5" t="s">
        <v>175</v>
      </c>
      <c r="D9" s="5">
        <v>1258.0</v>
      </c>
      <c r="E9" s="10" t="s">
        <v>105</v>
      </c>
      <c r="F9" s="5" t="s">
        <v>185</v>
      </c>
      <c r="G9" s="10" t="s">
        <v>105</v>
      </c>
      <c r="H9" s="10" t="s">
        <v>105</v>
      </c>
      <c r="I9" s="5" t="s">
        <v>150</v>
      </c>
      <c r="J9" s="5" t="s">
        <v>107</v>
      </c>
      <c r="K9" s="5" t="s">
        <v>108</v>
      </c>
      <c r="L9" s="5" t="s">
        <v>105</v>
      </c>
      <c r="M9" s="5" t="s">
        <v>137</v>
      </c>
      <c r="N9" s="5">
        <v>12.0</v>
      </c>
      <c r="O9" s="5" t="s">
        <v>186</v>
      </c>
      <c r="P9" s="5" t="s">
        <v>187</v>
      </c>
      <c r="Q9" s="10" t="s">
        <v>105</v>
      </c>
      <c r="R9" s="5" t="s">
        <v>188</v>
      </c>
      <c r="S9" s="17" t="s">
        <v>189</v>
      </c>
      <c r="T9" s="10" t="s">
        <v>105</v>
      </c>
      <c r="U9" s="10" t="s">
        <v>105</v>
      </c>
      <c r="V9" s="5" t="s">
        <v>105</v>
      </c>
      <c r="W9" s="5" t="s">
        <v>105</v>
      </c>
      <c r="X9" s="10" t="s">
        <v>105</v>
      </c>
      <c r="Y9" s="5" t="s">
        <v>190</v>
      </c>
      <c r="Z9" s="5" t="s">
        <v>167</v>
      </c>
      <c r="AA9" s="5" t="s">
        <v>105</v>
      </c>
      <c r="AB9" s="5" t="s">
        <v>105</v>
      </c>
      <c r="AC9" s="5" t="s">
        <v>191</v>
      </c>
      <c r="AD9" s="5" t="s">
        <v>192</v>
      </c>
      <c r="AE9" s="5" t="s">
        <v>105</v>
      </c>
      <c r="AF9" s="5" t="s">
        <v>105</v>
      </c>
      <c r="AG9" s="5" t="s">
        <v>105</v>
      </c>
      <c r="AH9" s="10" t="s">
        <v>105</v>
      </c>
      <c r="AI9" s="11">
        <f t="shared" si="1"/>
        <v>804.672</v>
      </c>
      <c r="AJ9" s="12">
        <f t="shared" si="2"/>
        <v>2640</v>
      </c>
      <c r="AK9" s="5">
        <v>880.0</v>
      </c>
      <c r="AL9" s="9" t="s">
        <v>105</v>
      </c>
      <c r="AM9" s="10">
        <v>1.0</v>
      </c>
      <c r="AN9" s="10" t="s">
        <v>105</v>
      </c>
      <c r="AO9" s="5" t="s">
        <v>105</v>
      </c>
      <c r="AP9" s="5" t="s">
        <v>105</v>
      </c>
      <c r="AQ9" s="5" t="s">
        <v>105</v>
      </c>
      <c r="AR9" s="5" t="s">
        <v>105</v>
      </c>
      <c r="AS9" s="5" t="s">
        <v>105</v>
      </c>
      <c r="AT9" s="10" t="s">
        <v>105</v>
      </c>
      <c r="AU9" s="5" t="s">
        <v>105</v>
      </c>
      <c r="AV9" s="5" t="s">
        <v>105</v>
      </c>
      <c r="AW9" s="5" t="s">
        <v>170</v>
      </c>
      <c r="AX9" s="10" t="s">
        <v>105</v>
      </c>
      <c r="AY9" s="10" t="s">
        <v>105</v>
      </c>
      <c r="AZ9" s="10" t="s">
        <v>105</v>
      </c>
      <c r="BA9" s="10" t="s">
        <v>105</v>
      </c>
      <c r="BB9" s="10" t="s">
        <v>105</v>
      </c>
      <c r="BC9" s="5" t="s">
        <v>105</v>
      </c>
      <c r="BD9" s="5" t="s">
        <v>105</v>
      </c>
      <c r="BE9" s="5" t="s">
        <v>105</v>
      </c>
      <c r="BF9" s="5" t="s">
        <v>105</v>
      </c>
      <c r="BG9" s="5" t="s">
        <v>105</v>
      </c>
      <c r="BH9" s="5" t="s">
        <v>105</v>
      </c>
      <c r="BI9" s="5" t="s">
        <v>105</v>
      </c>
      <c r="BJ9" s="5" t="s">
        <v>105</v>
      </c>
      <c r="BK9" s="5" t="s">
        <v>105</v>
      </c>
      <c r="BL9" s="5" t="s">
        <v>105</v>
      </c>
      <c r="BM9" s="5" t="s">
        <v>105</v>
      </c>
      <c r="BN9" s="5" t="s">
        <v>105</v>
      </c>
      <c r="BO9" s="5" t="s">
        <v>105</v>
      </c>
      <c r="BP9" s="10" t="s">
        <v>105</v>
      </c>
      <c r="BQ9" s="5" t="s">
        <v>105</v>
      </c>
      <c r="BR9" s="5" t="s">
        <v>193</v>
      </c>
      <c r="BS9" s="10" t="s">
        <v>105</v>
      </c>
      <c r="BT9" s="5" t="s">
        <v>194</v>
      </c>
      <c r="BU9" s="5" t="s">
        <v>119</v>
      </c>
      <c r="BV9" s="10" t="s">
        <v>105</v>
      </c>
      <c r="BW9" s="5" t="s">
        <v>118</v>
      </c>
      <c r="BX9" s="5" t="s">
        <v>105</v>
      </c>
      <c r="BY9" s="10" t="s">
        <v>105</v>
      </c>
      <c r="BZ9" s="10" t="s">
        <v>105</v>
      </c>
      <c r="CA9" s="5" t="s">
        <v>105</v>
      </c>
      <c r="CB9" s="5" t="s">
        <v>105</v>
      </c>
      <c r="CC9" s="5" t="s">
        <v>105</v>
      </c>
      <c r="CD9" s="5" t="s">
        <v>105</v>
      </c>
      <c r="CE9" s="5" t="s">
        <v>105</v>
      </c>
      <c r="CF9" s="5" t="s">
        <v>105</v>
      </c>
      <c r="CG9" s="5" t="s">
        <v>105</v>
      </c>
      <c r="CH9" s="5" t="s">
        <v>105</v>
      </c>
      <c r="CI9" s="5" t="s">
        <v>105</v>
      </c>
      <c r="CJ9" s="5" t="s">
        <v>105</v>
      </c>
      <c r="CK9" s="5" t="s">
        <v>105</v>
      </c>
      <c r="CL9" s="5" t="s">
        <v>105</v>
      </c>
      <c r="CM9" s="5" t="s">
        <v>105</v>
      </c>
      <c r="CN9" s="5" t="s">
        <v>105</v>
      </c>
      <c r="CO9" s="5" t="s">
        <v>105</v>
      </c>
      <c r="CP9" s="5" t="s">
        <v>105</v>
      </c>
      <c r="CQ9" s="5" t="s">
        <v>105</v>
      </c>
      <c r="CR9" s="5" t="s">
        <v>105</v>
      </c>
      <c r="CS9" s="5" t="s">
        <v>105</v>
      </c>
      <c r="CT9" s="5" t="s">
        <v>105</v>
      </c>
      <c r="CU9" s="5" t="s">
        <v>105</v>
      </c>
      <c r="CV9" s="13" t="s">
        <v>195</v>
      </c>
      <c r="CW9" s="6"/>
      <c r="CX9" s="6"/>
      <c r="CY9" s="6"/>
      <c r="CZ9" s="6"/>
      <c r="DA9" s="6"/>
      <c r="DB9" s="6"/>
      <c r="DC9" s="6"/>
      <c r="DD9" s="6"/>
      <c r="DE9" s="6"/>
      <c r="DF9" s="6"/>
    </row>
    <row r="10">
      <c r="A10" s="5" t="s">
        <v>100</v>
      </c>
      <c r="B10" s="5" t="s">
        <v>101</v>
      </c>
      <c r="C10" s="5" t="s">
        <v>175</v>
      </c>
      <c r="D10" s="5">
        <v>1995.0</v>
      </c>
      <c r="E10" s="5" t="s">
        <v>196</v>
      </c>
      <c r="F10" s="5">
        <v>1997.0</v>
      </c>
      <c r="G10" s="5" t="s">
        <v>197</v>
      </c>
      <c r="H10" s="5" t="s">
        <v>198</v>
      </c>
      <c r="I10" s="5" t="s">
        <v>136</v>
      </c>
      <c r="J10" s="5" t="s">
        <v>124</v>
      </c>
      <c r="K10" s="5" t="s">
        <v>199</v>
      </c>
      <c r="L10" s="5" t="s">
        <v>105</v>
      </c>
      <c r="M10" s="5" t="s">
        <v>200</v>
      </c>
      <c r="N10" s="5">
        <v>1.0</v>
      </c>
      <c r="O10" s="5" t="s">
        <v>201</v>
      </c>
      <c r="P10" s="5" t="s">
        <v>202</v>
      </c>
      <c r="Q10" s="5" t="s">
        <v>175</v>
      </c>
      <c r="R10" s="5" t="s">
        <v>203</v>
      </c>
      <c r="S10" s="17" t="s">
        <v>204</v>
      </c>
      <c r="T10" s="5" t="s">
        <v>105</v>
      </c>
      <c r="U10" s="5" t="s">
        <v>105</v>
      </c>
      <c r="V10" s="5" t="s">
        <v>105</v>
      </c>
      <c r="W10" s="5" t="s">
        <v>105</v>
      </c>
      <c r="X10" s="5">
        <v>207.0</v>
      </c>
      <c r="Y10" s="5" t="s">
        <v>105</v>
      </c>
      <c r="Z10" s="5" t="s">
        <v>167</v>
      </c>
      <c r="AA10" s="5" t="s">
        <v>205</v>
      </c>
      <c r="AB10" s="5" t="s">
        <v>105</v>
      </c>
      <c r="AC10" s="5" t="s">
        <v>206</v>
      </c>
      <c r="AD10" s="5" t="s">
        <v>207</v>
      </c>
      <c r="AE10" s="5" t="s">
        <v>105</v>
      </c>
      <c r="AF10" s="5" t="s">
        <v>105</v>
      </c>
      <c r="AG10" s="5" t="s">
        <v>105</v>
      </c>
      <c r="AH10" s="5">
        <v>5.0</v>
      </c>
      <c r="AI10" s="11">
        <f t="shared" si="1"/>
        <v>9.144</v>
      </c>
      <c r="AJ10" s="12">
        <f t="shared" si="2"/>
        <v>30</v>
      </c>
      <c r="AK10" s="5">
        <v>10.0</v>
      </c>
      <c r="AL10" s="9" t="s">
        <v>105</v>
      </c>
      <c r="AM10" s="10" t="s">
        <v>105</v>
      </c>
      <c r="AN10" s="10" t="s">
        <v>105</v>
      </c>
      <c r="AO10" s="5" t="s">
        <v>105</v>
      </c>
      <c r="AP10" s="5" t="s">
        <v>105</v>
      </c>
      <c r="AQ10" s="5" t="s">
        <v>105</v>
      </c>
      <c r="AR10" s="5" t="s">
        <v>105</v>
      </c>
      <c r="AS10" s="5" t="s">
        <v>105</v>
      </c>
      <c r="AT10" s="10" t="s">
        <v>105</v>
      </c>
      <c r="AU10" s="5" t="s">
        <v>105</v>
      </c>
      <c r="AV10" s="5" t="s">
        <v>105</v>
      </c>
      <c r="AW10" s="10" t="s">
        <v>105</v>
      </c>
      <c r="AX10" s="10" t="s">
        <v>105</v>
      </c>
      <c r="AY10" s="10" t="s">
        <v>105</v>
      </c>
      <c r="AZ10" s="10" t="s">
        <v>105</v>
      </c>
      <c r="BA10" s="10" t="s">
        <v>105</v>
      </c>
      <c r="BB10" s="10" t="s">
        <v>105</v>
      </c>
      <c r="BC10" s="5" t="s">
        <v>105</v>
      </c>
      <c r="BD10" s="5" t="s">
        <v>105</v>
      </c>
      <c r="BE10" s="5" t="s">
        <v>105</v>
      </c>
      <c r="BF10" s="5" t="s">
        <v>105</v>
      </c>
      <c r="BG10" s="5" t="s">
        <v>105</v>
      </c>
      <c r="BH10" s="5" t="s">
        <v>105</v>
      </c>
      <c r="BI10" s="5" t="s">
        <v>105</v>
      </c>
      <c r="BJ10" s="5" t="s">
        <v>105</v>
      </c>
      <c r="BK10" s="5" t="s">
        <v>105</v>
      </c>
      <c r="BL10" s="5" t="s">
        <v>105</v>
      </c>
      <c r="BM10" s="5" t="s">
        <v>105</v>
      </c>
      <c r="BN10" s="5" t="s">
        <v>105</v>
      </c>
      <c r="BO10" s="5" t="s">
        <v>105</v>
      </c>
      <c r="BP10" s="10" t="s">
        <v>105</v>
      </c>
      <c r="BQ10" s="10" t="s">
        <v>105</v>
      </c>
      <c r="BR10" s="5" t="s">
        <v>208</v>
      </c>
      <c r="BS10" s="10" t="s">
        <v>105</v>
      </c>
      <c r="BT10" s="5" t="s">
        <v>209</v>
      </c>
      <c r="BU10" s="5" t="s">
        <v>119</v>
      </c>
      <c r="BV10" s="10" t="s">
        <v>105</v>
      </c>
      <c r="BW10" s="10" t="s">
        <v>105</v>
      </c>
      <c r="BX10" s="5" t="s">
        <v>210</v>
      </c>
      <c r="BY10" s="10" t="s">
        <v>105</v>
      </c>
      <c r="BZ10" s="10" t="s">
        <v>105</v>
      </c>
      <c r="CA10" s="5" t="s">
        <v>105</v>
      </c>
      <c r="CB10" s="5" t="s">
        <v>105</v>
      </c>
      <c r="CC10" s="5" t="s">
        <v>105</v>
      </c>
      <c r="CD10" s="5" t="s">
        <v>105</v>
      </c>
      <c r="CE10" s="5" t="s">
        <v>105</v>
      </c>
      <c r="CF10" s="5" t="s">
        <v>105</v>
      </c>
      <c r="CG10" s="5" t="s">
        <v>105</v>
      </c>
      <c r="CH10" s="5" t="s">
        <v>105</v>
      </c>
      <c r="CI10" s="5" t="s">
        <v>105</v>
      </c>
      <c r="CJ10" s="5" t="s">
        <v>105</v>
      </c>
      <c r="CK10" s="5" t="s">
        <v>105</v>
      </c>
      <c r="CL10" s="5" t="s">
        <v>105</v>
      </c>
      <c r="CM10" s="5" t="s">
        <v>105</v>
      </c>
      <c r="CN10" s="5" t="s">
        <v>105</v>
      </c>
      <c r="CO10" s="5" t="s">
        <v>105</v>
      </c>
      <c r="CP10" s="5" t="s">
        <v>105</v>
      </c>
      <c r="CQ10" s="10" t="s">
        <v>211</v>
      </c>
      <c r="CR10" s="5" t="s">
        <v>105</v>
      </c>
      <c r="CS10" s="5" t="s">
        <v>105</v>
      </c>
      <c r="CT10" s="5" t="s">
        <v>105</v>
      </c>
      <c r="CU10" s="5" t="s">
        <v>105</v>
      </c>
      <c r="CV10" s="13" t="s">
        <v>212</v>
      </c>
      <c r="CW10" s="6"/>
      <c r="CX10" s="6"/>
      <c r="CY10" s="6"/>
      <c r="CZ10" s="6"/>
      <c r="DA10" s="6"/>
      <c r="DB10" s="6"/>
      <c r="DC10" s="6"/>
      <c r="DD10" s="6"/>
      <c r="DE10" s="6"/>
      <c r="DF10" s="6"/>
    </row>
    <row r="11">
      <c r="A11" s="5" t="s">
        <v>100</v>
      </c>
      <c r="B11" s="5" t="s">
        <v>101</v>
      </c>
      <c r="C11" s="5" t="s">
        <v>175</v>
      </c>
      <c r="D11" s="5">
        <v>1257.0</v>
      </c>
      <c r="E11" s="5" t="s">
        <v>105</v>
      </c>
      <c r="F11" s="5">
        <v>1998.0</v>
      </c>
      <c r="G11" s="5" t="s">
        <v>213</v>
      </c>
      <c r="H11" s="5">
        <v>22.0</v>
      </c>
      <c r="I11" s="5" t="s">
        <v>214</v>
      </c>
      <c r="J11" s="5" t="s">
        <v>107</v>
      </c>
      <c r="K11" s="5" t="s">
        <v>108</v>
      </c>
      <c r="L11" s="5" t="s">
        <v>105</v>
      </c>
      <c r="M11" s="5" t="s">
        <v>215</v>
      </c>
      <c r="N11" s="5">
        <v>4.0</v>
      </c>
      <c r="O11" s="5" t="s">
        <v>216</v>
      </c>
      <c r="P11" s="5" t="s">
        <v>217</v>
      </c>
      <c r="Q11" s="5" t="s">
        <v>105</v>
      </c>
      <c r="R11" s="5" t="s">
        <v>218</v>
      </c>
      <c r="S11" s="17" t="s">
        <v>219</v>
      </c>
      <c r="T11" s="5" t="s">
        <v>105</v>
      </c>
      <c r="U11" s="5" t="s">
        <v>105</v>
      </c>
      <c r="V11" s="5" t="s">
        <v>105</v>
      </c>
      <c r="W11" s="5" t="s">
        <v>105</v>
      </c>
      <c r="X11" s="5" t="s">
        <v>105</v>
      </c>
      <c r="Y11" s="5" t="s">
        <v>105</v>
      </c>
      <c r="Z11" s="5" t="s">
        <v>105</v>
      </c>
      <c r="AA11" s="5" t="s">
        <v>220</v>
      </c>
      <c r="AB11" s="5">
        <v>15.0</v>
      </c>
      <c r="AC11" s="5" t="s">
        <v>221</v>
      </c>
      <c r="AD11" s="5" t="s">
        <v>105</v>
      </c>
      <c r="AE11" s="5" t="s">
        <v>105</v>
      </c>
      <c r="AF11" s="5" t="s">
        <v>105</v>
      </c>
      <c r="AG11" s="5" t="s">
        <v>105</v>
      </c>
      <c r="AH11" s="5" t="s">
        <v>105</v>
      </c>
      <c r="AI11" s="15" t="s">
        <v>105</v>
      </c>
      <c r="AJ11" s="14" t="s">
        <v>105</v>
      </c>
      <c r="AK11" s="5" t="s">
        <v>105</v>
      </c>
      <c r="AL11" s="9" t="s">
        <v>105</v>
      </c>
      <c r="AM11" s="5">
        <v>1.0</v>
      </c>
      <c r="AN11" s="5">
        <v>7.0</v>
      </c>
      <c r="AO11" s="5" t="s">
        <v>105</v>
      </c>
      <c r="AP11" s="5" t="s">
        <v>105</v>
      </c>
      <c r="AQ11" s="5" t="s">
        <v>105</v>
      </c>
      <c r="AR11" s="5" t="s">
        <v>105</v>
      </c>
      <c r="AS11" s="5" t="s">
        <v>105</v>
      </c>
      <c r="AT11" s="10" t="s">
        <v>105</v>
      </c>
      <c r="AU11" s="5" t="s">
        <v>105</v>
      </c>
      <c r="AV11" s="5" t="s">
        <v>105</v>
      </c>
      <c r="AW11" s="10" t="s">
        <v>105</v>
      </c>
      <c r="AX11" s="10" t="s">
        <v>105</v>
      </c>
      <c r="AY11" s="10" t="s">
        <v>105</v>
      </c>
      <c r="AZ11" s="10" t="s">
        <v>105</v>
      </c>
      <c r="BA11" s="10" t="s">
        <v>105</v>
      </c>
      <c r="BB11" s="10" t="s">
        <v>105</v>
      </c>
      <c r="BC11" s="5" t="s">
        <v>105</v>
      </c>
      <c r="BD11" s="5" t="s">
        <v>105</v>
      </c>
      <c r="BE11" s="5" t="s">
        <v>105</v>
      </c>
      <c r="BF11" s="5" t="s">
        <v>105</v>
      </c>
      <c r="BG11" s="5" t="s">
        <v>105</v>
      </c>
      <c r="BH11" s="5" t="s">
        <v>105</v>
      </c>
      <c r="BI11" s="5" t="s">
        <v>105</v>
      </c>
      <c r="BJ11" s="5" t="s">
        <v>105</v>
      </c>
      <c r="BK11" s="5" t="s">
        <v>105</v>
      </c>
      <c r="BL11" s="5" t="s">
        <v>105</v>
      </c>
      <c r="BM11" s="5" t="s">
        <v>105</v>
      </c>
      <c r="BN11" s="5" t="s">
        <v>105</v>
      </c>
      <c r="BO11" s="5" t="s">
        <v>105</v>
      </c>
      <c r="BP11" s="10" t="s">
        <v>105</v>
      </c>
      <c r="BQ11" s="10" t="s">
        <v>105</v>
      </c>
      <c r="BR11" s="5" t="s">
        <v>215</v>
      </c>
      <c r="BS11" s="10" t="s">
        <v>105</v>
      </c>
      <c r="BT11" s="5" t="s">
        <v>222</v>
      </c>
      <c r="BU11" s="5" t="s">
        <v>119</v>
      </c>
      <c r="BV11" s="10" t="s">
        <v>105</v>
      </c>
      <c r="BW11" s="10" t="s">
        <v>105</v>
      </c>
      <c r="BX11" s="5" t="s">
        <v>105</v>
      </c>
      <c r="BY11" s="10" t="s">
        <v>105</v>
      </c>
      <c r="BZ11" s="10" t="s">
        <v>105</v>
      </c>
      <c r="CA11" s="5" t="s">
        <v>105</v>
      </c>
      <c r="CB11" s="5" t="s">
        <v>105</v>
      </c>
      <c r="CC11" s="5" t="s">
        <v>105</v>
      </c>
      <c r="CD11" s="5" t="s">
        <v>105</v>
      </c>
      <c r="CE11" s="5" t="s">
        <v>105</v>
      </c>
      <c r="CF11" s="5" t="s">
        <v>105</v>
      </c>
      <c r="CG11" s="5" t="s">
        <v>105</v>
      </c>
      <c r="CH11" s="5" t="s">
        <v>105</v>
      </c>
      <c r="CI11" s="5" t="s">
        <v>105</v>
      </c>
      <c r="CJ11" s="5" t="s">
        <v>105</v>
      </c>
      <c r="CK11" s="5" t="s">
        <v>105</v>
      </c>
      <c r="CL11" s="5" t="s">
        <v>105</v>
      </c>
      <c r="CM11" s="5" t="s">
        <v>105</v>
      </c>
      <c r="CN11" s="5" t="s">
        <v>105</v>
      </c>
      <c r="CO11" s="5" t="s">
        <v>105</v>
      </c>
      <c r="CP11" s="5" t="s">
        <v>105</v>
      </c>
      <c r="CQ11" s="5" t="s">
        <v>105</v>
      </c>
      <c r="CR11" s="5" t="s">
        <v>105</v>
      </c>
      <c r="CS11" s="5" t="s">
        <v>105</v>
      </c>
      <c r="CT11" s="5" t="s">
        <v>105</v>
      </c>
      <c r="CU11" s="5" t="s">
        <v>105</v>
      </c>
      <c r="CV11" s="13" t="s">
        <v>223</v>
      </c>
      <c r="CW11" s="6"/>
      <c r="CX11" s="6"/>
      <c r="CY11" s="6"/>
      <c r="CZ11" s="6"/>
      <c r="DA11" s="6"/>
      <c r="DB11" s="6"/>
      <c r="DC11" s="6"/>
      <c r="DD11" s="6"/>
      <c r="DE11" s="6"/>
      <c r="DF11" s="6"/>
    </row>
    <row r="12">
      <c r="A12" s="5" t="s">
        <v>100</v>
      </c>
      <c r="B12" s="5" t="s">
        <v>101</v>
      </c>
      <c r="C12" s="5" t="s">
        <v>175</v>
      </c>
      <c r="D12" s="5">
        <v>26604.0</v>
      </c>
      <c r="E12" s="5" t="s">
        <v>224</v>
      </c>
      <c r="F12" s="5">
        <v>2009.0</v>
      </c>
      <c r="G12" s="5" t="s">
        <v>149</v>
      </c>
      <c r="H12" s="5" t="s">
        <v>105</v>
      </c>
      <c r="I12" s="5" t="s">
        <v>150</v>
      </c>
      <c r="J12" s="5" t="s">
        <v>107</v>
      </c>
      <c r="K12" s="5" t="s">
        <v>108</v>
      </c>
      <c r="L12" s="5" t="s">
        <v>105</v>
      </c>
      <c r="M12" s="5" t="s">
        <v>225</v>
      </c>
      <c r="N12" s="5">
        <v>1.0</v>
      </c>
      <c r="O12" s="5" t="s">
        <v>226</v>
      </c>
      <c r="P12" s="5" t="s">
        <v>227</v>
      </c>
      <c r="Q12" s="5" t="s">
        <v>175</v>
      </c>
      <c r="R12" s="5" t="s">
        <v>228</v>
      </c>
      <c r="S12" s="17" t="s">
        <v>229</v>
      </c>
      <c r="T12" s="5">
        <v>64.89</v>
      </c>
      <c r="U12" s="5">
        <v>-147.81</v>
      </c>
      <c r="V12" s="5">
        <v>215.09</v>
      </c>
      <c r="W12" s="5">
        <v>1595.0</v>
      </c>
      <c r="X12" s="5">
        <v>1800.0</v>
      </c>
      <c r="Y12" s="5" t="s">
        <v>105</v>
      </c>
      <c r="Z12" s="5" t="s">
        <v>167</v>
      </c>
      <c r="AA12" s="5" t="s">
        <v>105</v>
      </c>
      <c r="AB12" s="5" t="s">
        <v>105</v>
      </c>
      <c r="AC12" s="5" t="s">
        <v>230</v>
      </c>
      <c r="AD12" s="5" t="s">
        <v>231</v>
      </c>
      <c r="AE12" s="5" t="s">
        <v>105</v>
      </c>
      <c r="AF12" s="5" t="s">
        <v>105</v>
      </c>
      <c r="AG12" s="5" t="s">
        <v>105</v>
      </c>
      <c r="AH12" s="5">
        <v>0.5</v>
      </c>
      <c r="AI12" s="11">
        <f t="shared" ref="AI12:AI14" si="3">CONVERT(AK12, "yd", "m")</f>
        <v>22.86</v>
      </c>
      <c r="AJ12" s="12">
        <f t="shared" ref="AJ12:AJ14" si="4">CONVERT(AI12, "m", "ft")</f>
        <v>75</v>
      </c>
      <c r="AK12" s="5">
        <v>25.0</v>
      </c>
      <c r="AL12" s="9" t="s">
        <v>105</v>
      </c>
      <c r="AM12" s="5">
        <v>1.0</v>
      </c>
      <c r="AN12" s="5">
        <v>6.0</v>
      </c>
      <c r="AO12" s="5" t="s">
        <v>105</v>
      </c>
      <c r="AP12" s="5" t="s">
        <v>105</v>
      </c>
      <c r="AQ12" s="5" t="s">
        <v>105</v>
      </c>
      <c r="AR12" s="5" t="s">
        <v>105</v>
      </c>
      <c r="AS12" s="5" t="s">
        <v>105</v>
      </c>
      <c r="AT12" s="5">
        <v>200.0</v>
      </c>
      <c r="AU12" s="5" t="s">
        <v>105</v>
      </c>
      <c r="AV12" s="5" t="s">
        <v>105</v>
      </c>
      <c r="AW12" s="5" t="s">
        <v>232</v>
      </c>
      <c r="AX12" s="10" t="s">
        <v>105</v>
      </c>
      <c r="AY12" s="10" t="s">
        <v>105</v>
      </c>
      <c r="AZ12" s="10">
        <v>3.5</v>
      </c>
      <c r="BA12" s="10" t="s">
        <v>105</v>
      </c>
      <c r="BB12" s="10" t="s">
        <v>105</v>
      </c>
      <c r="BC12" s="5" t="s">
        <v>105</v>
      </c>
      <c r="BD12" s="5" t="s">
        <v>105</v>
      </c>
      <c r="BE12" s="5" t="s">
        <v>105</v>
      </c>
      <c r="BF12" s="5" t="s">
        <v>105</v>
      </c>
      <c r="BG12" s="5" t="s">
        <v>105</v>
      </c>
      <c r="BH12" s="5" t="s">
        <v>105</v>
      </c>
      <c r="BI12" s="5" t="s">
        <v>105</v>
      </c>
      <c r="BJ12" s="5" t="s">
        <v>105</v>
      </c>
      <c r="BK12" s="5" t="s">
        <v>105</v>
      </c>
      <c r="BL12" s="5" t="s">
        <v>105</v>
      </c>
      <c r="BM12" s="5" t="s">
        <v>105</v>
      </c>
      <c r="BN12" s="5" t="s">
        <v>105</v>
      </c>
      <c r="BO12" s="5" t="s">
        <v>105</v>
      </c>
      <c r="BP12" s="10" t="s">
        <v>233</v>
      </c>
      <c r="BQ12" s="10" t="s">
        <v>105</v>
      </c>
      <c r="BR12" s="5" t="s">
        <v>234</v>
      </c>
      <c r="BS12" s="5" t="s">
        <v>118</v>
      </c>
      <c r="BT12" s="5" t="s">
        <v>235</v>
      </c>
      <c r="BU12" s="5" t="s">
        <v>119</v>
      </c>
      <c r="BV12" s="10" t="s">
        <v>105</v>
      </c>
      <c r="BW12" s="10" t="s">
        <v>105</v>
      </c>
      <c r="BX12" s="5" t="s">
        <v>105</v>
      </c>
      <c r="BY12" s="10" t="s">
        <v>105</v>
      </c>
      <c r="BZ12" s="10" t="s">
        <v>105</v>
      </c>
      <c r="CA12" s="5" t="s">
        <v>105</v>
      </c>
      <c r="CB12" s="5" t="s">
        <v>105</v>
      </c>
      <c r="CC12" s="5" t="s">
        <v>105</v>
      </c>
      <c r="CD12" s="5" t="s">
        <v>105</v>
      </c>
      <c r="CE12" s="5" t="s">
        <v>105</v>
      </c>
      <c r="CF12" s="5" t="s">
        <v>105</v>
      </c>
      <c r="CG12" s="5" t="s">
        <v>105</v>
      </c>
      <c r="CH12" s="5" t="s">
        <v>105</v>
      </c>
      <c r="CI12" s="5" t="s">
        <v>105</v>
      </c>
      <c r="CJ12" s="5" t="s">
        <v>105</v>
      </c>
      <c r="CK12" s="5" t="s">
        <v>105</v>
      </c>
      <c r="CL12" s="5" t="s">
        <v>105</v>
      </c>
      <c r="CM12" s="5" t="s">
        <v>105</v>
      </c>
      <c r="CN12" s="5" t="s">
        <v>105</v>
      </c>
      <c r="CO12" s="5" t="s">
        <v>105</v>
      </c>
      <c r="CP12" s="5" t="s">
        <v>236</v>
      </c>
      <c r="CQ12" s="5" t="s">
        <v>237</v>
      </c>
      <c r="CR12" s="5" t="s">
        <v>118</v>
      </c>
      <c r="CS12" s="5" t="s">
        <v>105</v>
      </c>
      <c r="CT12" s="5" t="s">
        <v>105</v>
      </c>
      <c r="CU12" s="5" t="s">
        <v>105</v>
      </c>
      <c r="CV12" s="13" t="s">
        <v>238</v>
      </c>
      <c r="CW12" s="6"/>
      <c r="CX12" s="6"/>
      <c r="CY12" s="6"/>
      <c r="CZ12" s="6"/>
      <c r="DA12" s="6"/>
      <c r="DB12" s="6"/>
      <c r="DC12" s="6"/>
      <c r="DD12" s="6"/>
      <c r="DE12" s="6"/>
      <c r="DF12" s="6"/>
    </row>
    <row r="13">
      <c r="A13" s="5" t="s">
        <v>100</v>
      </c>
      <c r="B13" s="5" t="s">
        <v>101</v>
      </c>
      <c r="C13" s="5" t="s">
        <v>239</v>
      </c>
      <c r="D13" s="5">
        <v>1259.0</v>
      </c>
      <c r="E13" s="5" t="s">
        <v>105</v>
      </c>
      <c r="F13" s="5" t="s">
        <v>240</v>
      </c>
      <c r="G13" s="5" t="s">
        <v>241</v>
      </c>
      <c r="H13" s="5" t="s">
        <v>105</v>
      </c>
      <c r="I13" s="5" t="s">
        <v>136</v>
      </c>
      <c r="J13" s="5" t="s">
        <v>124</v>
      </c>
      <c r="K13" s="5" t="s">
        <v>108</v>
      </c>
      <c r="L13" s="5" t="s">
        <v>105</v>
      </c>
      <c r="M13" s="5" t="s">
        <v>215</v>
      </c>
      <c r="N13" s="5">
        <v>1.0</v>
      </c>
      <c r="O13" s="5" t="s">
        <v>242</v>
      </c>
      <c r="P13" s="5" t="s">
        <v>243</v>
      </c>
      <c r="Q13" s="5" t="s">
        <v>244</v>
      </c>
      <c r="R13" s="5" t="s">
        <v>245</v>
      </c>
      <c r="S13" s="17" t="s">
        <v>243</v>
      </c>
      <c r="T13" s="5" t="s">
        <v>105</v>
      </c>
      <c r="U13" s="5" t="s">
        <v>105</v>
      </c>
      <c r="V13" s="5" t="s">
        <v>105</v>
      </c>
      <c r="W13" s="5" t="s">
        <v>105</v>
      </c>
      <c r="X13" s="5">
        <v>1207.0</v>
      </c>
      <c r="Y13" s="5" t="s">
        <v>105</v>
      </c>
      <c r="Z13" s="5" t="s">
        <v>167</v>
      </c>
      <c r="AA13" s="5" t="s">
        <v>105</v>
      </c>
      <c r="AB13" s="5" t="s">
        <v>105</v>
      </c>
      <c r="AC13" s="5" t="s">
        <v>246</v>
      </c>
      <c r="AD13" s="5" t="s">
        <v>143</v>
      </c>
      <c r="AE13" s="5" t="s">
        <v>105</v>
      </c>
      <c r="AF13" s="5" t="s">
        <v>105</v>
      </c>
      <c r="AG13" s="5" t="s">
        <v>105</v>
      </c>
      <c r="AH13" s="5" t="s">
        <v>105</v>
      </c>
      <c r="AI13" s="11">
        <f t="shared" si="3"/>
        <v>251.46</v>
      </c>
      <c r="AJ13" s="12">
        <f t="shared" si="4"/>
        <v>825</v>
      </c>
      <c r="AK13" s="17">
        <v>275.0</v>
      </c>
      <c r="AL13" s="9" t="s">
        <v>105</v>
      </c>
      <c r="AM13" s="5">
        <v>1.0</v>
      </c>
      <c r="AN13" s="5">
        <v>6.5</v>
      </c>
      <c r="AO13" s="5" t="s">
        <v>105</v>
      </c>
      <c r="AP13" s="5" t="s">
        <v>105</v>
      </c>
      <c r="AQ13" s="5" t="s">
        <v>105</v>
      </c>
      <c r="AR13" s="5" t="s">
        <v>105</v>
      </c>
      <c r="AS13" s="5" t="s">
        <v>105</v>
      </c>
      <c r="AT13" s="5" t="s">
        <v>105</v>
      </c>
      <c r="AU13" s="5" t="s">
        <v>105</v>
      </c>
      <c r="AV13" s="5" t="s">
        <v>105</v>
      </c>
      <c r="AW13" s="5" t="s">
        <v>105</v>
      </c>
      <c r="AX13" s="10" t="s">
        <v>105</v>
      </c>
      <c r="AY13" s="10" t="s">
        <v>105</v>
      </c>
      <c r="AZ13" s="10" t="s">
        <v>105</v>
      </c>
      <c r="BA13" s="10" t="s">
        <v>105</v>
      </c>
      <c r="BB13" s="10" t="s">
        <v>105</v>
      </c>
      <c r="BC13" s="5" t="s">
        <v>105</v>
      </c>
      <c r="BD13" s="5" t="s">
        <v>105</v>
      </c>
      <c r="BE13" s="5" t="s">
        <v>105</v>
      </c>
      <c r="BF13" s="5" t="s">
        <v>105</v>
      </c>
      <c r="BG13" s="5" t="s">
        <v>105</v>
      </c>
      <c r="BH13" s="5" t="s">
        <v>105</v>
      </c>
      <c r="BI13" s="5" t="s">
        <v>105</v>
      </c>
      <c r="BJ13" s="5" t="s">
        <v>105</v>
      </c>
      <c r="BK13" s="5" t="s">
        <v>105</v>
      </c>
      <c r="BL13" s="5" t="s">
        <v>105</v>
      </c>
      <c r="BM13" s="5" t="s">
        <v>105</v>
      </c>
      <c r="BN13" s="5" t="s">
        <v>105</v>
      </c>
      <c r="BO13" s="5" t="s">
        <v>105</v>
      </c>
      <c r="BP13" s="5" t="s">
        <v>105</v>
      </c>
      <c r="BQ13" s="5" t="s">
        <v>105</v>
      </c>
      <c r="BR13" s="5" t="s">
        <v>215</v>
      </c>
      <c r="BS13" s="5" t="s">
        <v>118</v>
      </c>
      <c r="BT13" s="5" t="s">
        <v>105</v>
      </c>
      <c r="BU13" s="5" t="s">
        <v>119</v>
      </c>
      <c r="BV13" s="10" t="s">
        <v>105</v>
      </c>
      <c r="BW13" s="10" t="s">
        <v>105</v>
      </c>
      <c r="BX13" s="5" t="s">
        <v>105</v>
      </c>
      <c r="BY13" s="10" t="s">
        <v>105</v>
      </c>
      <c r="BZ13" s="10" t="s">
        <v>105</v>
      </c>
      <c r="CA13" s="5" t="s">
        <v>105</v>
      </c>
      <c r="CB13" s="5" t="s">
        <v>105</v>
      </c>
      <c r="CC13" s="5" t="s">
        <v>105</v>
      </c>
      <c r="CD13" s="5" t="s">
        <v>105</v>
      </c>
      <c r="CE13" s="5" t="s">
        <v>105</v>
      </c>
      <c r="CF13" s="5" t="s">
        <v>105</v>
      </c>
      <c r="CG13" s="5" t="s">
        <v>105</v>
      </c>
      <c r="CH13" s="5" t="s">
        <v>105</v>
      </c>
      <c r="CI13" s="5" t="s">
        <v>105</v>
      </c>
      <c r="CJ13" s="5" t="s">
        <v>105</v>
      </c>
      <c r="CK13" s="5" t="s">
        <v>105</v>
      </c>
      <c r="CL13" s="5" t="s">
        <v>105</v>
      </c>
      <c r="CM13" s="5" t="s">
        <v>105</v>
      </c>
      <c r="CN13" s="5" t="s">
        <v>105</v>
      </c>
      <c r="CO13" s="5" t="s">
        <v>105</v>
      </c>
      <c r="CP13" s="5" t="s">
        <v>105</v>
      </c>
      <c r="CQ13" s="5" t="s">
        <v>105</v>
      </c>
      <c r="CR13" s="5" t="s">
        <v>105</v>
      </c>
      <c r="CS13" s="5" t="s">
        <v>105</v>
      </c>
      <c r="CT13" s="5" t="s">
        <v>105</v>
      </c>
      <c r="CU13" s="5" t="s">
        <v>105</v>
      </c>
      <c r="CV13" s="13" t="s">
        <v>247</v>
      </c>
      <c r="CW13" s="6"/>
      <c r="CX13" s="6"/>
      <c r="CY13" s="6"/>
      <c r="CZ13" s="6"/>
      <c r="DA13" s="6"/>
      <c r="DB13" s="6"/>
      <c r="DC13" s="6"/>
      <c r="DD13" s="6"/>
      <c r="DE13" s="6"/>
      <c r="DF13" s="6"/>
    </row>
    <row r="14">
      <c r="A14" s="5" t="s">
        <v>100</v>
      </c>
      <c r="B14" s="5" t="s">
        <v>101</v>
      </c>
      <c r="C14" s="5" t="s">
        <v>248</v>
      </c>
      <c r="D14" s="5">
        <v>1260.0</v>
      </c>
      <c r="E14" s="5" t="s">
        <v>105</v>
      </c>
      <c r="F14" s="5">
        <v>1992.0</v>
      </c>
      <c r="G14" s="5" t="s">
        <v>105</v>
      </c>
      <c r="H14" s="5" t="s">
        <v>105</v>
      </c>
      <c r="I14" s="5" t="s">
        <v>136</v>
      </c>
      <c r="J14" s="5" t="s">
        <v>107</v>
      </c>
      <c r="K14" s="5" t="s">
        <v>108</v>
      </c>
      <c r="L14" s="5" t="s">
        <v>105</v>
      </c>
      <c r="M14" s="5" t="s">
        <v>225</v>
      </c>
      <c r="N14" s="5">
        <v>2.0</v>
      </c>
      <c r="O14" s="5" t="s">
        <v>249</v>
      </c>
      <c r="P14" s="5" t="s">
        <v>250</v>
      </c>
      <c r="Q14" s="5" t="s">
        <v>105</v>
      </c>
      <c r="R14" s="5" t="s">
        <v>251</v>
      </c>
      <c r="S14" s="17" t="s">
        <v>250</v>
      </c>
      <c r="T14" s="5" t="s">
        <v>105</v>
      </c>
      <c r="U14" s="5" t="s">
        <v>105</v>
      </c>
      <c r="V14" s="5" t="s">
        <v>105</v>
      </c>
      <c r="W14" s="5" t="s">
        <v>105</v>
      </c>
      <c r="X14" s="5">
        <v>207.0</v>
      </c>
      <c r="Y14" s="5" t="s">
        <v>105</v>
      </c>
      <c r="Z14" s="5" t="s">
        <v>105</v>
      </c>
      <c r="AA14" s="5" t="s">
        <v>105</v>
      </c>
      <c r="AB14" s="5" t="s">
        <v>105</v>
      </c>
      <c r="AC14" s="5" t="s">
        <v>252</v>
      </c>
      <c r="AD14" s="5" t="s">
        <v>253</v>
      </c>
      <c r="AE14" s="5" t="s">
        <v>105</v>
      </c>
      <c r="AF14" s="5" t="s">
        <v>105</v>
      </c>
      <c r="AG14" s="5" t="s">
        <v>105</v>
      </c>
      <c r="AH14" s="5" t="s">
        <v>105</v>
      </c>
      <c r="AI14" s="11">
        <f t="shared" si="3"/>
        <v>0.9144</v>
      </c>
      <c r="AJ14" s="12">
        <f t="shared" si="4"/>
        <v>3</v>
      </c>
      <c r="AK14" s="17">
        <v>1.0</v>
      </c>
      <c r="AL14" s="9" t="s">
        <v>105</v>
      </c>
      <c r="AM14" s="5">
        <v>1.0</v>
      </c>
      <c r="AN14" s="5" t="s">
        <v>105</v>
      </c>
      <c r="AO14" s="5" t="s">
        <v>105</v>
      </c>
      <c r="AP14" s="5" t="s">
        <v>105</v>
      </c>
      <c r="AQ14" s="5" t="s">
        <v>105</v>
      </c>
      <c r="AR14" s="5" t="s">
        <v>105</v>
      </c>
      <c r="AS14" s="5" t="s">
        <v>105</v>
      </c>
      <c r="AT14" s="5" t="s">
        <v>105</v>
      </c>
      <c r="AU14" s="5" t="s">
        <v>105</v>
      </c>
      <c r="AV14" s="5" t="s">
        <v>105</v>
      </c>
      <c r="AW14" s="5" t="s">
        <v>232</v>
      </c>
      <c r="AX14" s="10" t="s">
        <v>105</v>
      </c>
      <c r="AY14" s="10" t="s">
        <v>105</v>
      </c>
      <c r="AZ14" s="10" t="s">
        <v>105</v>
      </c>
      <c r="BA14" s="10" t="s">
        <v>105</v>
      </c>
      <c r="BB14" s="10" t="s">
        <v>105</v>
      </c>
      <c r="BC14" s="5" t="s">
        <v>105</v>
      </c>
      <c r="BD14" s="5" t="s">
        <v>105</v>
      </c>
      <c r="BE14" s="5" t="s">
        <v>105</v>
      </c>
      <c r="BF14" s="5" t="s">
        <v>105</v>
      </c>
      <c r="BG14" s="5" t="s">
        <v>105</v>
      </c>
      <c r="BH14" s="5" t="s">
        <v>105</v>
      </c>
      <c r="BI14" s="5" t="s">
        <v>105</v>
      </c>
      <c r="BJ14" s="5" t="s">
        <v>105</v>
      </c>
      <c r="BK14" s="5" t="s">
        <v>105</v>
      </c>
      <c r="BL14" s="5" t="s">
        <v>105</v>
      </c>
      <c r="BM14" s="5" t="s">
        <v>105</v>
      </c>
      <c r="BN14" s="5" t="s">
        <v>105</v>
      </c>
      <c r="BO14" s="5" t="s">
        <v>105</v>
      </c>
      <c r="BP14" s="5" t="s">
        <v>254</v>
      </c>
      <c r="BQ14" s="5" t="s">
        <v>105</v>
      </c>
      <c r="BR14" s="5" t="s">
        <v>255</v>
      </c>
      <c r="BS14" s="5" t="s">
        <v>105</v>
      </c>
      <c r="BT14" s="5" t="s">
        <v>105</v>
      </c>
      <c r="BU14" s="5" t="s">
        <v>105</v>
      </c>
      <c r="BV14" s="10" t="s">
        <v>105</v>
      </c>
      <c r="BW14" s="10" t="s">
        <v>105</v>
      </c>
      <c r="BX14" s="5" t="s">
        <v>105</v>
      </c>
      <c r="BY14" s="10" t="s">
        <v>105</v>
      </c>
      <c r="BZ14" s="10" t="s">
        <v>105</v>
      </c>
      <c r="CA14" s="5" t="s">
        <v>105</v>
      </c>
      <c r="CB14" s="5" t="s">
        <v>105</v>
      </c>
      <c r="CC14" s="5" t="s">
        <v>105</v>
      </c>
      <c r="CD14" s="5" t="s">
        <v>105</v>
      </c>
      <c r="CE14" s="5" t="s">
        <v>105</v>
      </c>
      <c r="CF14" s="5" t="s">
        <v>105</v>
      </c>
      <c r="CG14" s="5" t="s">
        <v>105</v>
      </c>
      <c r="CH14" s="5" t="s">
        <v>105</v>
      </c>
      <c r="CI14" s="5" t="s">
        <v>105</v>
      </c>
      <c r="CJ14" s="5" t="s">
        <v>105</v>
      </c>
      <c r="CK14" s="5" t="s">
        <v>105</v>
      </c>
      <c r="CL14" s="5" t="s">
        <v>105</v>
      </c>
      <c r="CM14" s="5" t="s">
        <v>105</v>
      </c>
      <c r="CN14" s="5" t="s">
        <v>105</v>
      </c>
      <c r="CO14" s="5" t="s">
        <v>105</v>
      </c>
      <c r="CP14" s="5" t="s">
        <v>105</v>
      </c>
      <c r="CQ14" s="5" t="s">
        <v>105</v>
      </c>
      <c r="CR14" s="5" t="s">
        <v>105</v>
      </c>
      <c r="CS14" s="5" t="s">
        <v>105</v>
      </c>
      <c r="CT14" s="5" t="s">
        <v>105</v>
      </c>
      <c r="CU14" s="5" t="s">
        <v>105</v>
      </c>
      <c r="CV14" s="13" t="s">
        <v>256</v>
      </c>
      <c r="CW14" s="6"/>
      <c r="CX14" s="6"/>
      <c r="CY14" s="6"/>
      <c r="CZ14" s="6"/>
      <c r="DA14" s="6"/>
      <c r="DB14" s="6"/>
      <c r="DC14" s="6"/>
      <c r="DD14" s="6"/>
      <c r="DE14" s="6"/>
      <c r="DF14" s="6"/>
    </row>
    <row r="15">
      <c r="A15" s="5" t="s">
        <v>100</v>
      </c>
      <c r="B15" s="5" t="s">
        <v>101</v>
      </c>
      <c r="C15" s="5" t="s">
        <v>248</v>
      </c>
      <c r="D15" s="5">
        <v>597.0</v>
      </c>
      <c r="E15" s="5" t="s">
        <v>105</v>
      </c>
      <c r="F15" s="5">
        <v>2000.0</v>
      </c>
      <c r="G15" s="5" t="s">
        <v>135</v>
      </c>
      <c r="H15" s="5">
        <v>7.0</v>
      </c>
      <c r="I15" s="5" t="s">
        <v>136</v>
      </c>
      <c r="J15" s="5" t="s">
        <v>124</v>
      </c>
      <c r="K15" s="5" t="s">
        <v>151</v>
      </c>
      <c r="L15" s="5" t="s">
        <v>105</v>
      </c>
      <c r="M15" s="5" t="s">
        <v>105</v>
      </c>
      <c r="N15" s="5">
        <v>2.0</v>
      </c>
      <c r="O15" s="5" t="s">
        <v>257</v>
      </c>
      <c r="P15" s="5" t="s">
        <v>258</v>
      </c>
      <c r="Q15" s="5" t="s">
        <v>259</v>
      </c>
      <c r="R15" s="5" t="s">
        <v>260</v>
      </c>
      <c r="S15" s="17" t="s">
        <v>105</v>
      </c>
      <c r="T15" s="5" t="s">
        <v>105</v>
      </c>
      <c r="U15" s="5" t="s">
        <v>105</v>
      </c>
      <c r="V15" s="5" t="s">
        <v>105</v>
      </c>
      <c r="W15" s="5" t="s">
        <v>105</v>
      </c>
      <c r="X15" s="5">
        <v>907.0</v>
      </c>
      <c r="Y15" s="5">
        <v>50.0</v>
      </c>
      <c r="Z15" s="5" t="s">
        <v>261</v>
      </c>
      <c r="AA15" s="5" t="s">
        <v>141</v>
      </c>
      <c r="AB15" s="5">
        <v>67.0</v>
      </c>
      <c r="AC15" s="5" t="s">
        <v>262</v>
      </c>
      <c r="AD15" s="5" t="s">
        <v>105</v>
      </c>
      <c r="AE15" s="5" t="s">
        <v>105</v>
      </c>
      <c r="AF15" s="5" t="s">
        <v>105</v>
      </c>
      <c r="AG15" s="5" t="s">
        <v>105</v>
      </c>
      <c r="AH15" s="5" t="s">
        <v>105</v>
      </c>
      <c r="AI15" s="15" t="s">
        <v>105</v>
      </c>
      <c r="AJ15" s="14" t="s">
        <v>105</v>
      </c>
      <c r="AK15" s="17" t="s">
        <v>105</v>
      </c>
      <c r="AL15" s="9" t="s">
        <v>105</v>
      </c>
      <c r="AM15" s="5" t="s">
        <v>105</v>
      </c>
      <c r="AN15" s="5" t="s">
        <v>105</v>
      </c>
      <c r="AO15" s="5" t="s">
        <v>105</v>
      </c>
      <c r="AP15" s="5" t="s">
        <v>105</v>
      </c>
      <c r="AQ15" s="5" t="s">
        <v>105</v>
      </c>
      <c r="AR15" s="5" t="s">
        <v>105</v>
      </c>
      <c r="AS15" s="5" t="s">
        <v>105</v>
      </c>
      <c r="AT15" s="5" t="s">
        <v>105</v>
      </c>
      <c r="AU15" s="5" t="s">
        <v>105</v>
      </c>
      <c r="AV15" s="5" t="s">
        <v>105</v>
      </c>
      <c r="AW15" s="5" t="s">
        <v>105</v>
      </c>
      <c r="AX15" s="10" t="s">
        <v>105</v>
      </c>
      <c r="AY15" s="10" t="s">
        <v>105</v>
      </c>
      <c r="AZ15" s="10" t="s">
        <v>105</v>
      </c>
      <c r="BA15" s="10" t="s">
        <v>105</v>
      </c>
      <c r="BB15" s="10" t="s">
        <v>105</v>
      </c>
      <c r="BC15" s="5" t="s">
        <v>105</v>
      </c>
      <c r="BD15" s="5" t="s">
        <v>105</v>
      </c>
      <c r="BE15" s="5" t="s">
        <v>105</v>
      </c>
      <c r="BF15" s="5" t="s">
        <v>105</v>
      </c>
      <c r="BG15" s="5" t="s">
        <v>105</v>
      </c>
      <c r="BH15" s="5" t="s">
        <v>105</v>
      </c>
      <c r="BI15" s="5" t="s">
        <v>105</v>
      </c>
      <c r="BJ15" s="5" t="s">
        <v>105</v>
      </c>
      <c r="BK15" s="5" t="s">
        <v>105</v>
      </c>
      <c r="BL15" s="5" t="s">
        <v>105</v>
      </c>
      <c r="BM15" s="5" t="s">
        <v>105</v>
      </c>
      <c r="BN15" s="5" t="s">
        <v>105</v>
      </c>
      <c r="BO15" s="5" t="s">
        <v>105</v>
      </c>
      <c r="BP15" s="5" t="s">
        <v>263</v>
      </c>
      <c r="BQ15" s="5" t="s">
        <v>105</v>
      </c>
      <c r="BR15" s="5" t="s">
        <v>105</v>
      </c>
      <c r="BS15" s="5" t="s">
        <v>105</v>
      </c>
      <c r="BT15" s="5" t="s">
        <v>105</v>
      </c>
      <c r="BU15" s="5" t="s">
        <v>105</v>
      </c>
      <c r="BV15" s="10" t="s">
        <v>105</v>
      </c>
      <c r="BW15" s="10" t="s">
        <v>105</v>
      </c>
      <c r="BX15" s="5" t="s">
        <v>105</v>
      </c>
      <c r="BY15" s="10" t="s">
        <v>105</v>
      </c>
      <c r="BZ15" s="10" t="s">
        <v>105</v>
      </c>
      <c r="CA15" s="5">
        <v>1.0</v>
      </c>
      <c r="CB15" s="5" t="s">
        <v>105</v>
      </c>
      <c r="CC15" s="5" t="s">
        <v>105</v>
      </c>
      <c r="CD15" s="5">
        <v>11.0</v>
      </c>
      <c r="CE15" s="5" t="s">
        <v>105</v>
      </c>
      <c r="CF15" s="5" t="s">
        <v>105</v>
      </c>
      <c r="CG15" s="5" t="s">
        <v>105</v>
      </c>
      <c r="CH15" s="5" t="s">
        <v>105</v>
      </c>
      <c r="CI15" s="5" t="s">
        <v>105</v>
      </c>
      <c r="CJ15" s="5" t="s">
        <v>105</v>
      </c>
      <c r="CK15" s="5" t="s">
        <v>105</v>
      </c>
      <c r="CL15" s="5" t="s">
        <v>118</v>
      </c>
      <c r="CM15" s="5">
        <v>5.0</v>
      </c>
      <c r="CN15" s="5" t="s">
        <v>105</v>
      </c>
      <c r="CO15" s="5" t="s">
        <v>105</v>
      </c>
      <c r="CP15" s="5" t="s">
        <v>105</v>
      </c>
      <c r="CQ15" s="5" t="s">
        <v>105</v>
      </c>
      <c r="CR15" s="5" t="s">
        <v>105</v>
      </c>
      <c r="CS15" s="5" t="s">
        <v>105</v>
      </c>
      <c r="CT15" s="5" t="s">
        <v>105</v>
      </c>
      <c r="CU15" s="5" t="s">
        <v>105</v>
      </c>
      <c r="CV15" s="13" t="s">
        <v>264</v>
      </c>
      <c r="CW15" s="6"/>
      <c r="CX15" s="6"/>
      <c r="CY15" s="6"/>
      <c r="CZ15" s="6"/>
      <c r="DA15" s="6"/>
      <c r="DB15" s="6"/>
      <c r="DC15" s="6"/>
      <c r="DD15" s="6"/>
      <c r="DE15" s="6"/>
      <c r="DF15" s="6"/>
    </row>
    <row r="16">
      <c r="A16" s="5" t="s">
        <v>100</v>
      </c>
      <c r="B16" s="5" t="s">
        <v>101</v>
      </c>
      <c r="C16" s="5" t="s">
        <v>265</v>
      </c>
      <c r="D16" s="5">
        <v>2917.0</v>
      </c>
      <c r="E16" s="5" t="s">
        <v>103</v>
      </c>
      <c r="F16" s="5">
        <v>1995.0</v>
      </c>
      <c r="G16" s="5" t="s">
        <v>105</v>
      </c>
      <c r="H16" s="5" t="s">
        <v>105</v>
      </c>
      <c r="I16" s="5" t="s">
        <v>214</v>
      </c>
      <c r="J16" s="5" t="s">
        <v>107</v>
      </c>
      <c r="K16" s="5" t="s">
        <v>108</v>
      </c>
      <c r="L16" s="5" t="s">
        <v>105</v>
      </c>
      <c r="M16" s="5" t="s">
        <v>266</v>
      </c>
      <c r="N16" s="5">
        <v>3.0</v>
      </c>
      <c r="O16" s="5" t="s">
        <v>267</v>
      </c>
      <c r="P16" s="5" t="s">
        <v>268</v>
      </c>
      <c r="Q16" s="5" t="s">
        <v>269</v>
      </c>
      <c r="R16" s="5" t="s">
        <v>270</v>
      </c>
      <c r="S16" s="5" t="s">
        <v>105</v>
      </c>
      <c r="T16" s="5" t="s">
        <v>105</v>
      </c>
      <c r="U16" s="5" t="s">
        <v>105</v>
      </c>
      <c r="V16" s="5" t="s">
        <v>105</v>
      </c>
      <c r="W16" s="5" t="s">
        <v>105</v>
      </c>
      <c r="X16" s="5">
        <v>1730.0</v>
      </c>
      <c r="Y16" s="5" t="s">
        <v>271</v>
      </c>
      <c r="Z16" s="5" t="s">
        <v>105</v>
      </c>
      <c r="AA16" s="5" t="s">
        <v>105</v>
      </c>
      <c r="AB16" s="10" t="s">
        <v>105</v>
      </c>
      <c r="AC16" s="5" t="s">
        <v>272</v>
      </c>
      <c r="AD16" s="5" t="s">
        <v>273</v>
      </c>
      <c r="AE16" s="5" t="s">
        <v>105</v>
      </c>
      <c r="AF16" s="5" t="s">
        <v>105</v>
      </c>
      <c r="AG16" s="5" t="s">
        <v>105</v>
      </c>
      <c r="AH16" s="5" t="s">
        <v>105</v>
      </c>
      <c r="AI16" s="15" t="s">
        <v>105</v>
      </c>
      <c r="AJ16" s="14" t="s">
        <v>105</v>
      </c>
      <c r="AK16" s="5" t="s">
        <v>105</v>
      </c>
      <c r="AL16" s="9" t="s">
        <v>105</v>
      </c>
      <c r="AM16" s="5">
        <v>1.0</v>
      </c>
      <c r="AN16" s="5">
        <v>8.5</v>
      </c>
      <c r="AO16" s="5" t="s">
        <v>105</v>
      </c>
      <c r="AP16" s="5" t="s">
        <v>105</v>
      </c>
      <c r="AQ16" s="5" t="s">
        <v>105</v>
      </c>
      <c r="AR16" s="5" t="s">
        <v>105</v>
      </c>
      <c r="AS16" s="5" t="s">
        <v>105</v>
      </c>
      <c r="AT16" s="5" t="s">
        <v>105</v>
      </c>
      <c r="AU16" s="5" t="s">
        <v>105</v>
      </c>
      <c r="AV16" s="5" t="s">
        <v>105</v>
      </c>
      <c r="AW16" s="5" t="s">
        <v>170</v>
      </c>
      <c r="AX16" s="10" t="s">
        <v>105</v>
      </c>
      <c r="AY16" s="10" t="s">
        <v>105</v>
      </c>
      <c r="AZ16" s="10" t="s">
        <v>105</v>
      </c>
      <c r="BA16" s="10" t="s">
        <v>105</v>
      </c>
      <c r="BB16" s="10" t="s">
        <v>105</v>
      </c>
      <c r="BC16" s="10" t="s">
        <v>274</v>
      </c>
      <c r="BD16" s="5" t="s">
        <v>105</v>
      </c>
      <c r="BE16" s="5" t="s">
        <v>105</v>
      </c>
      <c r="BF16" s="5" t="s">
        <v>105</v>
      </c>
      <c r="BG16" s="5" t="s">
        <v>105</v>
      </c>
      <c r="BH16" s="5" t="s">
        <v>105</v>
      </c>
      <c r="BI16" s="5" t="s">
        <v>105</v>
      </c>
      <c r="BJ16" s="5" t="s">
        <v>105</v>
      </c>
      <c r="BK16" s="5" t="s">
        <v>105</v>
      </c>
      <c r="BL16" s="5" t="s">
        <v>105</v>
      </c>
      <c r="BM16" s="5" t="s">
        <v>105</v>
      </c>
      <c r="BN16" s="5" t="s">
        <v>105</v>
      </c>
      <c r="BO16" s="5" t="s">
        <v>105</v>
      </c>
      <c r="BP16" s="5" t="s">
        <v>275</v>
      </c>
      <c r="BQ16" s="5" t="s">
        <v>105</v>
      </c>
      <c r="BR16" s="5" t="s">
        <v>276</v>
      </c>
      <c r="BS16" s="5" t="s">
        <v>105</v>
      </c>
      <c r="BT16" s="5" t="s">
        <v>105</v>
      </c>
      <c r="BU16" s="5" t="s">
        <v>119</v>
      </c>
      <c r="BV16" s="10" t="s">
        <v>105</v>
      </c>
      <c r="BW16" s="10" t="s">
        <v>105</v>
      </c>
      <c r="BX16" s="5" t="s">
        <v>105</v>
      </c>
      <c r="BY16" s="10" t="s">
        <v>105</v>
      </c>
      <c r="BZ16" s="10" t="s">
        <v>105</v>
      </c>
      <c r="CA16" s="5" t="s">
        <v>105</v>
      </c>
      <c r="CB16" s="5" t="s">
        <v>105</v>
      </c>
      <c r="CC16" s="5" t="s">
        <v>105</v>
      </c>
      <c r="CD16" s="5" t="s">
        <v>105</v>
      </c>
      <c r="CE16" s="5" t="s">
        <v>105</v>
      </c>
      <c r="CF16" s="5" t="s">
        <v>105</v>
      </c>
      <c r="CG16" s="5" t="s">
        <v>105</v>
      </c>
      <c r="CH16" s="5" t="s">
        <v>105</v>
      </c>
      <c r="CI16" s="5" t="s">
        <v>105</v>
      </c>
      <c r="CJ16" s="5" t="s">
        <v>105</v>
      </c>
      <c r="CK16" s="5" t="s">
        <v>105</v>
      </c>
      <c r="CL16" s="5" t="s">
        <v>105</v>
      </c>
      <c r="CM16" s="5" t="s">
        <v>105</v>
      </c>
      <c r="CN16" s="5" t="s">
        <v>105</v>
      </c>
      <c r="CO16" s="5" t="s">
        <v>105</v>
      </c>
      <c r="CP16" s="5" t="s">
        <v>105</v>
      </c>
      <c r="CQ16" s="5" t="s">
        <v>105</v>
      </c>
      <c r="CR16" s="5" t="s">
        <v>105</v>
      </c>
      <c r="CS16" s="5" t="s">
        <v>105</v>
      </c>
      <c r="CT16" s="5" t="s">
        <v>105</v>
      </c>
      <c r="CU16" s="5" t="s">
        <v>105</v>
      </c>
      <c r="CV16" s="13" t="s">
        <v>277</v>
      </c>
      <c r="CW16" s="6"/>
      <c r="CX16" s="6"/>
      <c r="CY16" s="6"/>
      <c r="CZ16" s="6"/>
      <c r="DA16" s="6"/>
      <c r="DB16" s="6"/>
      <c r="DC16" s="6"/>
      <c r="DD16" s="6"/>
      <c r="DE16" s="6"/>
      <c r="DF16" s="6"/>
    </row>
    <row r="17">
      <c r="A17" s="5" t="s">
        <v>100</v>
      </c>
      <c r="B17" s="5" t="s">
        <v>101</v>
      </c>
      <c r="C17" s="5" t="s">
        <v>265</v>
      </c>
      <c r="D17" s="5">
        <v>7963.0</v>
      </c>
      <c r="E17" s="5" t="s">
        <v>103</v>
      </c>
      <c r="F17" s="5">
        <v>2004.0</v>
      </c>
      <c r="G17" s="5" t="s">
        <v>104</v>
      </c>
      <c r="H17" s="5">
        <v>9.0</v>
      </c>
      <c r="I17" s="5" t="s">
        <v>106</v>
      </c>
      <c r="J17" s="5" t="s">
        <v>107</v>
      </c>
      <c r="K17" s="5" t="s">
        <v>108</v>
      </c>
      <c r="L17" s="5" t="s">
        <v>105</v>
      </c>
      <c r="M17" s="5" t="s">
        <v>278</v>
      </c>
      <c r="N17" s="5">
        <v>1.0</v>
      </c>
      <c r="O17" s="5" t="s">
        <v>279</v>
      </c>
      <c r="P17" s="5" t="s">
        <v>280</v>
      </c>
      <c r="Q17" s="5" t="s">
        <v>269</v>
      </c>
      <c r="R17" s="5" t="s">
        <v>281</v>
      </c>
      <c r="S17" s="5" t="s">
        <v>105</v>
      </c>
      <c r="T17" s="5" t="s">
        <v>105</v>
      </c>
      <c r="U17" s="5" t="s">
        <v>105</v>
      </c>
      <c r="V17" s="5" t="s">
        <v>105</v>
      </c>
      <c r="W17" s="5" t="s">
        <v>105</v>
      </c>
      <c r="X17" s="5">
        <v>2315.0</v>
      </c>
      <c r="Y17" s="5">
        <v>44.0</v>
      </c>
      <c r="Z17" s="5" t="s">
        <v>282</v>
      </c>
      <c r="AA17" s="5" t="s">
        <v>283</v>
      </c>
      <c r="AB17" s="5">
        <v>89.0</v>
      </c>
      <c r="AC17" s="5" t="s">
        <v>284</v>
      </c>
      <c r="AD17" s="5" t="s">
        <v>285</v>
      </c>
      <c r="AE17" s="5" t="s">
        <v>105</v>
      </c>
      <c r="AF17" s="5" t="s">
        <v>105</v>
      </c>
      <c r="AG17" s="5" t="s">
        <v>105</v>
      </c>
      <c r="AH17" s="5" t="s">
        <v>105</v>
      </c>
      <c r="AI17" s="15" t="s">
        <v>105</v>
      </c>
      <c r="AJ17" s="14" t="s">
        <v>105</v>
      </c>
      <c r="AK17" s="5" t="s">
        <v>105</v>
      </c>
      <c r="AL17" s="9" t="s">
        <v>105</v>
      </c>
      <c r="AM17" s="5">
        <v>1.0</v>
      </c>
      <c r="AN17" s="5">
        <v>8.0</v>
      </c>
      <c r="AO17" s="5" t="s">
        <v>105</v>
      </c>
      <c r="AP17" s="5" t="s">
        <v>105</v>
      </c>
      <c r="AQ17" s="5" t="s">
        <v>105</v>
      </c>
      <c r="AR17" s="5" t="s">
        <v>105</v>
      </c>
      <c r="AS17" s="5" t="s">
        <v>105</v>
      </c>
      <c r="AT17" s="5" t="s">
        <v>105</v>
      </c>
      <c r="AU17" s="5" t="s">
        <v>105</v>
      </c>
      <c r="AV17" s="5" t="s">
        <v>105</v>
      </c>
      <c r="AW17" s="5" t="s">
        <v>286</v>
      </c>
      <c r="AX17" s="10" t="s">
        <v>105</v>
      </c>
      <c r="AY17" s="10" t="s">
        <v>105</v>
      </c>
      <c r="AZ17" s="10" t="s">
        <v>105</v>
      </c>
      <c r="BA17" s="10" t="s">
        <v>105</v>
      </c>
      <c r="BB17" s="10" t="s">
        <v>105</v>
      </c>
      <c r="BC17" s="5" t="s">
        <v>105</v>
      </c>
      <c r="BD17" s="5" t="s">
        <v>105</v>
      </c>
      <c r="BE17" s="5" t="s">
        <v>105</v>
      </c>
      <c r="BF17" s="5" t="s">
        <v>105</v>
      </c>
      <c r="BG17" s="5" t="s">
        <v>105</v>
      </c>
      <c r="BH17" s="5" t="s">
        <v>105</v>
      </c>
      <c r="BI17" s="5" t="s">
        <v>105</v>
      </c>
      <c r="BJ17" s="5" t="s">
        <v>105</v>
      </c>
      <c r="BK17" s="5" t="s">
        <v>105</v>
      </c>
      <c r="BL17" s="5" t="s">
        <v>105</v>
      </c>
      <c r="BM17" s="5" t="s">
        <v>105</v>
      </c>
      <c r="BN17" s="5" t="s">
        <v>105</v>
      </c>
      <c r="BO17" s="5" t="s">
        <v>105</v>
      </c>
      <c r="BP17" s="5" t="s">
        <v>105</v>
      </c>
      <c r="BQ17" s="5" t="s">
        <v>105</v>
      </c>
      <c r="BR17" s="5" t="s">
        <v>287</v>
      </c>
      <c r="BS17" s="5" t="s">
        <v>105</v>
      </c>
      <c r="BT17" s="5" t="s">
        <v>288</v>
      </c>
      <c r="BU17" s="5" t="s">
        <v>119</v>
      </c>
      <c r="BV17" s="10" t="s">
        <v>105</v>
      </c>
      <c r="BW17" s="10" t="s">
        <v>105</v>
      </c>
      <c r="BX17" s="5" t="s">
        <v>105</v>
      </c>
      <c r="BY17" s="10" t="s">
        <v>105</v>
      </c>
      <c r="BZ17" s="10" t="s">
        <v>105</v>
      </c>
      <c r="CA17" s="5" t="s">
        <v>105</v>
      </c>
      <c r="CB17" s="5" t="s">
        <v>105</v>
      </c>
      <c r="CC17" s="5" t="s">
        <v>105</v>
      </c>
      <c r="CD17" s="5" t="s">
        <v>105</v>
      </c>
      <c r="CE17" s="5" t="s">
        <v>105</v>
      </c>
      <c r="CF17" s="5" t="s">
        <v>105</v>
      </c>
      <c r="CG17" s="5" t="s">
        <v>105</v>
      </c>
      <c r="CH17" s="5" t="s">
        <v>105</v>
      </c>
      <c r="CI17" s="5" t="s">
        <v>105</v>
      </c>
      <c r="CJ17" s="5" t="s">
        <v>105</v>
      </c>
      <c r="CK17" s="5" t="s">
        <v>105</v>
      </c>
      <c r="CL17" s="5" t="s">
        <v>105</v>
      </c>
      <c r="CM17" s="5" t="s">
        <v>105</v>
      </c>
      <c r="CN17" s="5" t="s">
        <v>105</v>
      </c>
      <c r="CO17" s="5" t="s">
        <v>105</v>
      </c>
      <c r="CP17" s="5" t="s">
        <v>105</v>
      </c>
      <c r="CQ17" s="5" t="s">
        <v>105</v>
      </c>
      <c r="CR17" s="5" t="s">
        <v>105</v>
      </c>
      <c r="CS17" s="5" t="s">
        <v>105</v>
      </c>
      <c r="CT17" s="5" t="s">
        <v>105</v>
      </c>
      <c r="CU17" s="5" t="s">
        <v>105</v>
      </c>
      <c r="CV17" s="13" t="s">
        <v>289</v>
      </c>
      <c r="CW17" s="6"/>
      <c r="CX17" s="6"/>
      <c r="CY17" s="6"/>
      <c r="CZ17" s="6"/>
      <c r="DA17" s="6"/>
      <c r="DB17" s="6"/>
      <c r="DC17" s="6"/>
      <c r="DD17" s="6"/>
      <c r="DE17" s="6"/>
      <c r="DF17" s="6"/>
    </row>
    <row r="18">
      <c r="A18" s="5" t="s">
        <v>100</v>
      </c>
      <c r="B18" s="5" t="s">
        <v>101</v>
      </c>
      <c r="C18" s="5" t="s">
        <v>265</v>
      </c>
      <c r="D18" s="5">
        <v>8797.0</v>
      </c>
      <c r="E18" s="5" t="s">
        <v>103</v>
      </c>
      <c r="F18" s="5">
        <v>2001.0</v>
      </c>
      <c r="G18" s="5" t="s">
        <v>213</v>
      </c>
      <c r="H18" s="5">
        <v>13.0</v>
      </c>
      <c r="I18" s="5" t="s">
        <v>214</v>
      </c>
      <c r="J18" s="5" t="s">
        <v>124</v>
      </c>
      <c r="K18" s="5" t="s">
        <v>151</v>
      </c>
      <c r="L18" s="5" t="s">
        <v>105</v>
      </c>
      <c r="M18" s="5" t="s">
        <v>105</v>
      </c>
      <c r="N18" s="5">
        <v>2.0</v>
      </c>
      <c r="O18" s="5" t="s">
        <v>290</v>
      </c>
      <c r="P18" s="5" t="s">
        <v>291</v>
      </c>
      <c r="Q18" s="5" t="s">
        <v>292</v>
      </c>
      <c r="R18" s="5" t="s">
        <v>293</v>
      </c>
      <c r="S18" s="5" t="s">
        <v>294</v>
      </c>
      <c r="T18" s="5" t="s">
        <v>105</v>
      </c>
      <c r="U18" s="5" t="s">
        <v>105</v>
      </c>
      <c r="V18" s="5" t="s">
        <v>105</v>
      </c>
      <c r="W18" s="5" t="s">
        <v>105</v>
      </c>
      <c r="X18" s="5">
        <v>1430.0</v>
      </c>
      <c r="Y18" s="5" t="s">
        <v>105</v>
      </c>
      <c r="Z18" s="5" t="s">
        <v>105</v>
      </c>
      <c r="AA18" s="5" t="s">
        <v>283</v>
      </c>
      <c r="AB18" s="5">
        <v>68.0</v>
      </c>
      <c r="AC18" s="5" t="s">
        <v>295</v>
      </c>
      <c r="AD18" s="5" t="s">
        <v>105</v>
      </c>
      <c r="AE18" s="5" t="s">
        <v>105</v>
      </c>
      <c r="AF18" s="5" t="s">
        <v>105</v>
      </c>
      <c r="AG18" s="5" t="s">
        <v>105</v>
      </c>
      <c r="AH18" s="5" t="s">
        <v>105</v>
      </c>
      <c r="AI18" s="15" t="s">
        <v>105</v>
      </c>
      <c r="AJ18" s="14" t="s">
        <v>105</v>
      </c>
      <c r="AK18" s="5" t="s">
        <v>105</v>
      </c>
      <c r="AL18" s="9" t="s">
        <v>105</v>
      </c>
      <c r="AM18" s="5" t="s">
        <v>105</v>
      </c>
      <c r="AN18" s="5" t="s">
        <v>105</v>
      </c>
      <c r="AO18" s="5" t="s">
        <v>105</v>
      </c>
      <c r="AP18" s="5" t="s">
        <v>105</v>
      </c>
      <c r="AQ18" s="5" t="s">
        <v>105</v>
      </c>
      <c r="AR18" s="5" t="s">
        <v>105</v>
      </c>
      <c r="AS18" s="5" t="s">
        <v>105</v>
      </c>
      <c r="AT18" s="5" t="s">
        <v>105</v>
      </c>
      <c r="AU18" s="5" t="s">
        <v>105</v>
      </c>
      <c r="AV18" s="5" t="s">
        <v>105</v>
      </c>
      <c r="AW18" s="5" t="s">
        <v>105</v>
      </c>
      <c r="AX18" s="10" t="s">
        <v>105</v>
      </c>
      <c r="AY18" s="10" t="s">
        <v>105</v>
      </c>
      <c r="AZ18" s="10" t="s">
        <v>105</v>
      </c>
      <c r="BA18" s="10" t="s">
        <v>105</v>
      </c>
      <c r="BB18" s="10" t="s">
        <v>105</v>
      </c>
      <c r="BC18" s="5" t="s">
        <v>105</v>
      </c>
      <c r="BD18" s="5" t="s">
        <v>105</v>
      </c>
      <c r="BE18" s="5" t="s">
        <v>105</v>
      </c>
      <c r="BF18" s="5" t="s">
        <v>105</v>
      </c>
      <c r="BG18" s="5" t="s">
        <v>105</v>
      </c>
      <c r="BH18" s="5" t="s">
        <v>105</v>
      </c>
      <c r="BI18" s="5" t="s">
        <v>105</v>
      </c>
      <c r="BJ18" s="5" t="s">
        <v>105</v>
      </c>
      <c r="BK18" s="5" t="s">
        <v>105</v>
      </c>
      <c r="BL18" s="5" t="s">
        <v>105</v>
      </c>
      <c r="BM18" s="5" t="s">
        <v>105</v>
      </c>
      <c r="BN18" s="5" t="s">
        <v>105</v>
      </c>
      <c r="BO18" s="5" t="s">
        <v>105</v>
      </c>
      <c r="BP18" s="5" t="s">
        <v>105</v>
      </c>
      <c r="BQ18" s="5" t="s">
        <v>105</v>
      </c>
      <c r="BR18" s="5" t="s">
        <v>105</v>
      </c>
      <c r="BS18" s="5" t="s">
        <v>105</v>
      </c>
      <c r="BT18" s="5" t="s">
        <v>105</v>
      </c>
      <c r="BU18" s="5" t="s">
        <v>105</v>
      </c>
      <c r="BV18" s="10" t="s">
        <v>105</v>
      </c>
      <c r="BW18" s="10" t="s">
        <v>105</v>
      </c>
      <c r="BX18" s="5" t="s">
        <v>105</v>
      </c>
      <c r="BY18" s="10" t="s">
        <v>105</v>
      </c>
      <c r="BZ18" s="10" t="s">
        <v>105</v>
      </c>
      <c r="CA18" s="5">
        <v>1.0</v>
      </c>
      <c r="CB18" s="5">
        <v>3.0</v>
      </c>
      <c r="CC18" s="5" t="s">
        <v>105</v>
      </c>
      <c r="CD18" s="5">
        <v>15.0</v>
      </c>
      <c r="CE18" s="5" t="s">
        <v>105</v>
      </c>
      <c r="CF18" s="5" t="s">
        <v>105</v>
      </c>
      <c r="CG18" s="5" t="s">
        <v>105</v>
      </c>
      <c r="CH18" s="5" t="s">
        <v>105</v>
      </c>
      <c r="CI18" s="5" t="s">
        <v>105</v>
      </c>
      <c r="CJ18" s="5" t="s">
        <v>105</v>
      </c>
      <c r="CK18" s="5" t="s">
        <v>105</v>
      </c>
      <c r="CL18" s="5" t="s">
        <v>118</v>
      </c>
      <c r="CM18" s="5">
        <v>5.0</v>
      </c>
      <c r="CN18" s="5" t="s">
        <v>105</v>
      </c>
      <c r="CO18" s="5" t="s">
        <v>105</v>
      </c>
      <c r="CP18" s="5" t="s">
        <v>296</v>
      </c>
      <c r="CQ18" s="5" t="s">
        <v>297</v>
      </c>
      <c r="CR18" s="5" t="s">
        <v>105</v>
      </c>
      <c r="CS18" s="5" t="s">
        <v>105</v>
      </c>
      <c r="CT18" s="5" t="s">
        <v>105</v>
      </c>
      <c r="CU18" s="5" t="s">
        <v>105</v>
      </c>
      <c r="CV18" s="13" t="s">
        <v>298</v>
      </c>
      <c r="CW18" s="6"/>
      <c r="CX18" s="6"/>
      <c r="CY18" s="6"/>
      <c r="CZ18" s="6"/>
      <c r="DA18" s="6"/>
      <c r="DB18" s="6"/>
      <c r="DC18" s="6"/>
      <c r="DD18" s="6"/>
      <c r="DE18" s="6"/>
      <c r="DF18" s="6"/>
    </row>
    <row r="19">
      <c r="A19" s="5" t="s">
        <v>100</v>
      </c>
      <c r="B19" s="5" t="s">
        <v>101</v>
      </c>
      <c r="C19" s="5" t="s">
        <v>299</v>
      </c>
      <c r="D19" s="5">
        <v>9317.0</v>
      </c>
      <c r="E19" s="5" t="s">
        <v>103</v>
      </c>
      <c r="F19" s="5">
        <v>2004.0</v>
      </c>
      <c r="G19" s="5" t="s">
        <v>163</v>
      </c>
      <c r="H19" s="5">
        <v>18.0</v>
      </c>
      <c r="I19" s="5" t="s">
        <v>150</v>
      </c>
      <c r="J19" s="5" t="s">
        <v>107</v>
      </c>
      <c r="K19" s="5" t="s">
        <v>108</v>
      </c>
      <c r="L19" s="5" t="s">
        <v>105</v>
      </c>
      <c r="M19" s="5" t="s">
        <v>266</v>
      </c>
      <c r="N19" s="5">
        <v>2.0</v>
      </c>
      <c r="O19" s="5" t="s">
        <v>300</v>
      </c>
      <c r="P19" s="5" t="s">
        <v>301</v>
      </c>
      <c r="Q19" s="5" t="s">
        <v>105</v>
      </c>
      <c r="R19" s="5" t="s">
        <v>302</v>
      </c>
      <c r="S19" s="5" t="s">
        <v>105</v>
      </c>
      <c r="T19" s="5" t="s">
        <v>105</v>
      </c>
      <c r="U19" s="5" t="s">
        <v>105</v>
      </c>
      <c r="V19" s="5" t="s">
        <v>105</v>
      </c>
      <c r="W19" s="5" t="s">
        <v>105</v>
      </c>
      <c r="X19" s="5">
        <v>1130.0</v>
      </c>
      <c r="Y19" s="5" t="s">
        <v>105</v>
      </c>
      <c r="Z19" s="5" t="s">
        <v>167</v>
      </c>
      <c r="AA19" s="5" t="s">
        <v>156</v>
      </c>
      <c r="AB19" s="5">
        <v>0.0</v>
      </c>
      <c r="AC19" s="5" t="s">
        <v>303</v>
      </c>
      <c r="AD19" s="5" t="s">
        <v>207</v>
      </c>
      <c r="AE19" s="5" t="s">
        <v>105</v>
      </c>
      <c r="AF19" s="5" t="s">
        <v>105</v>
      </c>
      <c r="AG19" s="5" t="s">
        <v>105</v>
      </c>
      <c r="AH19" s="5" t="s">
        <v>105</v>
      </c>
      <c r="AI19" s="15" t="s">
        <v>105</v>
      </c>
      <c r="AJ19" s="14" t="s">
        <v>105</v>
      </c>
      <c r="AK19" s="5" t="s">
        <v>105</v>
      </c>
      <c r="AL19" s="9" t="s">
        <v>105</v>
      </c>
      <c r="AM19" s="5">
        <v>1.0</v>
      </c>
      <c r="AN19" s="5">
        <v>9.0</v>
      </c>
      <c r="AO19" s="5" t="s">
        <v>105</v>
      </c>
      <c r="AP19" s="5" t="s">
        <v>105</v>
      </c>
      <c r="AQ19" s="5" t="s">
        <v>105</v>
      </c>
      <c r="AR19" s="5" t="s">
        <v>105</v>
      </c>
      <c r="AS19" s="5" t="s">
        <v>105</v>
      </c>
      <c r="AT19" s="5" t="s">
        <v>105</v>
      </c>
      <c r="AU19" s="5" t="s">
        <v>105</v>
      </c>
      <c r="AV19" s="5" t="s">
        <v>105</v>
      </c>
      <c r="AW19" s="5" t="s">
        <v>304</v>
      </c>
      <c r="AX19" s="10" t="s">
        <v>305</v>
      </c>
      <c r="AY19" s="10" t="s">
        <v>105</v>
      </c>
      <c r="AZ19" s="10" t="s">
        <v>105</v>
      </c>
      <c r="BA19" s="10" t="s">
        <v>105</v>
      </c>
      <c r="BB19" s="10" t="s">
        <v>105</v>
      </c>
      <c r="BC19" s="5" t="s">
        <v>105</v>
      </c>
      <c r="BD19" s="5" t="s">
        <v>105</v>
      </c>
      <c r="BE19" s="5" t="s">
        <v>105</v>
      </c>
      <c r="BF19" s="5" t="s">
        <v>105</v>
      </c>
      <c r="BG19" s="5" t="s">
        <v>105</v>
      </c>
      <c r="BH19" s="5" t="s">
        <v>105</v>
      </c>
      <c r="BI19" s="5" t="s">
        <v>105</v>
      </c>
      <c r="BJ19" s="5" t="s">
        <v>105</v>
      </c>
      <c r="BK19" s="5" t="s">
        <v>306</v>
      </c>
      <c r="BL19" s="5" t="s">
        <v>105</v>
      </c>
      <c r="BM19" s="5" t="s">
        <v>105</v>
      </c>
      <c r="BN19" s="5" t="s">
        <v>105</v>
      </c>
      <c r="BO19" s="5" t="s">
        <v>105</v>
      </c>
      <c r="BP19" s="5" t="s">
        <v>307</v>
      </c>
      <c r="BQ19" s="5" t="s">
        <v>105</v>
      </c>
      <c r="BR19" s="5" t="s">
        <v>308</v>
      </c>
      <c r="BS19" s="5" t="s">
        <v>105</v>
      </c>
      <c r="BT19" s="5" t="s">
        <v>309</v>
      </c>
      <c r="BU19" s="5" t="s">
        <v>119</v>
      </c>
      <c r="BV19" s="10" t="s">
        <v>105</v>
      </c>
      <c r="BW19" s="10" t="s">
        <v>105</v>
      </c>
      <c r="BX19" s="5" t="s">
        <v>105</v>
      </c>
      <c r="BY19" s="10" t="s">
        <v>105</v>
      </c>
      <c r="BZ19" s="10" t="s">
        <v>105</v>
      </c>
      <c r="CA19" s="5" t="s">
        <v>105</v>
      </c>
      <c r="CB19" s="5" t="s">
        <v>105</v>
      </c>
      <c r="CC19" s="5" t="s">
        <v>105</v>
      </c>
      <c r="CD19" s="5" t="s">
        <v>105</v>
      </c>
      <c r="CE19" s="5" t="s">
        <v>105</v>
      </c>
      <c r="CF19" s="5" t="s">
        <v>105</v>
      </c>
      <c r="CG19" s="5" t="s">
        <v>105</v>
      </c>
      <c r="CH19" s="5" t="s">
        <v>105</v>
      </c>
      <c r="CI19" s="5" t="s">
        <v>105</v>
      </c>
      <c r="CJ19" s="5" t="s">
        <v>105</v>
      </c>
      <c r="CK19" s="5" t="s">
        <v>105</v>
      </c>
      <c r="CL19" s="5" t="s">
        <v>105</v>
      </c>
      <c r="CM19" s="5" t="s">
        <v>105</v>
      </c>
      <c r="CN19" s="5" t="s">
        <v>105</v>
      </c>
      <c r="CO19" s="5" t="s">
        <v>105</v>
      </c>
      <c r="CP19" s="5" t="s">
        <v>105</v>
      </c>
      <c r="CQ19" s="5" t="s">
        <v>310</v>
      </c>
      <c r="CR19" s="5" t="s">
        <v>105</v>
      </c>
      <c r="CS19" s="5" t="s">
        <v>105</v>
      </c>
      <c r="CT19" s="5" t="s">
        <v>105</v>
      </c>
      <c r="CU19" s="5" t="s">
        <v>105</v>
      </c>
      <c r="CV19" s="13" t="s">
        <v>311</v>
      </c>
      <c r="CW19" s="6"/>
      <c r="CX19" s="6"/>
      <c r="CY19" s="6"/>
      <c r="CZ19" s="6"/>
      <c r="DA19" s="6"/>
      <c r="DB19" s="6"/>
      <c r="DC19" s="6"/>
      <c r="DD19" s="6"/>
      <c r="DE19" s="6"/>
      <c r="DF19" s="6"/>
    </row>
    <row r="20">
      <c r="A20" s="5" t="s">
        <v>100</v>
      </c>
      <c r="B20" s="5" t="s">
        <v>101</v>
      </c>
      <c r="C20" s="5" t="s">
        <v>299</v>
      </c>
      <c r="D20" s="5">
        <v>23666.0</v>
      </c>
      <c r="E20" s="5" t="s">
        <v>312</v>
      </c>
      <c r="F20" s="5">
        <v>2008.0</v>
      </c>
      <c r="G20" s="5" t="s">
        <v>313</v>
      </c>
      <c r="H20" s="5">
        <v>23.0</v>
      </c>
      <c r="I20" s="5" t="s">
        <v>214</v>
      </c>
      <c r="J20" s="5" t="s">
        <v>107</v>
      </c>
      <c r="K20" s="5" t="s">
        <v>108</v>
      </c>
      <c r="L20" s="5" t="s">
        <v>105</v>
      </c>
      <c r="M20" s="5" t="s">
        <v>215</v>
      </c>
      <c r="N20" s="5">
        <v>1.0</v>
      </c>
      <c r="O20" s="5" t="s">
        <v>314</v>
      </c>
      <c r="P20" s="5" t="s">
        <v>315</v>
      </c>
      <c r="Q20" s="5" t="s">
        <v>105</v>
      </c>
      <c r="R20" s="5" t="s">
        <v>302</v>
      </c>
      <c r="S20" s="5" t="s">
        <v>316</v>
      </c>
      <c r="T20" s="5" t="s">
        <v>105</v>
      </c>
      <c r="U20" s="5" t="s">
        <v>105</v>
      </c>
      <c r="V20" s="5" t="s">
        <v>105</v>
      </c>
      <c r="W20" s="5" t="s">
        <v>105</v>
      </c>
      <c r="X20" s="5">
        <v>1845.0</v>
      </c>
      <c r="Y20" s="5" t="s">
        <v>105</v>
      </c>
      <c r="Z20" s="5" t="s">
        <v>167</v>
      </c>
      <c r="AA20" s="5" t="s">
        <v>283</v>
      </c>
      <c r="AB20" s="5">
        <v>92.0</v>
      </c>
      <c r="AC20" s="5" t="s">
        <v>284</v>
      </c>
      <c r="AD20" s="5" t="s">
        <v>105</v>
      </c>
      <c r="AE20" s="5" t="s">
        <v>105</v>
      </c>
      <c r="AF20" s="5" t="s">
        <v>105</v>
      </c>
      <c r="AG20" s="5" t="s">
        <v>105</v>
      </c>
      <c r="AH20" s="5" t="s">
        <v>105</v>
      </c>
      <c r="AI20" s="11">
        <f>CONVERT(AK20, "yd", "m")</f>
        <v>1207.008</v>
      </c>
      <c r="AJ20" s="12">
        <f>CONVERT(AI20, "m", "ft")</f>
        <v>3960</v>
      </c>
      <c r="AK20" s="5">
        <v>1320.0</v>
      </c>
      <c r="AL20" s="9" t="s">
        <v>105</v>
      </c>
      <c r="AM20" s="5">
        <v>1.0</v>
      </c>
      <c r="AN20" s="5">
        <v>8.5</v>
      </c>
      <c r="AO20" s="5" t="s">
        <v>105</v>
      </c>
      <c r="AP20" s="5" t="s">
        <v>105</v>
      </c>
      <c r="AQ20" s="5" t="s">
        <v>105</v>
      </c>
      <c r="AR20" s="5" t="s">
        <v>105</v>
      </c>
      <c r="AS20" s="5" t="s">
        <v>105</v>
      </c>
      <c r="AT20" s="5" t="s">
        <v>105</v>
      </c>
      <c r="AU20" s="5" t="s">
        <v>105</v>
      </c>
      <c r="AV20" s="5" t="s">
        <v>105</v>
      </c>
      <c r="AW20" s="5" t="s">
        <v>317</v>
      </c>
      <c r="AX20" s="10" t="s">
        <v>105</v>
      </c>
      <c r="AY20" s="10" t="s">
        <v>105</v>
      </c>
      <c r="AZ20" s="10" t="s">
        <v>105</v>
      </c>
      <c r="BA20" s="10" t="s">
        <v>105</v>
      </c>
      <c r="BB20" s="10" t="s">
        <v>105</v>
      </c>
      <c r="BC20" s="5" t="s">
        <v>105</v>
      </c>
      <c r="BD20" s="5" t="s">
        <v>105</v>
      </c>
      <c r="BE20" s="5" t="s">
        <v>105</v>
      </c>
      <c r="BF20" s="5" t="s">
        <v>105</v>
      </c>
      <c r="BG20" s="5" t="s">
        <v>105</v>
      </c>
      <c r="BH20" s="5" t="s">
        <v>105</v>
      </c>
      <c r="BI20" s="5" t="s">
        <v>318</v>
      </c>
      <c r="BJ20" s="5" t="s">
        <v>105</v>
      </c>
      <c r="BK20" s="5" t="s">
        <v>105</v>
      </c>
      <c r="BL20" s="5" t="s">
        <v>318</v>
      </c>
      <c r="BM20" s="5" t="s">
        <v>105</v>
      </c>
      <c r="BN20" s="5" t="s">
        <v>105</v>
      </c>
      <c r="BO20" s="5" t="s">
        <v>105</v>
      </c>
      <c r="BP20" s="5" t="s">
        <v>319</v>
      </c>
      <c r="BQ20" s="5" t="s">
        <v>105</v>
      </c>
      <c r="BR20" s="5" t="s">
        <v>215</v>
      </c>
      <c r="BS20" s="5" t="s">
        <v>105</v>
      </c>
      <c r="BT20" s="5" t="s">
        <v>320</v>
      </c>
      <c r="BU20" s="5" t="s">
        <v>119</v>
      </c>
      <c r="BV20" s="10" t="s">
        <v>105</v>
      </c>
      <c r="BW20" s="10" t="s">
        <v>105</v>
      </c>
      <c r="BX20" s="5" t="s">
        <v>105</v>
      </c>
      <c r="BY20" s="10" t="s">
        <v>105</v>
      </c>
      <c r="BZ20" s="10" t="s">
        <v>105</v>
      </c>
      <c r="CA20" s="5" t="s">
        <v>105</v>
      </c>
      <c r="CB20" s="5" t="s">
        <v>105</v>
      </c>
      <c r="CC20" s="5" t="s">
        <v>105</v>
      </c>
      <c r="CD20" s="5" t="s">
        <v>105</v>
      </c>
      <c r="CE20" s="5" t="s">
        <v>105</v>
      </c>
      <c r="CF20" s="5" t="s">
        <v>105</v>
      </c>
      <c r="CG20" s="5" t="s">
        <v>105</v>
      </c>
      <c r="CH20" s="5" t="s">
        <v>105</v>
      </c>
      <c r="CI20" s="5" t="s">
        <v>105</v>
      </c>
      <c r="CJ20" s="5" t="s">
        <v>105</v>
      </c>
      <c r="CK20" s="5" t="s">
        <v>105</v>
      </c>
      <c r="CL20" s="5" t="s">
        <v>105</v>
      </c>
      <c r="CM20" s="5" t="s">
        <v>105</v>
      </c>
      <c r="CN20" s="5" t="s">
        <v>105</v>
      </c>
      <c r="CO20" s="5" t="s">
        <v>105</v>
      </c>
      <c r="CP20" s="10" t="s">
        <v>321</v>
      </c>
      <c r="CQ20" s="10" t="s">
        <v>322</v>
      </c>
      <c r="CR20" s="5" t="s">
        <v>105</v>
      </c>
      <c r="CS20" s="5" t="s">
        <v>105</v>
      </c>
      <c r="CT20" s="5" t="s">
        <v>105</v>
      </c>
      <c r="CU20" s="5" t="s">
        <v>105</v>
      </c>
      <c r="CV20" s="13" t="s">
        <v>323</v>
      </c>
      <c r="CW20" s="6"/>
      <c r="CX20" s="6"/>
      <c r="CY20" s="6"/>
      <c r="CZ20" s="6"/>
      <c r="DA20" s="6"/>
      <c r="DB20" s="6"/>
      <c r="DC20" s="6"/>
      <c r="DD20" s="6"/>
      <c r="DE20" s="6"/>
      <c r="DF20" s="6"/>
    </row>
    <row r="21">
      <c r="A21" s="5" t="s">
        <v>100</v>
      </c>
      <c r="B21" s="5" t="s">
        <v>101</v>
      </c>
      <c r="C21" s="5" t="s">
        <v>299</v>
      </c>
      <c r="D21" s="5">
        <v>25442.0</v>
      </c>
      <c r="E21" s="5" t="s">
        <v>324</v>
      </c>
      <c r="F21" s="5">
        <v>2008.0</v>
      </c>
      <c r="G21" s="5" t="s">
        <v>197</v>
      </c>
      <c r="H21" s="5">
        <v>20.0</v>
      </c>
      <c r="I21" s="5" t="s">
        <v>136</v>
      </c>
      <c r="J21" s="5" t="s">
        <v>124</v>
      </c>
      <c r="K21" s="5" t="s">
        <v>325</v>
      </c>
      <c r="L21" s="5" t="s">
        <v>105</v>
      </c>
      <c r="M21" s="5" t="s">
        <v>326</v>
      </c>
      <c r="N21" s="5">
        <v>1.0</v>
      </c>
      <c r="O21" s="10" t="s">
        <v>327</v>
      </c>
      <c r="P21" s="5" t="s">
        <v>328</v>
      </c>
      <c r="Q21" s="5" t="s">
        <v>329</v>
      </c>
      <c r="R21" s="5" t="s">
        <v>330</v>
      </c>
      <c r="S21" s="5" t="s">
        <v>331</v>
      </c>
      <c r="T21" s="5" t="s">
        <v>105</v>
      </c>
      <c r="U21" s="5" t="s">
        <v>105</v>
      </c>
      <c r="V21" s="5" t="s">
        <v>105</v>
      </c>
      <c r="W21" s="5" t="s">
        <v>105</v>
      </c>
      <c r="X21" s="5">
        <v>215.0</v>
      </c>
      <c r="Y21" s="5" t="s">
        <v>105</v>
      </c>
      <c r="Z21" s="5" t="s">
        <v>105</v>
      </c>
      <c r="AA21" s="5" t="s">
        <v>283</v>
      </c>
      <c r="AB21" s="5">
        <v>86.0</v>
      </c>
      <c r="AC21" s="5" t="s">
        <v>332</v>
      </c>
      <c r="AD21" s="5" t="s">
        <v>333</v>
      </c>
      <c r="AE21" s="5" t="s">
        <v>105</v>
      </c>
      <c r="AF21" s="5" t="s">
        <v>105</v>
      </c>
      <c r="AG21" s="5" t="s">
        <v>105</v>
      </c>
      <c r="AH21" s="5" t="s">
        <v>105</v>
      </c>
      <c r="AI21" s="15" t="s">
        <v>105</v>
      </c>
      <c r="AJ21" s="14" t="s">
        <v>105</v>
      </c>
      <c r="AK21" s="5" t="s">
        <v>105</v>
      </c>
      <c r="AL21" s="9" t="s">
        <v>105</v>
      </c>
      <c r="AM21" s="5" t="s">
        <v>105</v>
      </c>
      <c r="AN21" s="5" t="s">
        <v>105</v>
      </c>
      <c r="AO21" s="5" t="s">
        <v>105</v>
      </c>
      <c r="AP21" s="5" t="s">
        <v>105</v>
      </c>
      <c r="AQ21" s="5" t="s">
        <v>105</v>
      </c>
      <c r="AR21" s="5" t="s">
        <v>105</v>
      </c>
      <c r="AS21" s="5" t="s">
        <v>105</v>
      </c>
      <c r="AT21" s="5" t="s">
        <v>105</v>
      </c>
      <c r="AU21" s="5" t="s">
        <v>105</v>
      </c>
      <c r="AV21" s="5" t="s">
        <v>105</v>
      </c>
      <c r="AW21" s="5" t="s">
        <v>105</v>
      </c>
      <c r="AX21" s="10" t="s">
        <v>105</v>
      </c>
      <c r="AY21" s="10" t="s">
        <v>105</v>
      </c>
      <c r="AZ21" s="10" t="s">
        <v>105</v>
      </c>
      <c r="BA21" s="10" t="s">
        <v>105</v>
      </c>
      <c r="BB21" s="10" t="s">
        <v>105</v>
      </c>
      <c r="BC21" s="5" t="s">
        <v>105</v>
      </c>
      <c r="BD21" s="5" t="s">
        <v>105</v>
      </c>
      <c r="BE21" s="5" t="s">
        <v>105</v>
      </c>
      <c r="BF21" s="5" t="s">
        <v>105</v>
      </c>
      <c r="BG21" s="5" t="s">
        <v>105</v>
      </c>
      <c r="BH21" s="5" t="s">
        <v>105</v>
      </c>
      <c r="BI21" s="5" t="s">
        <v>105</v>
      </c>
      <c r="BJ21" s="5" t="s">
        <v>105</v>
      </c>
      <c r="BK21" s="5" t="s">
        <v>105</v>
      </c>
      <c r="BL21" s="5" t="s">
        <v>105</v>
      </c>
      <c r="BM21" s="5" t="s">
        <v>105</v>
      </c>
      <c r="BN21" s="5" t="s">
        <v>105</v>
      </c>
      <c r="BO21" s="5" t="s">
        <v>105</v>
      </c>
      <c r="BP21" s="5" t="s">
        <v>105</v>
      </c>
      <c r="BQ21" s="5" t="s">
        <v>105</v>
      </c>
      <c r="BR21" s="5" t="s">
        <v>334</v>
      </c>
      <c r="BS21" s="5" t="s">
        <v>105</v>
      </c>
      <c r="BT21" s="5" t="s">
        <v>105</v>
      </c>
      <c r="BU21" s="5" t="s">
        <v>105</v>
      </c>
      <c r="BV21" s="10" t="s">
        <v>105</v>
      </c>
      <c r="BW21" s="10" t="s">
        <v>105</v>
      </c>
      <c r="BX21" s="5" t="s">
        <v>105</v>
      </c>
      <c r="BY21" s="5" t="s">
        <v>118</v>
      </c>
      <c r="BZ21" s="5" t="s">
        <v>335</v>
      </c>
      <c r="CA21" s="5" t="s">
        <v>105</v>
      </c>
      <c r="CB21" s="5" t="s">
        <v>105</v>
      </c>
      <c r="CC21" s="5" t="s">
        <v>105</v>
      </c>
      <c r="CD21" s="5" t="s">
        <v>105</v>
      </c>
      <c r="CE21" s="5" t="s">
        <v>105</v>
      </c>
      <c r="CF21" s="5" t="s">
        <v>105</v>
      </c>
      <c r="CG21" s="5" t="s">
        <v>105</v>
      </c>
      <c r="CH21" s="5" t="s">
        <v>105</v>
      </c>
      <c r="CI21" s="5" t="s">
        <v>105</v>
      </c>
      <c r="CJ21" s="5" t="s">
        <v>105</v>
      </c>
      <c r="CK21" s="5" t="s">
        <v>105</v>
      </c>
      <c r="CL21" s="5" t="s">
        <v>105</v>
      </c>
      <c r="CM21" s="5" t="s">
        <v>105</v>
      </c>
      <c r="CN21" s="5" t="s">
        <v>105</v>
      </c>
      <c r="CO21" s="5" t="s">
        <v>105</v>
      </c>
      <c r="CP21" s="5" t="s">
        <v>105</v>
      </c>
      <c r="CQ21" s="10" t="s">
        <v>336</v>
      </c>
      <c r="CR21" s="5" t="s">
        <v>105</v>
      </c>
      <c r="CS21" s="5" t="s">
        <v>105</v>
      </c>
      <c r="CT21" s="5" t="s">
        <v>105</v>
      </c>
      <c r="CU21" s="5" t="s">
        <v>105</v>
      </c>
      <c r="CV21" s="13" t="s">
        <v>337</v>
      </c>
      <c r="CW21" s="6"/>
      <c r="CX21" s="6"/>
      <c r="CY21" s="6"/>
      <c r="CZ21" s="6"/>
      <c r="DA21" s="6"/>
      <c r="DB21" s="6"/>
      <c r="DC21" s="6"/>
      <c r="DD21" s="6"/>
      <c r="DE21" s="6"/>
      <c r="DF21" s="6"/>
    </row>
    <row r="22">
      <c r="A22" s="5" t="s">
        <v>100</v>
      </c>
      <c r="B22" s="5" t="s">
        <v>101</v>
      </c>
      <c r="C22" s="5" t="s">
        <v>338</v>
      </c>
      <c r="D22" s="5">
        <v>1261.0</v>
      </c>
      <c r="E22" s="5" t="s">
        <v>103</v>
      </c>
      <c r="F22" s="5" t="s">
        <v>339</v>
      </c>
      <c r="G22" s="5" t="s">
        <v>105</v>
      </c>
      <c r="H22" s="5" t="s">
        <v>105</v>
      </c>
      <c r="I22" s="5" t="s">
        <v>136</v>
      </c>
      <c r="J22" s="5" t="s">
        <v>107</v>
      </c>
      <c r="K22" s="5" t="s">
        <v>108</v>
      </c>
      <c r="L22" s="5" t="s">
        <v>105</v>
      </c>
      <c r="M22" s="5" t="s">
        <v>137</v>
      </c>
      <c r="N22" s="5">
        <v>1.0</v>
      </c>
      <c r="O22" s="10" t="s">
        <v>340</v>
      </c>
      <c r="P22" s="5" t="s">
        <v>341</v>
      </c>
      <c r="Q22" s="5" t="s">
        <v>105</v>
      </c>
      <c r="R22" s="5" t="s">
        <v>105</v>
      </c>
      <c r="S22" s="5" t="s">
        <v>342</v>
      </c>
      <c r="T22" s="5" t="s">
        <v>105</v>
      </c>
      <c r="U22" s="5" t="s">
        <v>105</v>
      </c>
      <c r="V22" s="5" t="s">
        <v>105</v>
      </c>
      <c r="W22" s="5" t="s">
        <v>105</v>
      </c>
      <c r="X22" s="5" t="s">
        <v>105</v>
      </c>
      <c r="Y22" s="5" t="s">
        <v>105</v>
      </c>
      <c r="Z22" s="5" t="s">
        <v>105</v>
      </c>
      <c r="AA22" s="5" t="s">
        <v>105</v>
      </c>
      <c r="AB22" s="10" t="s">
        <v>105</v>
      </c>
      <c r="AC22" s="5" t="s">
        <v>343</v>
      </c>
      <c r="AD22" s="5" t="s">
        <v>344</v>
      </c>
      <c r="AE22" s="5" t="s">
        <v>105</v>
      </c>
      <c r="AF22" s="5" t="s">
        <v>105</v>
      </c>
      <c r="AG22" s="5" t="s">
        <v>105</v>
      </c>
      <c r="AH22" s="5" t="s">
        <v>105</v>
      </c>
      <c r="AI22" s="11">
        <f>CONVERT(AK22, "yd", "m")</f>
        <v>304.4952</v>
      </c>
      <c r="AJ22" s="12">
        <f>CONVERT(AI22, "m", "ft")</f>
        <v>999</v>
      </c>
      <c r="AK22" s="5">
        <v>333.0</v>
      </c>
      <c r="AL22" s="9" t="s">
        <v>105</v>
      </c>
      <c r="AM22" s="5">
        <v>1.0</v>
      </c>
      <c r="AN22" s="5" t="s">
        <v>105</v>
      </c>
      <c r="AO22" s="5" t="s">
        <v>105</v>
      </c>
      <c r="AP22" s="5" t="s">
        <v>105</v>
      </c>
      <c r="AQ22" s="5" t="s">
        <v>105</v>
      </c>
      <c r="AR22" s="5" t="s">
        <v>105</v>
      </c>
      <c r="AS22" s="5" t="s">
        <v>105</v>
      </c>
      <c r="AT22" s="5" t="s">
        <v>105</v>
      </c>
      <c r="AU22" s="5" t="s">
        <v>105</v>
      </c>
      <c r="AV22" s="5" t="s">
        <v>105</v>
      </c>
      <c r="AW22" s="5" t="s">
        <v>170</v>
      </c>
      <c r="AX22" s="10" t="s">
        <v>105</v>
      </c>
      <c r="AY22" s="10" t="s">
        <v>105</v>
      </c>
      <c r="AZ22" s="10" t="s">
        <v>105</v>
      </c>
      <c r="BA22" s="10" t="s">
        <v>105</v>
      </c>
      <c r="BB22" s="10" t="s">
        <v>105</v>
      </c>
      <c r="BC22" s="5" t="s">
        <v>105</v>
      </c>
      <c r="BD22" s="5" t="s">
        <v>105</v>
      </c>
      <c r="BE22" s="5" t="s">
        <v>105</v>
      </c>
      <c r="BF22" s="5" t="s">
        <v>105</v>
      </c>
      <c r="BG22" s="5" t="s">
        <v>105</v>
      </c>
      <c r="BH22" s="5" t="s">
        <v>105</v>
      </c>
      <c r="BI22" s="5" t="s">
        <v>105</v>
      </c>
      <c r="BJ22" s="5" t="s">
        <v>105</v>
      </c>
      <c r="BK22" s="5" t="s">
        <v>105</v>
      </c>
      <c r="BL22" s="5" t="s">
        <v>105</v>
      </c>
      <c r="BM22" s="5" t="s">
        <v>105</v>
      </c>
      <c r="BN22" s="5" t="s">
        <v>105</v>
      </c>
      <c r="BO22" s="5" t="s">
        <v>105</v>
      </c>
      <c r="BP22" s="5" t="s">
        <v>345</v>
      </c>
      <c r="BQ22" s="5" t="s">
        <v>105</v>
      </c>
      <c r="BR22" s="5" t="s">
        <v>346</v>
      </c>
      <c r="BS22" s="5" t="s">
        <v>105</v>
      </c>
      <c r="BT22" s="5" t="s">
        <v>347</v>
      </c>
      <c r="BU22" s="5" t="s">
        <v>119</v>
      </c>
      <c r="BV22" s="5" t="s">
        <v>348</v>
      </c>
      <c r="BW22" s="10" t="s">
        <v>105</v>
      </c>
      <c r="BX22" s="5" t="s">
        <v>105</v>
      </c>
      <c r="BY22" s="5" t="s">
        <v>105</v>
      </c>
      <c r="BZ22" s="5" t="s">
        <v>105</v>
      </c>
      <c r="CA22" s="5" t="s">
        <v>105</v>
      </c>
      <c r="CB22" s="5" t="s">
        <v>105</v>
      </c>
      <c r="CC22" s="5" t="s">
        <v>105</v>
      </c>
      <c r="CD22" s="5" t="s">
        <v>105</v>
      </c>
      <c r="CE22" s="5" t="s">
        <v>105</v>
      </c>
      <c r="CF22" s="5" t="s">
        <v>105</v>
      </c>
      <c r="CG22" s="5" t="s">
        <v>105</v>
      </c>
      <c r="CH22" s="5" t="s">
        <v>105</v>
      </c>
      <c r="CI22" s="5" t="s">
        <v>105</v>
      </c>
      <c r="CJ22" s="5" t="s">
        <v>105</v>
      </c>
      <c r="CK22" s="5" t="s">
        <v>105</v>
      </c>
      <c r="CL22" s="5" t="s">
        <v>105</v>
      </c>
      <c r="CM22" s="5" t="s">
        <v>105</v>
      </c>
      <c r="CN22" s="5" t="s">
        <v>105</v>
      </c>
      <c r="CO22" s="5" t="s">
        <v>105</v>
      </c>
      <c r="CP22" s="5" t="s">
        <v>105</v>
      </c>
      <c r="CQ22" s="10" t="s">
        <v>349</v>
      </c>
      <c r="CR22" s="5" t="s">
        <v>105</v>
      </c>
      <c r="CS22" s="5" t="s">
        <v>105</v>
      </c>
      <c r="CT22" s="5" t="s">
        <v>105</v>
      </c>
      <c r="CU22" s="5" t="s">
        <v>105</v>
      </c>
      <c r="CV22" s="13" t="s">
        <v>350</v>
      </c>
      <c r="CW22" s="6"/>
      <c r="CX22" s="6"/>
      <c r="CY22" s="6"/>
      <c r="CZ22" s="6"/>
      <c r="DA22" s="6"/>
      <c r="DB22" s="6"/>
      <c r="DC22" s="6"/>
      <c r="DD22" s="6"/>
      <c r="DE22" s="6"/>
      <c r="DF22" s="6"/>
    </row>
    <row r="23">
      <c r="A23" s="5" t="s">
        <v>100</v>
      </c>
      <c r="B23" s="5" t="s">
        <v>101</v>
      </c>
      <c r="C23" s="5" t="s">
        <v>338</v>
      </c>
      <c r="D23" s="5">
        <v>75309.0</v>
      </c>
      <c r="E23" s="5" t="s">
        <v>351</v>
      </c>
      <c r="F23" s="5">
        <v>2022.0</v>
      </c>
      <c r="G23" s="5" t="s">
        <v>213</v>
      </c>
      <c r="H23" s="5" t="s">
        <v>105</v>
      </c>
      <c r="I23" s="5" t="s">
        <v>214</v>
      </c>
      <c r="J23" s="5" t="s">
        <v>107</v>
      </c>
      <c r="K23" s="5" t="s">
        <v>108</v>
      </c>
      <c r="L23" s="5" t="s">
        <v>105</v>
      </c>
      <c r="M23" s="5" t="s">
        <v>215</v>
      </c>
      <c r="N23" s="5">
        <v>2.0</v>
      </c>
      <c r="O23" s="10" t="s">
        <v>352</v>
      </c>
      <c r="P23" s="5" t="s">
        <v>353</v>
      </c>
      <c r="Q23" s="5" t="s">
        <v>354</v>
      </c>
      <c r="R23" s="5" t="s">
        <v>178</v>
      </c>
      <c r="S23" s="5" t="s">
        <v>355</v>
      </c>
      <c r="T23" s="5">
        <v>61.968017</v>
      </c>
      <c r="U23" s="5">
        <v>-145.342695</v>
      </c>
      <c r="V23" s="5">
        <v>346.921</v>
      </c>
      <c r="W23" s="5">
        <v>1168.0</v>
      </c>
      <c r="X23" s="5">
        <v>830.0</v>
      </c>
      <c r="Y23" s="5" t="s">
        <v>105</v>
      </c>
      <c r="Z23" s="5" t="s">
        <v>167</v>
      </c>
      <c r="AA23" s="5" t="s">
        <v>105</v>
      </c>
      <c r="AB23" s="10" t="s">
        <v>105</v>
      </c>
      <c r="AC23" s="5" t="s">
        <v>356</v>
      </c>
      <c r="AD23" s="5" t="s">
        <v>105</v>
      </c>
      <c r="AE23" s="5" t="s">
        <v>105</v>
      </c>
      <c r="AF23" s="5" t="s">
        <v>105</v>
      </c>
      <c r="AG23" s="5" t="s">
        <v>105</v>
      </c>
      <c r="AH23" s="5" t="s">
        <v>105</v>
      </c>
      <c r="AI23" s="15" t="s">
        <v>105</v>
      </c>
      <c r="AJ23" s="14" t="s">
        <v>105</v>
      </c>
      <c r="AK23" s="5" t="s">
        <v>105</v>
      </c>
      <c r="AL23" s="9" t="s">
        <v>105</v>
      </c>
      <c r="AM23" s="5">
        <v>1.0</v>
      </c>
      <c r="AN23" s="5" t="s">
        <v>105</v>
      </c>
      <c r="AO23" s="5" t="s">
        <v>105</v>
      </c>
      <c r="AP23" s="5" t="s">
        <v>105</v>
      </c>
      <c r="AQ23" s="5" t="s">
        <v>105</v>
      </c>
      <c r="AR23" s="5" t="s">
        <v>105</v>
      </c>
      <c r="AS23" s="5" t="s">
        <v>105</v>
      </c>
      <c r="AT23" s="5" t="s">
        <v>105</v>
      </c>
      <c r="AU23" s="5" t="s">
        <v>105</v>
      </c>
      <c r="AV23" s="5" t="s">
        <v>105</v>
      </c>
      <c r="AW23" s="5" t="s">
        <v>170</v>
      </c>
      <c r="AX23" s="10" t="s">
        <v>105</v>
      </c>
      <c r="AY23" s="10" t="s">
        <v>105</v>
      </c>
      <c r="AZ23" s="10" t="s">
        <v>105</v>
      </c>
      <c r="BA23" s="10" t="s">
        <v>105</v>
      </c>
      <c r="BB23" s="10" t="s">
        <v>105</v>
      </c>
      <c r="BC23" s="5" t="s">
        <v>105</v>
      </c>
      <c r="BD23" s="5" t="s">
        <v>105</v>
      </c>
      <c r="BE23" s="5" t="s">
        <v>105</v>
      </c>
      <c r="BF23" s="5" t="s">
        <v>105</v>
      </c>
      <c r="BG23" s="5" t="s">
        <v>105</v>
      </c>
      <c r="BH23" s="5" t="s">
        <v>105</v>
      </c>
      <c r="BI23" s="5" t="s">
        <v>105</v>
      </c>
      <c r="BJ23" s="5" t="s">
        <v>105</v>
      </c>
      <c r="BK23" s="5" t="s">
        <v>105</v>
      </c>
      <c r="BL23" s="5" t="s">
        <v>105</v>
      </c>
      <c r="BM23" s="5" t="s">
        <v>105</v>
      </c>
      <c r="BN23" s="5" t="s">
        <v>105</v>
      </c>
      <c r="BO23" s="5" t="s">
        <v>105</v>
      </c>
      <c r="BP23" s="5" t="s">
        <v>105</v>
      </c>
      <c r="BQ23" s="5" t="s">
        <v>105</v>
      </c>
      <c r="BR23" s="5" t="s">
        <v>215</v>
      </c>
      <c r="BS23" s="5" t="s">
        <v>105</v>
      </c>
      <c r="BT23" s="5" t="s">
        <v>105</v>
      </c>
      <c r="BU23" s="5" t="s">
        <v>119</v>
      </c>
      <c r="BV23" s="10" t="s">
        <v>105</v>
      </c>
      <c r="BW23" s="10" t="s">
        <v>105</v>
      </c>
      <c r="BX23" s="5" t="s">
        <v>105</v>
      </c>
      <c r="BY23" s="5" t="s">
        <v>105</v>
      </c>
      <c r="BZ23" s="5" t="s">
        <v>105</v>
      </c>
      <c r="CA23" s="5" t="s">
        <v>105</v>
      </c>
      <c r="CB23" s="5" t="s">
        <v>105</v>
      </c>
      <c r="CC23" s="5" t="s">
        <v>105</v>
      </c>
      <c r="CD23" s="5" t="s">
        <v>105</v>
      </c>
      <c r="CE23" s="5" t="s">
        <v>105</v>
      </c>
      <c r="CF23" s="5" t="s">
        <v>105</v>
      </c>
      <c r="CG23" s="5" t="s">
        <v>105</v>
      </c>
      <c r="CH23" s="5" t="s">
        <v>105</v>
      </c>
      <c r="CI23" s="5" t="s">
        <v>105</v>
      </c>
      <c r="CJ23" s="5" t="s">
        <v>105</v>
      </c>
      <c r="CK23" s="5" t="s">
        <v>105</v>
      </c>
      <c r="CL23" s="5" t="s">
        <v>105</v>
      </c>
      <c r="CM23" s="5" t="s">
        <v>105</v>
      </c>
      <c r="CN23" s="5" t="s">
        <v>105</v>
      </c>
      <c r="CO23" s="5" t="s">
        <v>105</v>
      </c>
      <c r="CP23" s="5" t="s">
        <v>357</v>
      </c>
      <c r="CQ23" s="10" t="s">
        <v>105</v>
      </c>
      <c r="CR23" s="5" t="s">
        <v>118</v>
      </c>
      <c r="CS23" s="5" t="s">
        <v>105</v>
      </c>
      <c r="CT23" s="5" t="s">
        <v>105</v>
      </c>
      <c r="CU23" s="5" t="s">
        <v>105</v>
      </c>
      <c r="CV23" s="13" t="s">
        <v>358</v>
      </c>
      <c r="CW23" s="6"/>
      <c r="CX23" s="6"/>
      <c r="CY23" s="6"/>
      <c r="CZ23" s="6"/>
      <c r="DA23" s="6"/>
      <c r="DB23" s="6"/>
      <c r="DC23" s="6"/>
      <c r="DD23" s="6"/>
      <c r="DE23" s="6"/>
      <c r="DF23" s="6"/>
    </row>
    <row r="24">
      <c r="A24" s="5"/>
      <c r="B24" s="5"/>
      <c r="C24" s="6"/>
      <c r="D24" s="6"/>
      <c r="E24" s="6"/>
      <c r="F24" s="6"/>
      <c r="G24" s="6"/>
      <c r="H24" s="6"/>
      <c r="I24" s="6"/>
      <c r="J24" s="6"/>
      <c r="K24" s="6"/>
      <c r="L24" s="6"/>
      <c r="M24" s="6"/>
      <c r="N24" s="6"/>
      <c r="O24" s="10"/>
      <c r="P24" s="6"/>
      <c r="Q24" s="6"/>
      <c r="R24" s="6"/>
      <c r="S24" s="6"/>
      <c r="T24" s="6"/>
      <c r="U24" s="6"/>
      <c r="V24" s="6"/>
      <c r="W24" s="6"/>
      <c r="X24" s="6"/>
      <c r="Y24" s="6"/>
      <c r="Z24" s="6"/>
      <c r="AA24" s="6"/>
      <c r="AB24" s="6"/>
      <c r="AC24" s="6"/>
      <c r="AD24" s="6"/>
      <c r="AE24" s="5" t="s">
        <v>105</v>
      </c>
      <c r="AF24" s="5"/>
      <c r="AG24" s="5"/>
      <c r="AH24" s="6"/>
      <c r="AI24" s="11"/>
      <c r="AJ24" s="12"/>
      <c r="AK24" s="6"/>
      <c r="AL24" s="10"/>
      <c r="AM24" s="6"/>
      <c r="AN24" s="6"/>
      <c r="AO24" s="6"/>
      <c r="AP24" s="6"/>
      <c r="AQ24" s="6"/>
      <c r="AR24" s="6"/>
      <c r="AS24" s="6"/>
      <c r="AT24" s="6"/>
      <c r="AU24" s="6"/>
      <c r="AV24" s="6"/>
      <c r="AW24" s="6"/>
      <c r="AX24" s="6"/>
      <c r="AY24" s="6"/>
      <c r="AZ24" s="6"/>
      <c r="BA24" s="6"/>
      <c r="BB24" s="6"/>
      <c r="BC24" s="6"/>
      <c r="BD24" s="6"/>
      <c r="BE24" s="6"/>
      <c r="BF24" s="6"/>
      <c r="BG24" s="6"/>
      <c r="BH24" s="5"/>
      <c r="BI24" s="6"/>
      <c r="BJ24" s="6"/>
      <c r="BK24" s="6"/>
      <c r="BL24" s="6"/>
      <c r="BM24" s="6"/>
      <c r="BN24" s="6"/>
      <c r="BO24" s="6"/>
      <c r="BP24" s="6"/>
      <c r="BQ24" s="6"/>
      <c r="BR24" s="6"/>
      <c r="BS24" s="6"/>
      <c r="BT24" s="6"/>
      <c r="BU24" s="6"/>
      <c r="BV24" s="6"/>
      <c r="BW24" s="10" t="s">
        <v>105</v>
      </c>
      <c r="BX24" s="6"/>
      <c r="BY24" s="6"/>
      <c r="BZ24" s="6"/>
      <c r="CA24" s="6"/>
      <c r="CB24" s="6"/>
      <c r="CC24" s="6"/>
      <c r="CD24" s="6"/>
      <c r="CE24" s="6"/>
      <c r="CF24" s="6"/>
      <c r="CG24" s="6"/>
      <c r="CH24" s="6"/>
      <c r="CI24" s="6"/>
      <c r="CJ24" s="6"/>
      <c r="CK24" s="6"/>
      <c r="CL24" s="6"/>
      <c r="CM24" s="6"/>
      <c r="CN24" s="6"/>
      <c r="CO24" s="6"/>
      <c r="CP24" s="6"/>
      <c r="CQ24" s="18"/>
      <c r="CR24" s="6"/>
      <c r="CS24" s="6"/>
      <c r="CT24" s="6"/>
      <c r="CU24" s="6"/>
      <c r="CV24" s="6"/>
      <c r="CW24" s="6"/>
      <c r="CX24" s="6"/>
      <c r="CY24" s="6"/>
      <c r="CZ24" s="6"/>
      <c r="DA24" s="6"/>
      <c r="DB24" s="6"/>
      <c r="DC24" s="6"/>
      <c r="DD24" s="6"/>
      <c r="DE24" s="6"/>
      <c r="DF24" s="6"/>
    </row>
    <row r="25">
      <c r="A25" s="5" t="s">
        <v>100</v>
      </c>
      <c r="B25" s="5" t="s">
        <v>359</v>
      </c>
      <c r="C25" s="5" t="s">
        <v>360</v>
      </c>
      <c r="D25" s="5">
        <v>1783.0</v>
      </c>
      <c r="E25" s="5" t="s">
        <v>105</v>
      </c>
      <c r="F25" s="5">
        <v>1985.0</v>
      </c>
      <c r="G25" s="5" t="s">
        <v>105</v>
      </c>
      <c r="H25" s="5" t="s">
        <v>105</v>
      </c>
      <c r="I25" s="5" t="s">
        <v>105</v>
      </c>
      <c r="J25" s="5" t="s">
        <v>124</v>
      </c>
      <c r="K25" s="5" t="s">
        <v>199</v>
      </c>
      <c r="L25" s="5" t="s">
        <v>105</v>
      </c>
      <c r="M25" s="5" t="s">
        <v>199</v>
      </c>
      <c r="N25" s="5">
        <v>2.0</v>
      </c>
      <c r="O25" s="10" t="s">
        <v>361</v>
      </c>
      <c r="P25" s="5" t="s">
        <v>362</v>
      </c>
      <c r="Q25" s="5" t="s">
        <v>363</v>
      </c>
      <c r="R25" s="5" t="s">
        <v>105</v>
      </c>
      <c r="S25" s="5" t="s">
        <v>105</v>
      </c>
      <c r="T25" s="5" t="s">
        <v>105</v>
      </c>
      <c r="U25" s="5" t="s">
        <v>105</v>
      </c>
      <c r="V25" s="5" t="s">
        <v>105</v>
      </c>
      <c r="W25" s="5" t="s">
        <v>105</v>
      </c>
      <c r="X25" s="5">
        <v>207.0</v>
      </c>
      <c r="Y25" s="5" t="s">
        <v>105</v>
      </c>
      <c r="Z25" s="5" t="s">
        <v>105</v>
      </c>
      <c r="AA25" s="5" t="s">
        <v>105</v>
      </c>
      <c r="AB25" s="10" t="s">
        <v>105</v>
      </c>
      <c r="AC25" s="5" t="s">
        <v>364</v>
      </c>
      <c r="AD25" s="5" t="s">
        <v>365</v>
      </c>
      <c r="AE25" s="5" t="s">
        <v>105</v>
      </c>
      <c r="AF25" s="5" t="s">
        <v>105</v>
      </c>
      <c r="AG25" s="5" t="s">
        <v>105</v>
      </c>
      <c r="AH25" s="5" t="s">
        <v>105</v>
      </c>
      <c r="AI25" s="11">
        <f>CONVERT(AK25, "yd", "m")</f>
        <v>1207.008</v>
      </c>
      <c r="AJ25" s="12">
        <f>CONVERT(AI25, "m", "ft")</f>
        <v>3960</v>
      </c>
      <c r="AK25" s="5">
        <v>1320.0</v>
      </c>
      <c r="AL25" s="10" t="s">
        <v>105</v>
      </c>
      <c r="AM25" s="5" t="s">
        <v>105</v>
      </c>
      <c r="AN25" s="5" t="s">
        <v>105</v>
      </c>
      <c r="AO25" s="5" t="s">
        <v>105</v>
      </c>
      <c r="AP25" s="5" t="s">
        <v>105</v>
      </c>
      <c r="AQ25" s="5" t="s">
        <v>105</v>
      </c>
      <c r="AR25" s="5" t="s">
        <v>105</v>
      </c>
      <c r="AS25" s="5" t="s">
        <v>105</v>
      </c>
      <c r="AT25" s="5" t="s">
        <v>105</v>
      </c>
      <c r="AU25" s="5" t="s">
        <v>105</v>
      </c>
      <c r="AV25" s="5" t="s">
        <v>105</v>
      </c>
      <c r="AW25" s="5" t="s">
        <v>105</v>
      </c>
      <c r="AX25" s="5" t="s">
        <v>105</v>
      </c>
      <c r="AY25" s="5" t="s">
        <v>105</v>
      </c>
      <c r="AZ25" s="5" t="s">
        <v>105</v>
      </c>
      <c r="BA25" s="5" t="s">
        <v>105</v>
      </c>
      <c r="BB25" s="5" t="s">
        <v>105</v>
      </c>
      <c r="BC25" s="5" t="s">
        <v>105</v>
      </c>
      <c r="BD25" s="5" t="s">
        <v>105</v>
      </c>
      <c r="BE25" s="5" t="s">
        <v>105</v>
      </c>
      <c r="BF25" s="5" t="s">
        <v>105</v>
      </c>
      <c r="BG25" s="5" t="s">
        <v>105</v>
      </c>
      <c r="BH25" s="5" t="s">
        <v>105</v>
      </c>
      <c r="BI25" s="5" t="s">
        <v>105</v>
      </c>
      <c r="BJ25" s="5" t="s">
        <v>105</v>
      </c>
      <c r="BK25" s="5" t="s">
        <v>105</v>
      </c>
      <c r="BL25" s="5" t="s">
        <v>105</v>
      </c>
      <c r="BM25" s="5" t="s">
        <v>105</v>
      </c>
      <c r="BN25" s="5" t="s">
        <v>105</v>
      </c>
      <c r="BO25" s="5" t="s">
        <v>105</v>
      </c>
      <c r="BP25" s="5" t="s">
        <v>105</v>
      </c>
      <c r="BQ25" s="5" t="s">
        <v>105</v>
      </c>
      <c r="BR25" s="5" t="s">
        <v>366</v>
      </c>
      <c r="BS25" s="5" t="s">
        <v>105</v>
      </c>
      <c r="BT25" s="5" t="s">
        <v>367</v>
      </c>
      <c r="BU25" s="5" t="s">
        <v>105</v>
      </c>
      <c r="BV25" s="10" t="s">
        <v>105</v>
      </c>
      <c r="BW25" s="10" t="s">
        <v>105</v>
      </c>
      <c r="BX25" s="5" t="s">
        <v>368</v>
      </c>
      <c r="BY25" s="5" t="s">
        <v>105</v>
      </c>
      <c r="BZ25" s="5" t="s">
        <v>105</v>
      </c>
      <c r="CA25" s="5" t="s">
        <v>105</v>
      </c>
      <c r="CB25" s="5" t="s">
        <v>105</v>
      </c>
      <c r="CC25" s="5" t="s">
        <v>105</v>
      </c>
      <c r="CD25" s="5" t="s">
        <v>105</v>
      </c>
      <c r="CE25" s="5" t="s">
        <v>105</v>
      </c>
      <c r="CF25" s="5" t="s">
        <v>105</v>
      </c>
      <c r="CG25" s="5" t="s">
        <v>105</v>
      </c>
      <c r="CH25" s="5" t="s">
        <v>105</v>
      </c>
      <c r="CI25" s="5" t="s">
        <v>105</v>
      </c>
      <c r="CJ25" s="5" t="s">
        <v>105</v>
      </c>
      <c r="CK25" s="5" t="s">
        <v>105</v>
      </c>
      <c r="CL25" s="5" t="s">
        <v>105</v>
      </c>
      <c r="CM25" s="5" t="s">
        <v>105</v>
      </c>
      <c r="CN25" s="5" t="s">
        <v>105</v>
      </c>
      <c r="CO25" s="5" t="s">
        <v>105</v>
      </c>
      <c r="CP25" s="5" t="s">
        <v>105</v>
      </c>
      <c r="CQ25" s="5" t="s">
        <v>105</v>
      </c>
      <c r="CR25" s="5" t="s">
        <v>105</v>
      </c>
      <c r="CS25" s="5" t="s">
        <v>105</v>
      </c>
      <c r="CT25" s="5" t="s">
        <v>105</v>
      </c>
      <c r="CU25" s="5" t="s">
        <v>105</v>
      </c>
      <c r="CV25" s="13" t="s">
        <v>369</v>
      </c>
      <c r="CW25" s="6"/>
      <c r="CX25" s="6"/>
      <c r="CY25" s="6"/>
      <c r="CZ25" s="6"/>
      <c r="DA25" s="6"/>
      <c r="DB25" s="6"/>
      <c r="DC25" s="6"/>
      <c r="DD25" s="6"/>
      <c r="DE25" s="6"/>
      <c r="DF25" s="6"/>
    </row>
    <row r="26">
      <c r="A26" s="5" t="s">
        <v>100</v>
      </c>
      <c r="B26" s="5" t="s">
        <v>359</v>
      </c>
      <c r="C26" s="5" t="s">
        <v>370</v>
      </c>
      <c r="D26" s="5">
        <v>26513.0</v>
      </c>
      <c r="E26" s="5" t="s">
        <v>371</v>
      </c>
      <c r="F26" s="5">
        <v>1979.0</v>
      </c>
      <c r="G26" s="5" t="s">
        <v>135</v>
      </c>
      <c r="H26" s="5" t="s">
        <v>105</v>
      </c>
      <c r="I26" s="5" t="s">
        <v>136</v>
      </c>
      <c r="J26" s="5" t="s">
        <v>107</v>
      </c>
      <c r="K26" s="5" t="s">
        <v>108</v>
      </c>
      <c r="L26" s="5" t="s">
        <v>105</v>
      </c>
      <c r="M26" s="5" t="s">
        <v>372</v>
      </c>
      <c r="N26" s="5">
        <v>1.0</v>
      </c>
      <c r="O26" s="10" t="s">
        <v>373</v>
      </c>
      <c r="P26" s="5" t="s">
        <v>374</v>
      </c>
      <c r="Q26" s="5" t="s">
        <v>375</v>
      </c>
      <c r="R26" s="5" t="s">
        <v>376</v>
      </c>
      <c r="S26" s="5" t="s">
        <v>105</v>
      </c>
      <c r="T26" s="5" t="s">
        <v>105</v>
      </c>
      <c r="U26" s="5" t="s">
        <v>105</v>
      </c>
      <c r="V26" s="5" t="s">
        <v>105</v>
      </c>
      <c r="W26" s="5" t="s">
        <v>105</v>
      </c>
      <c r="X26" s="5">
        <v>2300.0</v>
      </c>
      <c r="Y26" s="5" t="s">
        <v>105</v>
      </c>
      <c r="Z26" s="5" t="s">
        <v>105</v>
      </c>
      <c r="AA26" s="5" t="s">
        <v>105</v>
      </c>
      <c r="AB26" s="10" t="s">
        <v>105</v>
      </c>
      <c r="AC26" s="5" t="s">
        <v>377</v>
      </c>
      <c r="AD26" s="5" t="s">
        <v>105</v>
      </c>
      <c r="AE26" s="5" t="s">
        <v>105</v>
      </c>
      <c r="AF26" s="5" t="s">
        <v>105</v>
      </c>
      <c r="AG26" s="5" t="s">
        <v>105</v>
      </c>
      <c r="AH26" s="5" t="s">
        <v>105</v>
      </c>
      <c r="AI26" s="15" t="s">
        <v>105</v>
      </c>
      <c r="AJ26" s="14" t="s">
        <v>105</v>
      </c>
      <c r="AK26" s="5" t="s">
        <v>105</v>
      </c>
      <c r="AL26" s="10" t="s">
        <v>105</v>
      </c>
      <c r="AM26" s="5">
        <v>1.0</v>
      </c>
      <c r="AN26" s="5">
        <v>7.0</v>
      </c>
      <c r="AO26" s="5" t="s">
        <v>105</v>
      </c>
      <c r="AP26" s="5" t="s">
        <v>105</v>
      </c>
      <c r="AQ26" s="5" t="s">
        <v>105</v>
      </c>
      <c r="AR26" s="5" t="s">
        <v>105</v>
      </c>
      <c r="AS26" s="5" t="s">
        <v>105</v>
      </c>
      <c r="AT26" s="5" t="s">
        <v>105</v>
      </c>
      <c r="AU26" s="5" t="s">
        <v>105</v>
      </c>
      <c r="AV26" s="5" t="s">
        <v>105</v>
      </c>
      <c r="AW26" s="5" t="s">
        <v>170</v>
      </c>
      <c r="AX26" s="5" t="s">
        <v>105</v>
      </c>
      <c r="AY26" s="5" t="s">
        <v>105</v>
      </c>
      <c r="AZ26" s="5" t="s">
        <v>105</v>
      </c>
      <c r="BA26" s="5" t="s">
        <v>105</v>
      </c>
      <c r="BB26" s="5" t="s">
        <v>105</v>
      </c>
      <c r="BC26" s="5" t="s">
        <v>232</v>
      </c>
      <c r="BD26" s="5" t="s">
        <v>378</v>
      </c>
      <c r="BE26" s="5" t="s">
        <v>105</v>
      </c>
      <c r="BF26" s="5" t="s">
        <v>105</v>
      </c>
      <c r="BG26" s="5" t="s">
        <v>105</v>
      </c>
      <c r="BH26" s="5" t="s">
        <v>105</v>
      </c>
      <c r="BI26" s="5" t="s">
        <v>105</v>
      </c>
      <c r="BJ26" s="5" t="s">
        <v>105</v>
      </c>
      <c r="BK26" s="5" t="s">
        <v>105</v>
      </c>
      <c r="BL26" s="5" t="s">
        <v>105</v>
      </c>
      <c r="BM26" s="5" t="s">
        <v>379</v>
      </c>
      <c r="BN26" s="5" t="s">
        <v>105</v>
      </c>
      <c r="BO26" s="5" t="s">
        <v>105</v>
      </c>
      <c r="BP26" s="5" t="s">
        <v>380</v>
      </c>
      <c r="BQ26" s="5" t="s">
        <v>105</v>
      </c>
      <c r="BR26" s="5" t="s">
        <v>381</v>
      </c>
      <c r="BS26" s="5" t="s">
        <v>118</v>
      </c>
      <c r="BT26" s="5" t="s">
        <v>382</v>
      </c>
      <c r="BU26" s="5" t="s">
        <v>119</v>
      </c>
      <c r="BV26" s="10" t="s">
        <v>105</v>
      </c>
      <c r="BW26" s="10" t="s">
        <v>105</v>
      </c>
      <c r="BX26" s="5" t="s">
        <v>383</v>
      </c>
      <c r="BY26" s="5" t="s">
        <v>105</v>
      </c>
      <c r="BZ26" s="5" t="s">
        <v>105</v>
      </c>
      <c r="CA26" s="5" t="s">
        <v>105</v>
      </c>
      <c r="CB26" s="5" t="s">
        <v>105</v>
      </c>
      <c r="CC26" s="5" t="s">
        <v>105</v>
      </c>
      <c r="CD26" s="5" t="s">
        <v>105</v>
      </c>
      <c r="CE26" s="5" t="s">
        <v>105</v>
      </c>
      <c r="CF26" s="5" t="s">
        <v>105</v>
      </c>
      <c r="CG26" s="5" t="s">
        <v>105</v>
      </c>
      <c r="CH26" s="5" t="s">
        <v>105</v>
      </c>
      <c r="CI26" s="5" t="s">
        <v>105</v>
      </c>
      <c r="CJ26" s="5" t="s">
        <v>105</v>
      </c>
      <c r="CK26" s="5" t="s">
        <v>105</v>
      </c>
      <c r="CL26" s="5" t="s">
        <v>105</v>
      </c>
      <c r="CM26" s="5" t="s">
        <v>105</v>
      </c>
      <c r="CN26" s="5" t="s">
        <v>105</v>
      </c>
      <c r="CO26" s="5" t="s">
        <v>105</v>
      </c>
      <c r="CP26" s="5" t="s">
        <v>105</v>
      </c>
      <c r="CQ26" s="13" t="s">
        <v>384</v>
      </c>
      <c r="CR26" s="5" t="s">
        <v>105</v>
      </c>
      <c r="CS26" s="5" t="s">
        <v>105</v>
      </c>
      <c r="CT26" s="5" t="s">
        <v>105</v>
      </c>
      <c r="CU26" s="5" t="s">
        <v>105</v>
      </c>
      <c r="CV26" s="13" t="s">
        <v>385</v>
      </c>
      <c r="CW26" s="6"/>
      <c r="CX26" s="6"/>
      <c r="CY26" s="6"/>
      <c r="CZ26" s="6"/>
      <c r="DA26" s="6"/>
      <c r="DB26" s="6"/>
      <c r="DC26" s="6"/>
      <c r="DD26" s="6"/>
      <c r="DE26" s="6"/>
      <c r="DF26" s="6"/>
    </row>
    <row r="27">
      <c r="A27" s="5" t="s">
        <v>100</v>
      </c>
      <c r="B27" s="5" t="s">
        <v>359</v>
      </c>
      <c r="C27" s="5" t="s">
        <v>370</v>
      </c>
      <c r="D27" s="5">
        <v>71896.0</v>
      </c>
      <c r="E27" s="5" t="s">
        <v>386</v>
      </c>
      <c r="F27" s="5">
        <v>2021.0</v>
      </c>
      <c r="G27" s="5" t="s">
        <v>241</v>
      </c>
      <c r="H27" s="5">
        <v>21.0</v>
      </c>
      <c r="I27" s="5" t="s">
        <v>136</v>
      </c>
      <c r="J27" s="5" t="s">
        <v>124</v>
      </c>
      <c r="K27" s="5" t="s">
        <v>108</v>
      </c>
      <c r="L27" s="5" t="s">
        <v>105</v>
      </c>
      <c r="M27" s="5" t="s">
        <v>215</v>
      </c>
      <c r="N27" s="5">
        <v>1.0</v>
      </c>
      <c r="O27" s="10" t="s">
        <v>387</v>
      </c>
      <c r="P27" s="5" t="s">
        <v>388</v>
      </c>
      <c r="Q27" s="5" t="s">
        <v>389</v>
      </c>
      <c r="R27" s="5" t="s">
        <v>390</v>
      </c>
      <c r="S27" s="5" t="s">
        <v>105</v>
      </c>
      <c r="T27" s="5">
        <v>30.317862</v>
      </c>
      <c r="U27" s="5">
        <v>-87.649338</v>
      </c>
      <c r="V27" s="5">
        <v>9.934</v>
      </c>
      <c r="W27" s="5">
        <v>31.0</v>
      </c>
      <c r="X27" s="5">
        <v>900.0</v>
      </c>
      <c r="Y27" s="5" t="s">
        <v>105</v>
      </c>
      <c r="Z27" s="5" t="s">
        <v>167</v>
      </c>
      <c r="AA27" s="5" t="s">
        <v>283</v>
      </c>
      <c r="AB27" s="5">
        <v>96.0</v>
      </c>
      <c r="AC27" s="5" t="s">
        <v>284</v>
      </c>
      <c r="AD27" s="5" t="s">
        <v>391</v>
      </c>
      <c r="AE27" s="5" t="s">
        <v>105</v>
      </c>
      <c r="AF27" s="5" t="s">
        <v>105</v>
      </c>
      <c r="AG27" s="5" t="s">
        <v>105</v>
      </c>
      <c r="AH27" s="5" t="s">
        <v>105</v>
      </c>
      <c r="AI27" s="11">
        <f t="shared" ref="AI27:AI29" si="5">CONVERT(AK27, "yd", "m")</f>
        <v>91.44</v>
      </c>
      <c r="AJ27" s="12">
        <f t="shared" ref="AJ27:AJ29" si="6">CONVERT(AI27, "m", "ft")</f>
        <v>300</v>
      </c>
      <c r="AK27" s="5">
        <v>100.0</v>
      </c>
      <c r="AL27" s="10" t="s">
        <v>105</v>
      </c>
      <c r="AM27" s="5">
        <v>1.0</v>
      </c>
      <c r="AN27" s="5" t="s">
        <v>105</v>
      </c>
      <c r="AO27" s="5" t="s">
        <v>105</v>
      </c>
      <c r="AP27" s="5" t="s">
        <v>105</v>
      </c>
      <c r="AQ27" s="5" t="s">
        <v>105</v>
      </c>
      <c r="AR27" s="5" t="s">
        <v>105</v>
      </c>
      <c r="AS27" s="5" t="s">
        <v>105</v>
      </c>
      <c r="AT27" s="5" t="s">
        <v>105</v>
      </c>
      <c r="AU27" s="5" t="s">
        <v>105</v>
      </c>
      <c r="AV27" s="5" t="s">
        <v>105</v>
      </c>
      <c r="AW27" s="5" t="s">
        <v>170</v>
      </c>
      <c r="AX27" s="5" t="s">
        <v>105</v>
      </c>
      <c r="AY27" s="5" t="s">
        <v>105</v>
      </c>
      <c r="AZ27" s="5" t="s">
        <v>105</v>
      </c>
      <c r="BA27" s="5" t="s">
        <v>105</v>
      </c>
      <c r="BB27" s="5" t="s">
        <v>105</v>
      </c>
      <c r="BC27" s="5" t="s">
        <v>105</v>
      </c>
      <c r="BD27" s="5" t="s">
        <v>105</v>
      </c>
      <c r="BE27" s="5" t="s">
        <v>105</v>
      </c>
      <c r="BF27" s="5" t="s">
        <v>105</v>
      </c>
      <c r="BG27" s="5" t="s">
        <v>105</v>
      </c>
      <c r="BH27" s="5" t="s">
        <v>105</v>
      </c>
      <c r="BI27" s="5" t="s">
        <v>105</v>
      </c>
      <c r="BJ27" s="5" t="s">
        <v>105</v>
      </c>
      <c r="BK27" s="5" t="s">
        <v>105</v>
      </c>
      <c r="BL27" s="5" t="s">
        <v>105</v>
      </c>
      <c r="BM27" s="5" t="s">
        <v>105</v>
      </c>
      <c r="BN27" s="5" t="s">
        <v>105</v>
      </c>
      <c r="BO27" s="5" t="s">
        <v>105</v>
      </c>
      <c r="BP27" s="5" t="s">
        <v>105</v>
      </c>
      <c r="BQ27" s="5" t="s">
        <v>105</v>
      </c>
      <c r="BR27" s="5" t="s">
        <v>215</v>
      </c>
      <c r="BS27" s="5" t="s">
        <v>105</v>
      </c>
      <c r="BT27" s="5" t="s">
        <v>105</v>
      </c>
      <c r="BU27" s="5" t="s">
        <v>119</v>
      </c>
      <c r="BV27" s="10" t="s">
        <v>105</v>
      </c>
      <c r="BW27" s="10" t="s">
        <v>105</v>
      </c>
      <c r="BX27" s="5" t="s">
        <v>105</v>
      </c>
      <c r="BY27" s="5" t="s">
        <v>105</v>
      </c>
      <c r="BZ27" s="5" t="s">
        <v>105</v>
      </c>
      <c r="CA27" s="5" t="s">
        <v>105</v>
      </c>
      <c r="CB27" s="5" t="s">
        <v>105</v>
      </c>
      <c r="CC27" s="5" t="s">
        <v>105</v>
      </c>
      <c r="CD27" s="5" t="s">
        <v>105</v>
      </c>
      <c r="CE27" s="5" t="s">
        <v>105</v>
      </c>
      <c r="CF27" s="5" t="s">
        <v>105</v>
      </c>
      <c r="CG27" s="5" t="s">
        <v>105</v>
      </c>
      <c r="CH27" s="5" t="s">
        <v>105</v>
      </c>
      <c r="CI27" s="5" t="s">
        <v>105</v>
      </c>
      <c r="CJ27" s="5" t="s">
        <v>105</v>
      </c>
      <c r="CK27" s="5" t="s">
        <v>105</v>
      </c>
      <c r="CL27" s="5" t="s">
        <v>105</v>
      </c>
      <c r="CM27" s="5" t="s">
        <v>105</v>
      </c>
      <c r="CN27" s="5" t="s">
        <v>105</v>
      </c>
      <c r="CO27" s="5" t="s">
        <v>105</v>
      </c>
      <c r="CP27" s="5" t="s">
        <v>105</v>
      </c>
      <c r="CQ27" s="19" t="s">
        <v>392</v>
      </c>
      <c r="CR27" s="5" t="s">
        <v>118</v>
      </c>
      <c r="CS27" s="5" t="s">
        <v>105</v>
      </c>
      <c r="CT27" s="5" t="s">
        <v>105</v>
      </c>
      <c r="CU27" s="5" t="s">
        <v>105</v>
      </c>
      <c r="CV27" s="13" t="s">
        <v>393</v>
      </c>
      <c r="CW27" s="6"/>
      <c r="CX27" s="6"/>
      <c r="CY27" s="6"/>
      <c r="CZ27" s="6"/>
      <c r="DA27" s="6"/>
      <c r="DB27" s="6"/>
      <c r="DC27" s="6"/>
      <c r="DD27" s="6"/>
      <c r="DE27" s="6"/>
      <c r="DF27" s="6"/>
    </row>
    <row r="28">
      <c r="A28" s="5" t="s">
        <v>100</v>
      </c>
      <c r="B28" s="5" t="s">
        <v>359</v>
      </c>
      <c r="C28" s="5" t="s">
        <v>394</v>
      </c>
      <c r="D28" s="5">
        <v>27067.0</v>
      </c>
      <c r="E28" s="5" t="s">
        <v>395</v>
      </c>
      <c r="F28" s="5">
        <v>1980.0</v>
      </c>
      <c r="G28" s="5" t="s">
        <v>396</v>
      </c>
      <c r="H28" s="5">
        <v>12.0</v>
      </c>
      <c r="I28" s="5" t="s">
        <v>106</v>
      </c>
      <c r="J28" s="5" t="s">
        <v>107</v>
      </c>
      <c r="K28" s="5" t="s">
        <v>108</v>
      </c>
      <c r="L28" s="5" t="s">
        <v>105</v>
      </c>
      <c r="M28" s="5" t="s">
        <v>215</v>
      </c>
      <c r="N28" s="5">
        <v>7.0</v>
      </c>
      <c r="O28" s="10" t="s">
        <v>397</v>
      </c>
      <c r="P28" s="5" t="s">
        <v>398</v>
      </c>
      <c r="Q28" s="5" t="s">
        <v>399</v>
      </c>
      <c r="R28" s="5" t="s">
        <v>400</v>
      </c>
      <c r="S28" s="5" t="s">
        <v>105</v>
      </c>
      <c r="T28" s="5" t="s">
        <v>105</v>
      </c>
      <c r="U28" s="5" t="s">
        <v>105</v>
      </c>
      <c r="V28" s="5" t="s">
        <v>105</v>
      </c>
      <c r="W28" s="5" t="s">
        <v>105</v>
      </c>
      <c r="X28" s="5" t="s">
        <v>105</v>
      </c>
      <c r="Y28" s="5" t="s">
        <v>271</v>
      </c>
      <c r="Z28" s="5" t="s">
        <v>167</v>
      </c>
      <c r="AA28" s="5" t="s">
        <v>220</v>
      </c>
      <c r="AB28" s="5">
        <v>99.0</v>
      </c>
      <c r="AC28" s="5" t="s">
        <v>401</v>
      </c>
      <c r="AD28" s="5" t="s">
        <v>402</v>
      </c>
      <c r="AE28" s="5" t="s">
        <v>105</v>
      </c>
      <c r="AF28" s="5" t="s">
        <v>105</v>
      </c>
      <c r="AG28" s="5" t="s">
        <v>105</v>
      </c>
      <c r="AH28" s="5">
        <v>2.5</v>
      </c>
      <c r="AI28" s="11">
        <f t="shared" si="5"/>
        <v>27.432</v>
      </c>
      <c r="AJ28" s="12">
        <f t="shared" si="6"/>
        <v>90</v>
      </c>
      <c r="AK28" s="5">
        <v>30.0</v>
      </c>
      <c r="AL28" s="10" t="s">
        <v>105</v>
      </c>
      <c r="AM28" s="5">
        <v>1.0</v>
      </c>
      <c r="AN28" s="5">
        <v>7.0</v>
      </c>
      <c r="AO28" s="5" t="s">
        <v>105</v>
      </c>
      <c r="AP28" s="5" t="s">
        <v>105</v>
      </c>
      <c r="AQ28" s="5" t="s">
        <v>105</v>
      </c>
      <c r="AR28" s="5" t="s">
        <v>105</v>
      </c>
      <c r="AS28" s="5" t="s">
        <v>105</v>
      </c>
      <c r="AT28" s="5" t="s">
        <v>105</v>
      </c>
      <c r="AU28" s="5" t="s">
        <v>105</v>
      </c>
      <c r="AV28" s="5" t="s">
        <v>105</v>
      </c>
      <c r="AW28" s="5" t="s">
        <v>170</v>
      </c>
      <c r="AX28" s="5" t="s">
        <v>105</v>
      </c>
      <c r="AY28" s="5" t="s">
        <v>105</v>
      </c>
      <c r="AZ28" s="5" t="s">
        <v>105</v>
      </c>
      <c r="BA28" s="5" t="s">
        <v>105</v>
      </c>
      <c r="BB28" s="5" t="s">
        <v>105</v>
      </c>
      <c r="BC28" s="5" t="s">
        <v>105</v>
      </c>
      <c r="BD28" s="5" t="s">
        <v>105</v>
      </c>
      <c r="BE28" s="5" t="s">
        <v>105</v>
      </c>
      <c r="BF28" s="5" t="s">
        <v>105</v>
      </c>
      <c r="BG28" s="5" t="s">
        <v>105</v>
      </c>
      <c r="BH28" s="5" t="s">
        <v>403</v>
      </c>
      <c r="BI28" s="5" t="s">
        <v>105</v>
      </c>
      <c r="BJ28" s="5" t="s">
        <v>105</v>
      </c>
      <c r="BK28" s="5" t="s">
        <v>105</v>
      </c>
      <c r="BL28" s="5" t="s">
        <v>105</v>
      </c>
      <c r="BM28" s="5" t="s">
        <v>404</v>
      </c>
      <c r="BN28" s="5" t="s">
        <v>105</v>
      </c>
      <c r="BO28" s="5" t="s">
        <v>105</v>
      </c>
      <c r="BP28" s="5" t="s">
        <v>405</v>
      </c>
      <c r="BQ28" s="5" t="s">
        <v>105</v>
      </c>
      <c r="BR28" s="5" t="s">
        <v>406</v>
      </c>
      <c r="BS28" s="5" t="s">
        <v>105</v>
      </c>
      <c r="BT28" s="5" t="s">
        <v>407</v>
      </c>
      <c r="BU28" s="5" t="s">
        <v>119</v>
      </c>
      <c r="BV28" s="10" t="s">
        <v>105</v>
      </c>
      <c r="BW28" s="5" t="s">
        <v>118</v>
      </c>
      <c r="BX28" s="5" t="s">
        <v>105</v>
      </c>
      <c r="BY28" s="5" t="s">
        <v>105</v>
      </c>
      <c r="BZ28" s="5" t="s">
        <v>105</v>
      </c>
      <c r="CA28" s="5" t="s">
        <v>105</v>
      </c>
      <c r="CB28" s="5" t="s">
        <v>105</v>
      </c>
      <c r="CC28" s="5" t="s">
        <v>105</v>
      </c>
      <c r="CD28" s="5" t="s">
        <v>105</v>
      </c>
      <c r="CE28" s="5" t="s">
        <v>105</v>
      </c>
      <c r="CF28" s="5" t="s">
        <v>105</v>
      </c>
      <c r="CG28" s="5" t="s">
        <v>105</v>
      </c>
      <c r="CH28" s="5" t="s">
        <v>105</v>
      </c>
      <c r="CI28" s="5" t="s">
        <v>105</v>
      </c>
      <c r="CJ28" s="5" t="s">
        <v>105</v>
      </c>
      <c r="CK28" s="5" t="s">
        <v>105</v>
      </c>
      <c r="CL28" s="5" t="s">
        <v>105</v>
      </c>
      <c r="CM28" s="5" t="s">
        <v>105</v>
      </c>
      <c r="CN28" s="5" t="s">
        <v>105</v>
      </c>
      <c r="CO28" s="5" t="s">
        <v>105</v>
      </c>
      <c r="CP28" s="5" t="s">
        <v>105</v>
      </c>
      <c r="CQ28" s="10" t="s">
        <v>408</v>
      </c>
      <c r="CR28" s="5" t="s">
        <v>105</v>
      </c>
      <c r="CS28" s="5" t="s">
        <v>105</v>
      </c>
      <c r="CT28" s="5" t="s">
        <v>105</v>
      </c>
      <c r="CU28" s="5" t="s">
        <v>105</v>
      </c>
      <c r="CV28" s="13" t="s">
        <v>409</v>
      </c>
      <c r="CW28" s="6"/>
      <c r="CX28" s="6"/>
      <c r="CY28" s="6"/>
      <c r="CZ28" s="6"/>
      <c r="DA28" s="6"/>
      <c r="DB28" s="6"/>
      <c r="DC28" s="6"/>
      <c r="DD28" s="6"/>
      <c r="DE28" s="6"/>
      <c r="DF28" s="6"/>
    </row>
    <row r="29">
      <c r="A29" s="5" t="s">
        <v>100</v>
      </c>
      <c r="B29" s="5" t="s">
        <v>359</v>
      </c>
      <c r="C29" s="5" t="s">
        <v>410</v>
      </c>
      <c r="D29" s="5">
        <v>21714.0</v>
      </c>
      <c r="E29" s="5" t="s">
        <v>411</v>
      </c>
      <c r="F29" s="5">
        <v>1987.0</v>
      </c>
      <c r="G29" s="5" t="s">
        <v>197</v>
      </c>
      <c r="H29" s="5" t="s">
        <v>105</v>
      </c>
      <c r="I29" s="5" t="s">
        <v>150</v>
      </c>
      <c r="J29" s="5" t="s">
        <v>124</v>
      </c>
      <c r="K29" s="5" t="s">
        <v>125</v>
      </c>
      <c r="L29" s="5" t="s">
        <v>105</v>
      </c>
      <c r="M29" s="5" t="s">
        <v>372</v>
      </c>
      <c r="N29" s="5">
        <v>2.0</v>
      </c>
      <c r="O29" s="10" t="s">
        <v>412</v>
      </c>
      <c r="P29" s="5" t="s">
        <v>413</v>
      </c>
      <c r="Q29" s="5" t="s">
        <v>414</v>
      </c>
      <c r="R29" s="5" t="s">
        <v>415</v>
      </c>
      <c r="S29" s="5" t="s">
        <v>105</v>
      </c>
      <c r="T29" s="5" t="s">
        <v>105</v>
      </c>
      <c r="U29" s="5" t="s">
        <v>105</v>
      </c>
      <c r="V29" s="5" t="s">
        <v>105</v>
      </c>
      <c r="W29" s="5" t="s">
        <v>105</v>
      </c>
      <c r="X29" s="5">
        <v>2000.0</v>
      </c>
      <c r="Y29" s="5" t="s">
        <v>416</v>
      </c>
      <c r="Z29" s="5" t="s">
        <v>167</v>
      </c>
      <c r="AA29" s="5" t="s">
        <v>156</v>
      </c>
      <c r="AB29" s="5" t="s">
        <v>105</v>
      </c>
      <c r="AC29" s="5" t="s">
        <v>417</v>
      </c>
      <c r="AD29" s="5" t="s">
        <v>418</v>
      </c>
      <c r="AE29" s="5" t="s">
        <v>105</v>
      </c>
      <c r="AF29" s="5" t="s">
        <v>105</v>
      </c>
      <c r="AG29" s="5" t="s">
        <v>105</v>
      </c>
      <c r="AH29" s="5">
        <v>5.0</v>
      </c>
      <c r="AI29" s="11">
        <f t="shared" si="5"/>
        <v>16.4592</v>
      </c>
      <c r="AJ29" s="12">
        <f t="shared" si="6"/>
        <v>54</v>
      </c>
      <c r="AK29" s="5">
        <v>18.0</v>
      </c>
      <c r="AL29" s="10" t="s">
        <v>105</v>
      </c>
      <c r="AM29" s="5" t="s">
        <v>105</v>
      </c>
      <c r="AN29" s="5">
        <v>7.0</v>
      </c>
      <c r="AO29" s="5" t="s">
        <v>105</v>
      </c>
      <c r="AP29" s="5" t="s">
        <v>105</v>
      </c>
      <c r="AQ29" s="5" t="s">
        <v>105</v>
      </c>
      <c r="AR29" s="5" t="s">
        <v>105</v>
      </c>
      <c r="AS29" s="5" t="s">
        <v>105</v>
      </c>
      <c r="AT29" s="5" t="s">
        <v>105</v>
      </c>
      <c r="AU29" s="5" t="s">
        <v>105</v>
      </c>
      <c r="AV29" s="5" t="s">
        <v>105</v>
      </c>
      <c r="AW29" s="5" t="s">
        <v>105</v>
      </c>
      <c r="AX29" s="5" t="s">
        <v>105</v>
      </c>
      <c r="AY29" s="5" t="s">
        <v>105</v>
      </c>
      <c r="AZ29" s="5" t="s">
        <v>105</v>
      </c>
      <c r="BA29" s="5" t="s">
        <v>105</v>
      </c>
      <c r="BB29" s="5" t="s">
        <v>105</v>
      </c>
      <c r="BC29" s="5" t="s">
        <v>105</v>
      </c>
      <c r="BD29" s="5" t="s">
        <v>105</v>
      </c>
      <c r="BE29" s="5" t="s">
        <v>105</v>
      </c>
      <c r="BF29" s="5" t="s">
        <v>105</v>
      </c>
      <c r="BG29" s="5" t="s">
        <v>105</v>
      </c>
      <c r="BH29" s="5" t="s">
        <v>105</v>
      </c>
      <c r="BI29" s="5" t="s">
        <v>105</v>
      </c>
      <c r="BJ29" s="5" t="s">
        <v>105</v>
      </c>
      <c r="BK29" s="5" t="s">
        <v>105</v>
      </c>
      <c r="BL29" s="5" t="s">
        <v>105</v>
      </c>
      <c r="BM29" s="5" t="s">
        <v>105</v>
      </c>
      <c r="BN29" s="5" t="s">
        <v>105</v>
      </c>
      <c r="BO29" s="5" t="s">
        <v>105</v>
      </c>
      <c r="BP29" s="5" t="s">
        <v>105</v>
      </c>
      <c r="BQ29" s="5" t="s">
        <v>105</v>
      </c>
      <c r="BR29" s="5" t="s">
        <v>419</v>
      </c>
      <c r="BS29" s="5" t="s">
        <v>105</v>
      </c>
      <c r="BT29" s="5" t="s">
        <v>105</v>
      </c>
      <c r="BU29" s="5" t="s">
        <v>105</v>
      </c>
      <c r="BV29" s="10" t="s">
        <v>105</v>
      </c>
      <c r="BW29" s="10" t="s">
        <v>105</v>
      </c>
      <c r="BX29" s="5" t="s">
        <v>183</v>
      </c>
      <c r="BY29" s="5" t="s">
        <v>105</v>
      </c>
      <c r="BZ29" s="5" t="s">
        <v>105</v>
      </c>
      <c r="CA29" s="5" t="s">
        <v>105</v>
      </c>
      <c r="CB29" s="5" t="s">
        <v>105</v>
      </c>
      <c r="CC29" s="5" t="s">
        <v>105</v>
      </c>
      <c r="CD29" s="5" t="s">
        <v>105</v>
      </c>
      <c r="CE29" s="5" t="s">
        <v>105</v>
      </c>
      <c r="CF29" s="5" t="s">
        <v>105</v>
      </c>
      <c r="CG29" s="5" t="s">
        <v>105</v>
      </c>
      <c r="CH29" s="5" t="s">
        <v>105</v>
      </c>
      <c r="CI29" s="5" t="s">
        <v>105</v>
      </c>
      <c r="CJ29" s="5" t="s">
        <v>105</v>
      </c>
      <c r="CK29" s="5" t="s">
        <v>105</v>
      </c>
      <c r="CL29" s="5" t="s">
        <v>105</v>
      </c>
      <c r="CM29" s="5" t="s">
        <v>105</v>
      </c>
      <c r="CN29" s="5" t="s">
        <v>105</v>
      </c>
      <c r="CO29" s="5" t="s">
        <v>105</v>
      </c>
      <c r="CP29" s="5" t="s">
        <v>105</v>
      </c>
      <c r="CQ29" s="10" t="s">
        <v>420</v>
      </c>
      <c r="CR29" s="5" t="s">
        <v>105</v>
      </c>
      <c r="CS29" s="5" t="s">
        <v>105</v>
      </c>
      <c r="CT29" s="5" t="s">
        <v>105</v>
      </c>
      <c r="CU29" s="5" t="s">
        <v>105</v>
      </c>
      <c r="CV29" s="13" t="s">
        <v>421</v>
      </c>
      <c r="CW29" s="6"/>
      <c r="CX29" s="6"/>
      <c r="CY29" s="6"/>
      <c r="CZ29" s="6"/>
      <c r="DA29" s="6"/>
      <c r="DB29" s="6"/>
      <c r="DC29" s="6"/>
      <c r="DD29" s="6"/>
      <c r="DE29" s="6"/>
      <c r="DF29" s="6"/>
    </row>
    <row r="30">
      <c r="A30" s="5" t="s">
        <v>100</v>
      </c>
      <c r="B30" s="5" t="s">
        <v>359</v>
      </c>
      <c r="C30" s="5" t="s">
        <v>422</v>
      </c>
      <c r="D30" s="5">
        <v>1730.0</v>
      </c>
      <c r="E30" s="5" t="s">
        <v>105</v>
      </c>
      <c r="F30" s="5">
        <v>1975.0</v>
      </c>
      <c r="G30" s="5" t="s">
        <v>105</v>
      </c>
      <c r="H30" s="5" t="s">
        <v>105</v>
      </c>
      <c r="I30" s="5" t="s">
        <v>150</v>
      </c>
      <c r="J30" s="5" t="s">
        <v>423</v>
      </c>
      <c r="K30" s="5" t="s">
        <v>108</v>
      </c>
      <c r="L30" s="5" t="s">
        <v>105</v>
      </c>
      <c r="M30" s="5" t="s">
        <v>266</v>
      </c>
      <c r="N30" s="5">
        <v>1.0</v>
      </c>
      <c r="O30" s="10" t="s">
        <v>424</v>
      </c>
      <c r="P30" s="5" t="s">
        <v>425</v>
      </c>
      <c r="Q30" s="5" t="s">
        <v>426</v>
      </c>
      <c r="R30" s="5" t="s">
        <v>105</v>
      </c>
      <c r="S30" s="5" t="s">
        <v>427</v>
      </c>
      <c r="T30" s="5" t="s">
        <v>105</v>
      </c>
      <c r="U30" s="5" t="s">
        <v>105</v>
      </c>
      <c r="V30" s="5" t="s">
        <v>105</v>
      </c>
      <c r="W30" s="5" t="s">
        <v>105</v>
      </c>
      <c r="X30" s="5">
        <v>207.0</v>
      </c>
      <c r="Y30" s="5" t="s">
        <v>105</v>
      </c>
      <c r="Z30" s="5" t="s">
        <v>105</v>
      </c>
      <c r="AA30" s="5" t="s">
        <v>105</v>
      </c>
      <c r="AB30" s="5" t="s">
        <v>105</v>
      </c>
      <c r="AC30" s="5" t="s">
        <v>428</v>
      </c>
      <c r="AD30" s="5" t="s">
        <v>402</v>
      </c>
      <c r="AE30" s="5" t="s">
        <v>105</v>
      </c>
      <c r="AF30" s="5" t="s">
        <v>105</v>
      </c>
      <c r="AG30" s="5" t="s">
        <v>105</v>
      </c>
      <c r="AH30" s="5" t="s">
        <v>105</v>
      </c>
      <c r="AI30" s="15" t="s">
        <v>105</v>
      </c>
      <c r="AJ30" s="14" t="s">
        <v>105</v>
      </c>
      <c r="AK30" s="5" t="s">
        <v>105</v>
      </c>
      <c r="AL30" s="10" t="s">
        <v>105</v>
      </c>
      <c r="AM30" s="5" t="s">
        <v>105</v>
      </c>
      <c r="AN30" s="5" t="s">
        <v>105</v>
      </c>
      <c r="AO30" s="5" t="s">
        <v>105</v>
      </c>
      <c r="AP30" s="5" t="s">
        <v>105</v>
      </c>
      <c r="AQ30" s="5" t="s">
        <v>105</v>
      </c>
      <c r="AR30" s="5" t="s">
        <v>105</v>
      </c>
      <c r="AS30" s="5" t="s">
        <v>105</v>
      </c>
      <c r="AT30" s="5" t="s">
        <v>105</v>
      </c>
      <c r="AU30" s="5" t="s">
        <v>105</v>
      </c>
      <c r="AV30" s="5" t="s">
        <v>105</v>
      </c>
      <c r="AW30" s="5" t="s">
        <v>105</v>
      </c>
      <c r="AX30" s="5" t="s">
        <v>105</v>
      </c>
      <c r="AY30" s="5" t="s">
        <v>105</v>
      </c>
      <c r="AZ30" s="5" t="s">
        <v>105</v>
      </c>
      <c r="BA30" s="5" t="s">
        <v>105</v>
      </c>
      <c r="BB30" s="5" t="s">
        <v>105</v>
      </c>
      <c r="BC30" s="5" t="s">
        <v>105</v>
      </c>
      <c r="BD30" s="5" t="s">
        <v>105</v>
      </c>
      <c r="BE30" s="5" t="s">
        <v>105</v>
      </c>
      <c r="BF30" s="5" t="s">
        <v>105</v>
      </c>
      <c r="BG30" s="5" t="s">
        <v>105</v>
      </c>
      <c r="BH30" s="5" t="s">
        <v>105</v>
      </c>
      <c r="BI30" s="5" t="s">
        <v>105</v>
      </c>
      <c r="BJ30" s="5" t="s">
        <v>105</v>
      </c>
      <c r="BK30" s="5" t="s">
        <v>306</v>
      </c>
      <c r="BL30" s="5" t="s">
        <v>105</v>
      </c>
      <c r="BM30" s="5" t="s">
        <v>105</v>
      </c>
      <c r="BN30" s="5" t="s">
        <v>105</v>
      </c>
      <c r="BO30" s="5" t="s">
        <v>105</v>
      </c>
      <c r="BP30" s="5" t="s">
        <v>105</v>
      </c>
      <c r="BQ30" s="5" t="s">
        <v>105</v>
      </c>
      <c r="BR30" s="5" t="s">
        <v>429</v>
      </c>
      <c r="BS30" s="5" t="s">
        <v>105</v>
      </c>
      <c r="BT30" s="5" t="s">
        <v>105</v>
      </c>
      <c r="BU30" s="5" t="s">
        <v>119</v>
      </c>
      <c r="BV30" s="10" t="s">
        <v>105</v>
      </c>
      <c r="BW30" s="10" t="s">
        <v>105</v>
      </c>
      <c r="BX30" s="5" t="s">
        <v>105</v>
      </c>
      <c r="BY30" s="5" t="s">
        <v>105</v>
      </c>
      <c r="BZ30" s="5" t="s">
        <v>105</v>
      </c>
      <c r="CA30" s="5" t="s">
        <v>105</v>
      </c>
      <c r="CB30" s="5" t="s">
        <v>105</v>
      </c>
      <c r="CC30" s="5" t="s">
        <v>105</v>
      </c>
      <c r="CD30" s="5" t="s">
        <v>105</v>
      </c>
      <c r="CE30" s="5" t="s">
        <v>105</v>
      </c>
      <c r="CF30" s="5" t="s">
        <v>105</v>
      </c>
      <c r="CG30" s="5" t="s">
        <v>105</v>
      </c>
      <c r="CH30" s="5" t="s">
        <v>105</v>
      </c>
      <c r="CI30" s="5" t="s">
        <v>105</v>
      </c>
      <c r="CJ30" s="5" t="s">
        <v>105</v>
      </c>
      <c r="CK30" s="5" t="s">
        <v>105</v>
      </c>
      <c r="CL30" s="5" t="s">
        <v>105</v>
      </c>
      <c r="CM30" s="5" t="s">
        <v>105</v>
      </c>
      <c r="CN30" s="5" t="s">
        <v>105</v>
      </c>
      <c r="CO30" s="5" t="s">
        <v>105</v>
      </c>
      <c r="CP30" s="5" t="s">
        <v>105</v>
      </c>
      <c r="CQ30" s="5" t="s">
        <v>105</v>
      </c>
      <c r="CR30" s="5" t="s">
        <v>105</v>
      </c>
      <c r="CS30" s="5" t="s">
        <v>105</v>
      </c>
      <c r="CT30" s="5" t="s">
        <v>105</v>
      </c>
      <c r="CU30" s="5" t="s">
        <v>105</v>
      </c>
      <c r="CV30" s="13" t="s">
        <v>430</v>
      </c>
      <c r="CW30" s="6"/>
      <c r="CX30" s="6"/>
      <c r="CY30" s="6"/>
      <c r="CZ30" s="6"/>
      <c r="DA30" s="6"/>
      <c r="DB30" s="6"/>
      <c r="DC30" s="6"/>
      <c r="DD30" s="6"/>
      <c r="DE30" s="6"/>
      <c r="DF30" s="6"/>
    </row>
    <row r="31">
      <c r="A31" s="5" t="s">
        <v>100</v>
      </c>
      <c r="B31" s="5" t="s">
        <v>359</v>
      </c>
      <c r="C31" s="5" t="s">
        <v>422</v>
      </c>
      <c r="D31" s="5">
        <v>1730.0</v>
      </c>
      <c r="E31" s="5" t="s">
        <v>105</v>
      </c>
      <c r="F31" s="5">
        <v>1991.0</v>
      </c>
      <c r="G31" s="5" t="s">
        <v>105</v>
      </c>
      <c r="H31" s="5" t="s">
        <v>105</v>
      </c>
      <c r="I31" s="5" t="s">
        <v>150</v>
      </c>
      <c r="J31" s="5" t="s">
        <v>423</v>
      </c>
      <c r="K31" s="5" t="s">
        <v>108</v>
      </c>
      <c r="L31" s="5" t="s">
        <v>105</v>
      </c>
      <c r="M31" s="5" t="s">
        <v>266</v>
      </c>
      <c r="N31" s="5">
        <v>1.0</v>
      </c>
      <c r="O31" s="10" t="s">
        <v>431</v>
      </c>
      <c r="P31" s="5" t="s">
        <v>432</v>
      </c>
      <c r="Q31" s="5" t="s">
        <v>426</v>
      </c>
      <c r="R31" s="5" t="s">
        <v>105</v>
      </c>
      <c r="S31" s="5" t="s">
        <v>433</v>
      </c>
      <c r="T31" s="5" t="s">
        <v>105</v>
      </c>
      <c r="U31" s="5" t="s">
        <v>105</v>
      </c>
      <c r="V31" s="5" t="s">
        <v>105</v>
      </c>
      <c r="W31" s="5" t="s">
        <v>105</v>
      </c>
      <c r="X31" s="5">
        <v>2300.0</v>
      </c>
      <c r="Y31" s="5" t="s">
        <v>105</v>
      </c>
      <c r="Z31" s="5" t="s">
        <v>105</v>
      </c>
      <c r="AA31" s="5" t="s">
        <v>105</v>
      </c>
      <c r="AB31" s="5" t="s">
        <v>105</v>
      </c>
      <c r="AC31" s="5" t="s">
        <v>284</v>
      </c>
      <c r="AD31" s="5" t="s">
        <v>105</v>
      </c>
      <c r="AE31" s="5" t="s">
        <v>105</v>
      </c>
      <c r="AF31" s="5" t="s">
        <v>105</v>
      </c>
      <c r="AG31" s="5" t="s">
        <v>105</v>
      </c>
      <c r="AH31" s="5">
        <v>1.0</v>
      </c>
      <c r="AI31" s="15" t="s">
        <v>105</v>
      </c>
      <c r="AJ31" s="14" t="s">
        <v>105</v>
      </c>
      <c r="AK31" s="5" t="s">
        <v>105</v>
      </c>
      <c r="AL31" s="10" t="s">
        <v>105</v>
      </c>
      <c r="AM31" s="5">
        <v>1.0</v>
      </c>
      <c r="AN31" s="5">
        <v>8.0</v>
      </c>
      <c r="AO31" s="5" t="s">
        <v>105</v>
      </c>
      <c r="AP31" s="5" t="s">
        <v>105</v>
      </c>
      <c r="AQ31" s="5" t="s">
        <v>105</v>
      </c>
      <c r="AR31" s="5" t="s">
        <v>105</v>
      </c>
      <c r="AS31" s="5" t="s">
        <v>105</v>
      </c>
      <c r="AT31" s="5" t="s">
        <v>105</v>
      </c>
      <c r="AU31" s="5" t="s">
        <v>105</v>
      </c>
      <c r="AV31" s="5" t="s">
        <v>105</v>
      </c>
      <c r="AW31" s="5" t="s">
        <v>170</v>
      </c>
      <c r="AX31" s="5" t="s">
        <v>105</v>
      </c>
      <c r="AY31" s="5" t="s">
        <v>105</v>
      </c>
      <c r="AZ31" s="5" t="s">
        <v>105</v>
      </c>
      <c r="BA31" s="5" t="s">
        <v>105</v>
      </c>
      <c r="BB31" s="5" t="s">
        <v>286</v>
      </c>
      <c r="BC31" s="5" t="s">
        <v>105</v>
      </c>
      <c r="BD31" s="5" t="s">
        <v>105</v>
      </c>
      <c r="BE31" s="5" t="s">
        <v>105</v>
      </c>
      <c r="BF31" s="5" t="s">
        <v>105</v>
      </c>
      <c r="BG31" s="5" t="s">
        <v>105</v>
      </c>
      <c r="BH31" s="5" t="s">
        <v>105</v>
      </c>
      <c r="BI31" s="5" t="s">
        <v>318</v>
      </c>
      <c r="BJ31" s="5" t="s">
        <v>105</v>
      </c>
      <c r="BK31" s="5" t="s">
        <v>306</v>
      </c>
      <c r="BL31" s="5" t="s">
        <v>105</v>
      </c>
      <c r="BM31" s="5" t="s">
        <v>105</v>
      </c>
      <c r="BN31" s="5" t="s">
        <v>105</v>
      </c>
      <c r="BO31" s="5" t="s">
        <v>118</v>
      </c>
      <c r="BP31" s="5" t="s">
        <v>434</v>
      </c>
      <c r="BQ31" s="5" t="s">
        <v>105</v>
      </c>
      <c r="BR31" s="5" t="s">
        <v>429</v>
      </c>
      <c r="BS31" s="5" t="s">
        <v>105</v>
      </c>
      <c r="BT31" s="5" t="s">
        <v>105</v>
      </c>
      <c r="BU31" s="5" t="s">
        <v>119</v>
      </c>
      <c r="BV31" s="10" t="s">
        <v>105</v>
      </c>
      <c r="BW31" s="10" t="s">
        <v>105</v>
      </c>
      <c r="BX31" s="5" t="s">
        <v>105</v>
      </c>
      <c r="BY31" s="5" t="s">
        <v>105</v>
      </c>
      <c r="BZ31" s="5" t="s">
        <v>105</v>
      </c>
      <c r="CA31" s="5" t="s">
        <v>105</v>
      </c>
      <c r="CB31" s="5" t="s">
        <v>105</v>
      </c>
      <c r="CC31" s="5" t="s">
        <v>105</v>
      </c>
      <c r="CD31" s="5" t="s">
        <v>105</v>
      </c>
      <c r="CE31" s="5" t="s">
        <v>105</v>
      </c>
      <c r="CF31" s="5" t="s">
        <v>105</v>
      </c>
      <c r="CG31" s="5" t="s">
        <v>105</v>
      </c>
      <c r="CH31" s="5" t="s">
        <v>105</v>
      </c>
      <c r="CI31" s="5" t="s">
        <v>105</v>
      </c>
      <c r="CJ31" s="5" t="s">
        <v>105</v>
      </c>
      <c r="CK31" s="5" t="s">
        <v>105</v>
      </c>
      <c r="CL31" s="5" t="s">
        <v>105</v>
      </c>
      <c r="CM31" s="5" t="s">
        <v>105</v>
      </c>
      <c r="CN31" s="5" t="s">
        <v>105</v>
      </c>
      <c r="CO31" s="5" t="s">
        <v>105</v>
      </c>
      <c r="CP31" s="5" t="s">
        <v>105</v>
      </c>
      <c r="CQ31" s="5" t="s">
        <v>105</v>
      </c>
      <c r="CR31" s="5" t="s">
        <v>105</v>
      </c>
      <c r="CS31" s="5" t="s">
        <v>105</v>
      </c>
      <c r="CT31" s="5" t="s">
        <v>105</v>
      </c>
      <c r="CU31" s="5" t="s">
        <v>105</v>
      </c>
      <c r="CV31" s="13" t="s">
        <v>430</v>
      </c>
      <c r="CW31" s="6"/>
      <c r="CX31" s="6"/>
      <c r="CY31" s="6"/>
      <c r="CZ31" s="6"/>
      <c r="DA31" s="6"/>
      <c r="DB31" s="6"/>
      <c r="DC31" s="6"/>
      <c r="DD31" s="6"/>
      <c r="DE31" s="6"/>
      <c r="DF31" s="6"/>
    </row>
    <row r="32">
      <c r="A32" s="5" t="s">
        <v>100</v>
      </c>
      <c r="B32" s="5" t="s">
        <v>359</v>
      </c>
      <c r="C32" s="5" t="s">
        <v>422</v>
      </c>
      <c r="D32" s="5">
        <v>50178.0</v>
      </c>
      <c r="E32" s="5" t="s">
        <v>435</v>
      </c>
      <c r="F32" s="5">
        <v>1975.0</v>
      </c>
      <c r="G32" s="5" t="s">
        <v>105</v>
      </c>
      <c r="H32" s="5" t="s">
        <v>105</v>
      </c>
      <c r="I32" s="5" t="s">
        <v>150</v>
      </c>
      <c r="J32" s="5" t="s">
        <v>107</v>
      </c>
      <c r="K32" s="5" t="s">
        <v>108</v>
      </c>
      <c r="L32" s="5" t="s">
        <v>105</v>
      </c>
      <c r="M32" s="5" t="s">
        <v>215</v>
      </c>
      <c r="N32" s="5">
        <v>1.0</v>
      </c>
      <c r="O32" s="10" t="s">
        <v>436</v>
      </c>
      <c r="P32" s="5" t="s">
        <v>437</v>
      </c>
      <c r="Q32" s="5" t="s">
        <v>438</v>
      </c>
      <c r="R32" s="5" t="s">
        <v>439</v>
      </c>
      <c r="S32" s="5" t="s">
        <v>105</v>
      </c>
      <c r="T32" s="5" t="s">
        <v>105</v>
      </c>
      <c r="U32" s="5" t="s">
        <v>105</v>
      </c>
      <c r="V32" s="5" t="s">
        <v>105</v>
      </c>
      <c r="W32" s="5" t="s">
        <v>105</v>
      </c>
      <c r="X32" s="5">
        <v>2100.0</v>
      </c>
      <c r="Y32" s="5" t="s">
        <v>105</v>
      </c>
      <c r="Z32" s="5" t="s">
        <v>105</v>
      </c>
      <c r="AA32" s="5" t="s">
        <v>105</v>
      </c>
      <c r="AB32" s="5" t="s">
        <v>105</v>
      </c>
      <c r="AC32" s="5" t="s">
        <v>284</v>
      </c>
      <c r="AD32" s="5" t="s">
        <v>440</v>
      </c>
      <c r="AE32" s="5" t="s">
        <v>105</v>
      </c>
      <c r="AF32" s="5" t="s">
        <v>105</v>
      </c>
      <c r="AG32" s="5" t="s">
        <v>105</v>
      </c>
      <c r="AH32" s="5" t="s">
        <v>105</v>
      </c>
      <c r="AI32" s="11">
        <f t="shared" ref="AI32:AI33" si="7">CONVERT(AK32, "yd", "m")</f>
        <v>0.9144</v>
      </c>
      <c r="AJ32" s="12">
        <f t="shared" ref="AJ32:AJ33" si="8">CONVERT(AI32, "m", "ft")</f>
        <v>3</v>
      </c>
      <c r="AK32" s="5">
        <v>1.0</v>
      </c>
      <c r="AL32" s="10" t="s">
        <v>105</v>
      </c>
      <c r="AM32" s="5">
        <v>1.0</v>
      </c>
      <c r="AN32" s="5">
        <v>7.0</v>
      </c>
      <c r="AO32" s="5" t="s">
        <v>105</v>
      </c>
      <c r="AP32" s="5" t="s">
        <v>105</v>
      </c>
      <c r="AQ32" s="5" t="s">
        <v>105</v>
      </c>
      <c r="AR32" s="5" t="s">
        <v>105</v>
      </c>
      <c r="AS32" s="5" t="s">
        <v>105</v>
      </c>
      <c r="AT32" s="5" t="s">
        <v>105</v>
      </c>
      <c r="AU32" s="5" t="s">
        <v>105</v>
      </c>
      <c r="AV32" s="5" t="s">
        <v>105</v>
      </c>
      <c r="AW32" s="5" t="s">
        <v>441</v>
      </c>
      <c r="AX32" s="5" t="s">
        <v>105</v>
      </c>
      <c r="AY32" s="5" t="s">
        <v>105</v>
      </c>
      <c r="AZ32" s="5" t="s">
        <v>105</v>
      </c>
      <c r="BA32" s="5" t="s">
        <v>105</v>
      </c>
      <c r="BB32" s="5" t="s">
        <v>105</v>
      </c>
      <c r="BC32" s="5" t="s">
        <v>105</v>
      </c>
      <c r="BD32" s="5" t="s">
        <v>105</v>
      </c>
      <c r="BE32" s="5" t="s">
        <v>105</v>
      </c>
      <c r="BF32" s="5" t="s">
        <v>105</v>
      </c>
      <c r="BG32" s="5" t="s">
        <v>105</v>
      </c>
      <c r="BH32" s="5" t="s">
        <v>105</v>
      </c>
      <c r="BI32" s="5" t="s">
        <v>105</v>
      </c>
      <c r="BJ32" s="5" t="s">
        <v>105</v>
      </c>
      <c r="BK32" s="5" t="s">
        <v>105</v>
      </c>
      <c r="BL32" s="5" t="s">
        <v>105</v>
      </c>
      <c r="BM32" s="5" t="s">
        <v>442</v>
      </c>
      <c r="BN32" s="5" t="s">
        <v>105</v>
      </c>
      <c r="BO32" s="5" t="s">
        <v>105</v>
      </c>
      <c r="BP32" s="5" t="s">
        <v>443</v>
      </c>
      <c r="BQ32" s="5" t="s">
        <v>105</v>
      </c>
      <c r="BR32" s="5" t="s">
        <v>215</v>
      </c>
      <c r="BS32" s="5" t="s">
        <v>105</v>
      </c>
      <c r="BT32" s="5" t="s">
        <v>444</v>
      </c>
      <c r="BU32" s="5" t="s">
        <v>445</v>
      </c>
      <c r="BV32" s="10" t="s">
        <v>105</v>
      </c>
      <c r="BW32" s="10" t="s">
        <v>105</v>
      </c>
      <c r="BX32" s="5" t="s">
        <v>105</v>
      </c>
      <c r="BY32" s="5" t="s">
        <v>105</v>
      </c>
      <c r="BZ32" s="5" t="s">
        <v>105</v>
      </c>
      <c r="CA32" s="5" t="s">
        <v>105</v>
      </c>
      <c r="CB32" s="5" t="s">
        <v>105</v>
      </c>
      <c r="CC32" s="5" t="s">
        <v>105</v>
      </c>
      <c r="CD32" s="5" t="s">
        <v>105</v>
      </c>
      <c r="CE32" s="5" t="s">
        <v>105</v>
      </c>
      <c r="CF32" s="5" t="s">
        <v>105</v>
      </c>
      <c r="CG32" s="5" t="s">
        <v>105</v>
      </c>
      <c r="CH32" s="5" t="s">
        <v>105</v>
      </c>
      <c r="CI32" s="5" t="s">
        <v>105</v>
      </c>
      <c r="CJ32" s="5" t="s">
        <v>105</v>
      </c>
      <c r="CK32" s="5" t="s">
        <v>105</v>
      </c>
      <c r="CL32" s="5" t="s">
        <v>105</v>
      </c>
      <c r="CM32" s="5" t="s">
        <v>105</v>
      </c>
      <c r="CN32" s="5" t="s">
        <v>105</v>
      </c>
      <c r="CO32" s="5" t="s">
        <v>105</v>
      </c>
      <c r="CP32" s="5" t="s">
        <v>105</v>
      </c>
      <c r="CQ32" s="10" t="s">
        <v>446</v>
      </c>
      <c r="CR32" s="5" t="s">
        <v>105</v>
      </c>
      <c r="CS32" s="5" t="s">
        <v>105</v>
      </c>
      <c r="CT32" s="5" t="s">
        <v>105</v>
      </c>
      <c r="CU32" s="5" t="s">
        <v>105</v>
      </c>
      <c r="CV32" s="13" t="s">
        <v>447</v>
      </c>
      <c r="CW32" s="6"/>
      <c r="CX32" s="6"/>
      <c r="CY32" s="6"/>
      <c r="CZ32" s="6"/>
      <c r="DA32" s="6"/>
      <c r="DB32" s="6"/>
      <c r="DC32" s="6"/>
      <c r="DD32" s="6"/>
      <c r="DE32" s="6"/>
      <c r="DF32" s="6"/>
    </row>
    <row r="33">
      <c r="A33" s="5" t="s">
        <v>100</v>
      </c>
      <c r="B33" s="5" t="s">
        <v>359</v>
      </c>
      <c r="C33" s="5" t="s">
        <v>422</v>
      </c>
      <c r="D33" s="5">
        <v>43963.0</v>
      </c>
      <c r="E33" s="5" t="s">
        <v>435</v>
      </c>
      <c r="F33" s="5">
        <v>1998.0</v>
      </c>
      <c r="G33" s="5" t="s">
        <v>105</v>
      </c>
      <c r="H33" s="5" t="s">
        <v>105</v>
      </c>
      <c r="I33" s="5" t="s">
        <v>136</v>
      </c>
      <c r="J33" s="5" t="s">
        <v>124</v>
      </c>
      <c r="K33" s="5" t="s">
        <v>108</v>
      </c>
      <c r="L33" s="5" t="s">
        <v>105</v>
      </c>
      <c r="M33" s="5" t="s">
        <v>109</v>
      </c>
      <c r="N33" s="5">
        <v>1.0</v>
      </c>
      <c r="O33" s="10" t="s">
        <v>448</v>
      </c>
      <c r="P33" s="5" t="s">
        <v>449</v>
      </c>
      <c r="Q33" s="5" t="s">
        <v>426</v>
      </c>
      <c r="R33" s="5" t="s">
        <v>450</v>
      </c>
      <c r="S33" s="5" t="s">
        <v>105</v>
      </c>
      <c r="T33" s="5" t="s">
        <v>105</v>
      </c>
      <c r="U33" s="5" t="s">
        <v>105</v>
      </c>
      <c r="V33" s="5" t="s">
        <v>105</v>
      </c>
      <c r="W33" s="5" t="s">
        <v>105</v>
      </c>
      <c r="X33" s="5">
        <v>530.0</v>
      </c>
      <c r="Y33" s="5" t="s">
        <v>190</v>
      </c>
      <c r="Z33" s="5" t="s">
        <v>167</v>
      </c>
      <c r="AA33" s="5" t="s">
        <v>105</v>
      </c>
      <c r="AB33" s="5" t="s">
        <v>105</v>
      </c>
      <c r="AC33" s="5" t="s">
        <v>451</v>
      </c>
      <c r="AD33" s="5" t="s">
        <v>105</v>
      </c>
      <c r="AE33" s="5" t="s">
        <v>105</v>
      </c>
      <c r="AF33" s="5" t="s">
        <v>105</v>
      </c>
      <c r="AG33" s="5" t="s">
        <v>105</v>
      </c>
      <c r="AH33" s="5" t="s">
        <v>105</v>
      </c>
      <c r="AI33" s="11">
        <f t="shared" si="7"/>
        <v>82.296</v>
      </c>
      <c r="AJ33" s="12">
        <f t="shared" si="8"/>
        <v>270</v>
      </c>
      <c r="AK33" s="5">
        <v>90.0</v>
      </c>
      <c r="AL33" s="10" t="s">
        <v>105</v>
      </c>
      <c r="AM33" s="5">
        <v>2.0</v>
      </c>
      <c r="AN33" s="5" t="s">
        <v>105</v>
      </c>
      <c r="AO33" s="5" t="s">
        <v>105</v>
      </c>
      <c r="AP33" s="5" t="s">
        <v>105</v>
      </c>
      <c r="AQ33" s="5" t="s">
        <v>105</v>
      </c>
      <c r="AR33" s="5" t="s">
        <v>105</v>
      </c>
      <c r="AS33" s="5" t="s">
        <v>105</v>
      </c>
      <c r="AT33" s="5" t="s">
        <v>105</v>
      </c>
      <c r="AU33" s="5" t="s">
        <v>105</v>
      </c>
      <c r="AV33" s="5" t="s">
        <v>105</v>
      </c>
      <c r="AW33" s="5" t="s">
        <v>452</v>
      </c>
      <c r="AX33" s="5" t="s">
        <v>105</v>
      </c>
      <c r="AY33" s="5" t="s">
        <v>105</v>
      </c>
      <c r="AZ33" s="5" t="s">
        <v>105</v>
      </c>
      <c r="BA33" s="5" t="s">
        <v>105</v>
      </c>
      <c r="BB33" s="5" t="s">
        <v>105</v>
      </c>
      <c r="BC33" s="5" t="s">
        <v>105</v>
      </c>
      <c r="BD33" s="5" t="s">
        <v>105</v>
      </c>
      <c r="BE33" s="5" t="s">
        <v>105</v>
      </c>
      <c r="BF33" s="5" t="s">
        <v>105</v>
      </c>
      <c r="BG33" s="5" t="s">
        <v>105</v>
      </c>
      <c r="BH33" s="5" t="s">
        <v>105</v>
      </c>
      <c r="BI33" s="5" t="s">
        <v>105</v>
      </c>
      <c r="BJ33" s="5" t="s">
        <v>105</v>
      </c>
      <c r="BK33" s="5" t="s">
        <v>105</v>
      </c>
      <c r="BL33" s="5" t="s">
        <v>105</v>
      </c>
      <c r="BM33" s="5" t="s">
        <v>105</v>
      </c>
      <c r="BN33" s="5" t="s">
        <v>105</v>
      </c>
      <c r="BO33" s="5" t="s">
        <v>105</v>
      </c>
      <c r="BP33" s="5" t="s">
        <v>453</v>
      </c>
      <c r="BQ33" s="5" t="s">
        <v>105</v>
      </c>
      <c r="BR33" s="5" t="s">
        <v>117</v>
      </c>
      <c r="BS33" s="5" t="s">
        <v>118</v>
      </c>
      <c r="BT33" s="5" t="s">
        <v>454</v>
      </c>
      <c r="BU33" s="5" t="s">
        <v>119</v>
      </c>
      <c r="BV33" s="10" t="s">
        <v>105</v>
      </c>
      <c r="BW33" s="10" t="s">
        <v>105</v>
      </c>
      <c r="BX33" s="5" t="s">
        <v>105</v>
      </c>
      <c r="BY33" s="5" t="s">
        <v>105</v>
      </c>
      <c r="BZ33" s="5" t="s">
        <v>105</v>
      </c>
      <c r="CA33" s="5" t="s">
        <v>105</v>
      </c>
      <c r="CB33" s="5" t="s">
        <v>105</v>
      </c>
      <c r="CC33" s="5" t="s">
        <v>105</v>
      </c>
      <c r="CD33" s="5" t="s">
        <v>105</v>
      </c>
      <c r="CE33" s="5" t="s">
        <v>105</v>
      </c>
      <c r="CF33" s="5" t="s">
        <v>105</v>
      </c>
      <c r="CG33" s="5" t="s">
        <v>105</v>
      </c>
      <c r="CH33" s="5" t="s">
        <v>105</v>
      </c>
      <c r="CI33" s="5" t="s">
        <v>105</v>
      </c>
      <c r="CJ33" s="5" t="s">
        <v>105</v>
      </c>
      <c r="CK33" s="5" t="s">
        <v>105</v>
      </c>
      <c r="CL33" s="5" t="s">
        <v>105</v>
      </c>
      <c r="CM33" s="5" t="s">
        <v>105</v>
      </c>
      <c r="CN33" s="5" t="s">
        <v>105</v>
      </c>
      <c r="CO33" s="5" t="s">
        <v>105</v>
      </c>
      <c r="CP33" s="5" t="s">
        <v>105</v>
      </c>
      <c r="CQ33" s="10" t="s">
        <v>455</v>
      </c>
      <c r="CR33" s="5" t="s">
        <v>105</v>
      </c>
      <c r="CS33" s="5" t="s">
        <v>105</v>
      </c>
      <c r="CT33" s="5" t="s">
        <v>105</v>
      </c>
      <c r="CU33" s="5" t="s">
        <v>105</v>
      </c>
      <c r="CV33" s="13" t="s">
        <v>456</v>
      </c>
      <c r="CW33" s="6"/>
      <c r="CX33" s="6"/>
      <c r="CY33" s="6"/>
      <c r="CZ33" s="6"/>
      <c r="DA33" s="6"/>
      <c r="DB33" s="6"/>
      <c r="DC33" s="6"/>
      <c r="DD33" s="6"/>
      <c r="DE33" s="6"/>
      <c r="DF33" s="6"/>
    </row>
    <row r="34">
      <c r="A34" s="5" t="s">
        <v>100</v>
      </c>
      <c r="B34" s="5" t="s">
        <v>359</v>
      </c>
      <c r="C34" s="5" t="s">
        <v>422</v>
      </c>
      <c r="D34" s="5">
        <v>8921.0</v>
      </c>
      <c r="E34" s="5" t="s">
        <v>411</v>
      </c>
      <c r="F34" s="5">
        <v>2003.0</v>
      </c>
      <c r="G34" s="5" t="s">
        <v>105</v>
      </c>
      <c r="H34" s="5" t="s">
        <v>105</v>
      </c>
      <c r="I34" s="5" t="s">
        <v>136</v>
      </c>
      <c r="J34" s="5" t="s">
        <v>124</v>
      </c>
      <c r="K34" s="5" t="s">
        <v>108</v>
      </c>
      <c r="L34" s="5" t="s">
        <v>105</v>
      </c>
      <c r="M34" s="5" t="s">
        <v>457</v>
      </c>
      <c r="N34" s="5">
        <v>1.0</v>
      </c>
      <c r="O34" s="10" t="s">
        <v>458</v>
      </c>
      <c r="P34" s="5" t="s">
        <v>459</v>
      </c>
      <c r="Q34" s="5" t="s">
        <v>460</v>
      </c>
      <c r="R34" s="5" t="s">
        <v>461</v>
      </c>
      <c r="S34" s="5" t="s">
        <v>105</v>
      </c>
      <c r="T34" s="5" t="s">
        <v>105</v>
      </c>
      <c r="U34" s="5" t="s">
        <v>105</v>
      </c>
      <c r="V34" s="5" t="s">
        <v>105</v>
      </c>
      <c r="W34" s="5" t="s">
        <v>105</v>
      </c>
      <c r="X34" s="5">
        <v>1507.0</v>
      </c>
      <c r="Y34" s="5" t="s">
        <v>105</v>
      </c>
      <c r="Z34" s="5" t="s">
        <v>105</v>
      </c>
      <c r="AA34" s="5" t="s">
        <v>105</v>
      </c>
      <c r="AB34" s="5" t="s">
        <v>105</v>
      </c>
      <c r="AC34" s="5" t="s">
        <v>462</v>
      </c>
      <c r="AD34" s="5" t="s">
        <v>105</v>
      </c>
      <c r="AE34" s="5" t="s">
        <v>105</v>
      </c>
      <c r="AF34" s="5" t="s">
        <v>105</v>
      </c>
      <c r="AG34" s="5" t="s">
        <v>105</v>
      </c>
      <c r="AH34" s="5">
        <v>0.1</v>
      </c>
      <c r="AI34" s="15" t="s">
        <v>105</v>
      </c>
      <c r="AJ34" s="14" t="s">
        <v>105</v>
      </c>
      <c r="AK34" s="5" t="s">
        <v>105</v>
      </c>
      <c r="AL34" s="10" t="s">
        <v>105</v>
      </c>
      <c r="AM34" s="5">
        <v>1.0</v>
      </c>
      <c r="AN34" s="5">
        <v>7.0</v>
      </c>
      <c r="AO34" s="5" t="s">
        <v>105</v>
      </c>
      <c r="AP34" s="5" t="s">
        <v>105</v>
      </c>
      <c r="AQ34" s="5" t="s">
        <v>105</v>
      </c>
      <c r="AR34" s="5" t="s">
        <v>105</v>
      </c>
      <c r="AS34" s="5" t="s">
        <v>105</v>
      </c>
      <c r="AT34" s="5" t="s">
        <v>105</v>
      </c>
      <c r="AU34" s="5" t="s">
        <v>105</v>
      </c>
      <c r="AV34" s="5" t="s">
        <v>105</v>
      </c>
      <c r="AW34" s="5" t="s">
        <v>286</v>
      </c>
      <c r="AX34" s="5" t="s">
        <v>105</v>
      </c>
      <c r="AY34" s="5" t="s">
        <v>105</v>
      </c>
      <c r="AZ34" s="5" t="s">
        <v>105</v>
      </c>
      <c r="BA34" s="5" t="s">
        <v>105</v>
      </c>
      <c r="BB34" s="5" t="s">
        <v>105</v>
      </c>
      <c r="BC34" s="5" t="s">
        <v>463</v>
      </c>
      <c r="BD34" s="5" t="s">
        <v>105</v>
      </c>
      <c r="BE34" s="5" t="s">
        <v>105</v>
      </c>
      <c r="BF34" s="5" t="s">
        <v>105</v>
      </c>
      <c r="BG34" s="5" t="s">
        <v>105</v>
      </c>
      <c r="BH34" s="5" t="s">
        <v>105</v>
      </c>
      <c r="BI34" s="5" t="s">
        <v>105</v>
      </c>
      <c r="BJ34" s="5" t="s">
        <v>105</v>
      </c>
      <c r="BK34" s="5" t="s">
        <v>105</v>
      </c>
      <c r="BL34" s="5" t="s">
        <v>105</v>
      </c>
      <c r="BM34" s="5" t="s">
        <v>105</v>
      </c>
      <c r="BN34" s="5" t="s">
        <v>105</v>
      </c>
      <c r="BO34" s="5" t="s">
        <v>105</v>
      </c>
      <c r="BP34" s="5" t="s">
        <v>464</v>
      </c>
      <c r="BQ34" s="5" t="s">
        <v>105</v>
      </c>
      <c r="BR34" s="5" t="s">
        <v>465</v>
      </c>
      <c r="BS34" s="5" t="s">
        <v>105</v>
      </c>
      <c r="BT34" s="5" t="s">
        <v>105</v>
      </c>
      <c r="BU34" s="5" t="s">
        <v>105</v>
      </c>
      <c r="BV34" s="10" t="s">
        <v>105</v>
      </c>
      <c r="BW34" s="10" t="s">
        <v>105</v>
      </c>
      <c r="BX34" s="5" t="s">
        <v>105</v>
      </c>
      <c r="BY34" s="5" t="s">
        <v>105</v>
      </c>
      <c r="BZ34" s="5" t="s">
        <v>105</v>
      </c>
      <c r="CA34" s="5" t="s">
        <v>105</v>
      </c>
      <c r="CB34" s="5" t="s">
        <v>105</v>
      </c>
      <c r="CC34" s="5" t="s">
        <v>105</v>
      </c>
      <c r="CD34" s="5" t="s">
        <v>105</v>
      </c>
      <c r="CE34" s="5" t="s">
        <v>105</v>
      </c>
      <c r="CF34" s="5" t="s">
        <v>105</v>
      </c>
      <c r="CG34" s="5" t="s">
        <v>105</v>
      </c>
      <c r="CH34" s="5" t="s">
        <v>105</v>
      </c>
      <c r="CI34" s="5" t="s">
        <v>105</v>
      </c>
      <c r="CJ34" s="5" t="s">
        <v>105</v>
      </c>
      <c r="CK34" s="5" t="s">
        <v>105</v>
      </c>
      <c r="CL34" s="5" t="s">
        <v>105</v>
      </c>
      <c r="CM34" s="5" t="s">
        <v>105</v>
      </c>
      <c r="CN34" s="5" t="s">
        <v>105</v>
      </c>
      <c r="CO34" s="5" t="s">
        <v>105</v>
      </c>
      <c r="CP34" s="5" t="s">
        <v>105</v>
      </c>
      <c r="CQ34" s="10" t="s">
        <v>466</v>
      </c>
      <c r="CR34" s="5" t="s">
        <v>105</v>
      </c>
      <c r="CS34" s="5" t="s">
        <v>105</v>
      </c>
      <c r="CT34" s="5" t="s">
        <v>105</v>
      </c>
      <c r="CU34" s="5" t="s">
        <v>105</v>
      </c>
      <c r="CV34" s="13" t="s">
        <v>467</v>
      </c>
      <c r="CW34" s="6"/>
      <c r="CX34" s="6"/>
      <c r="CY34" s="6"/>
      <c r="CZ34" s="6"/>
      <c r="DA34" s="6"/>
      <c r="DB34" s="6"/>
      <c r="DC34" s="6"/>
      <c r="DD34" s="6"/>
      <c r="DE34" s="6"/>
      <c r="DF34" s="6"/>
    </row>
    <row r="35">
      <c r="A35" s="5" t="s">
        <v>100</v>
      </c>
      <c r="B35" s="5" t="s">
        <v>359</v>
      </c>
      <c r="C35" s="5" t="s">
        <v>468</v>
      </c>
      <c r="D35" s="5">
        <v>45464.0</v>
      </c>
      <c r="E35" s="5" t="s">
        <v>469</v>
      </c>
      <c r="F35" s="5">
        <v>2017.0</v>
      </c>
      <c r="G35" s="5" t="s">
        <v>163</v>
      </c>
      <c r="H35" s="5">
        <v>17.0</v>
      </c>
      <c r="I35" s="5" t="s">
        <v>150</v>
      </c>
      <c r="J35" s="5" t="s">
        <v>107</v>
      </c>
      <c r="K35" s="5" t="s">
        <v>108</v>
      </c>
      <c r="L35" s="5" t="s">
        <v>105</v>
      </c>
      <c r="M35" s="5" t="s">
        <v>266</v>
      </c>
      <c r="N35" s="5">
        <v>1.0</v>
      </c>
      <c r="O35" s="10" t="s">
        <v>470</v>
      </c>
      <c r="P35" s="5" t="s">
        <v>471</v>
      </c>
      <c r="Q35" s="5" t="s">
        <v>472</v>
      </c>
      <c r="R35" s="5" t="s">
        <v>473</v>
      </c>
      <c r="S35" s="5" t="s">
        <v>474</v>
      </c>
      <c r="T35" s="5" t="s">
        <v>105</v>
      </c>
      <c r="U35" s="5" t="s">
        <v>105</v>
      </c>
      <c r="V35" s="5" t="s">
        <v>105</v>
      </c>
      <c r="W35" s="5" t="s">
        <v>105</v>
      </c>
      <c r="X35" s="5">
        <v>1100.0</v>
      </c>
      <c r="Y35" s="5" t="s">
        <v>105</v>
      </c>
      <c r="Z35" s="5" t="s">
        <v>167</v>
      </c>
      <c r="AA35" s="5" t="s">
        <v>283</v>
      </c>
      <c r="AB35" s="5">
        <v>50.0</v>
      </c>
      <c r="AC35" s="5" t="s">
        <v>475</v>
      </c>
      <c r="AD35" s="5" t="s">
        <v>402</v>
      </c>
      <c r="AE35" s="5" t="s">
        <v>105</v>
      </c>
      <c r="AF35" s="5" t="s">
        <v>105</v>
      </c>
      <c r="AG35" s="5" t="s">
        <v>105</v>
      </c>
      <c r="AH35" s="5">
        <v>0.3</v>
      </c>
      <c r="AI35" s="11">
        <f t="shared" ref="AI35:AI36" si="9">CONVERT(AK35, "yd", "m")</f>
        <v>32.004</v>
      </c>
      <c r="AJ35" s="12">
        <f t="shared" ref="AJ35:AJ36" si="10">CONVERT(AI35, "m", "ft")</f>
        <v>105</v>
      </c>
      <c r="AK35" s="5">
        <v>35.0</v>
      </c>
      <c r="AL35" s="10" t="s">
        <v>105</v>
      </c>
      <c r="AM35" s="5">
        <v>1.0</v>
      </c>
      <c r="AN35" s="5">
        <v>7.5</v>
      </c>
      <c r="AO35" s="5" t="s">
        <v>105</v>
      </c>
      <c r="AP35" s="5" t="s">
        <v>105</v>
      </c>
      <c r="AQ35" s="5">
        <v>3.5</v>
      </c>
      <c r="AR35" s="5" t="s">
        <v>105</v>
      </c>
      <c r="AS35" s="5" t="s">
        <v>105</v>
      </c>
      <c r="AT35" s="5" t="s">
        <v>105</v>
      </c>
      <c r="AU35" s="5" t="s">
        <v>105</v>
      </c>
      <c r="AV35" s="5" t="s">
        <v>105</v>
      </c>
      <c r="AW35" s="5" t="s">
        <v>286</v>
      </c>
      <c r="AX35" s="5" t="s">
        <v>105</v>
      </c>
      <c r="AY35" s="5" t="s">
        <v>105</v>
      </c>
      <c r="AZ35" s="5" t="s">
        <v>105</v>
      </c>
      <c r="BA35" s="5" t="s">
        <v>105</v>
      </c>
      <c r="BB35" s="5" t="s">
        <v>105</v>
      </c>
      <c r="BC35" s="5" t="s">
        <v>105</v>
      </c>
      <c r="BD35" s="5" t="s">
        <v>105</v>
      </c>
      <c r="BE35" s="5" t="s">
        <v>105</v>
      </c>
      <c r="BF35" s="5" t="s">
        <v>105</v>
      </c>
      <c r="BG35" s="5" t="s">
        <v>105</v>
      </c>
      <c r="BH35" s="5" t="s">
        <v>105</v>
      </c>
      <c r="BI35" s="5" t="s">
        <v>476</v>
      </c>
      <c r="BJ35" s="5" t="s">
        <v>105</v>
      </c>
      <c r="BK35" s="5" t="s">
        <v>105</v>
      </c>
      <c r="BL35" s="5" t="s">
        <v>105</v>
      </c>
      <c r="BM35" s="5" t="s">
        <v>105</v>
      </c>
      <c r="BN35" s="5" t="s">
        <v>105</v>
      </c>
      <c r="BO35" s="5" t="s">
        <v>105</v>
      </c>
      <c r="BP35" s="5" t="s">
        <v>477</v>
      </c>
      <c r="BQ35" s="5" t="s">
        <v>105</v>
      </c>
      <c r="BR35" s="5" t="s">
        <v>478</v>
      </c>
      <c r="BS35" s="5" t="s">
        <v>105</v>
      </c>
      <c r="BT35" s="5" t="s">
        <v>105</v>
      </c>
      <c r="BU35" s="5" t="s">
        <v>119</v>
      </c>
      <c r="BV35" s="10" t="s">
        <v>105</v>
      </c>
      <c r="BW35" s="10" t="s">
        <v>105</v>
      </c>
      <c r="BX35" s="5" t="s">
        <v>105</v>
      </c>
      <c r="BY35" s="5" t="s">
        <v>105</v>
      </c>
      <c r="BZ35" s="5" t="s">
        <v>105</v>
      </c>
      <c r="CA35" s="5" t="s">
        <v>105</v>
      </c>
      <c r="CB35" s="5" t="s">
        <v>105</v>
      </c>
      <c r="CC35" s="5" t="s">
        <v>105</v>
      </c>
      <c r="CD35" s="5" t="s">
        <v>105</v>
      </c>
      <c r="CE35" s="5" t="s">
        <v>105</v>
      </c>
      <c r="CF35" s="5" t="s">
        <v>105</v>
      </c>
      <c r="CG35" s="5" t="s">
        <v>105</v>
      </c>
      <c r="CH35" s="5" t="s">
        <v>105</v>
      </c>
      <c r="CI35" s="5" t="s">
        <v>105</v>
      </c>
      <c r="CJ35" s="5" t="s">
        <v>105</v>
      </c>
      <c r="CK35" s="5" t="s">
        <v>105</v>
      </c>
      <c r="CL35" s="5" t="s">
        <v>105</v>
      </c>
      <c r="CM35" s="5" t="s">
        <v>105</v>
      </c>
      <c r="CN35" s="5" t="s">
        <v>105</v>
      </c>
      <c r="CO35" s="5" t="s">
        <v>105</v>
      </c>
      <c r="CP35" s="5" t="s">
        <v>105</v>
      </c>
      <c r="CQ35" s="10" t="s">
        <v>479</v>
      </c>
      <c r="CR35" s="5" t="s">
        <v>105</v>
      </c>
      <c r="CS35" s="5" t="s">
        <v>105</v>
      </c>
      <c r="CT35" s="5" t="s">
        <v>105</v>
      </c>
      <c r="CU35" s="5" t="s">
        <v>105</v>
      </c>
      <c r="CV35" s="13" t="s">
        <v>480</v>
      </c>
      <c r="CW35" s="6"/>
      <c r="CX35" s="6"/>
      <c r="CY35" s="6"/>
      <c r="CZ35" s="6"/>
      <c r="DA35" s="6"/>
      <c r="DB35" s="6"/>
      <c r="DC35" s="6"/>
      <c r="DD35" s="6"/>
      <c r="DE35" s="6"/>
      <c r="DF35" s="6"/>
    </row>
    <row r="36">
      <c r="A36" s="5" t="s">
        <v>100</v>
      </c>
      <c r="B36" s="5" t="s">
        <v>359</v>
      </c>
      <c r="C36" s="5" t="s">
        <v>481</v>
      </c>
      <c r="D36" s="5">
        <v>26886.0</v>
      </c>
      <c r="E36" s="5" t="s">
        <v>395</v>
      </c>
      <c r="F36" s="5">
        <v>2000.0</v>
      </c>
      <c r="G36" s="5" t="s">
        <v>213</v>
      </c>
      <c r="H36" s="5">
        <v>13.0</v>
      </c>
      <c r="I36" s="5" t="s">
        <v>214</v>
      </c>
      <c r="J36" s="5" t="s">
        <v>107</v>
      </c>
      <c r="K36" s="5" t="s">
        <v>108</v>
      </c>
      <c r="L36" s="5" t="s">
        <v>105</v>
      </c>
      <c r="M36" s="5" t="s">
        <v>109</v>
      </c>
      <c r="N36" s="5">
        <v>1.0</v>
      </c>
      <c r="O36" s="10" t="s">
        <v>482</v>
      </c>
      <c r="P36" s="5" t="s">
        <v>483</v>
      </c>
      <c r="Q36" s="5" t="s">
        <v>484</v>
      </c>
      <c r="R36" s="5" t="s">
        <v>105</v>
      </c>
      <c r="S36" s="5" t="s">
        <v>105</v>
      </c>
      <c r="T36" s="5" t="s">
        <v>105</v>
      </c>
      <c r="U36" s="5" t="s">
        <v>105</v>
      </c>
      <c r="V36" s="5" t="s">
        <v>105</v>
      </c>
      <c r="W36" s="5" t="s">
        <v>105</v>
      </c>
      <c r="X36" s="5">
        <v>1100.0</v>
      </c>
      <c r="Y36" s="5" t="s">
        <v>105</v>
      </c>
      <c r="Z36" s="5" t="s">
        <v>105</v>
      </c>
      <c r="AA36" s="5" t="s">
        <v>141</v>
      </c>
      <c r="AB36" s="5">
        <v>78.0</v>
      </c>
      <c r="AC36" s="5" t="s">
        <v>485</v>
      </c>
      <c r="AD36" s="5" t="s">
        <v>105</v>
      </c>
      <c r="AE36" s="5" t="s">
        <v>105</v>
      </c>
      <c r="AF36" s="5" t="s">
        <v>105</v>
      </c>
      <c r="AG36" s="5" t="s">
        <v>105</v>
      </c>
      <c r="AH36" s="5" t="s">
        <v>105</v>
      </c>
      <c r="AI36" s="11">
        <f t="shared" si="9"/>
        <v>59.436</v>
      </c>
      <c r="AJ36" s="12">
        <f t="shared" si="10"/>
        <v>195</v>
      </c>
      <c r="AK36" s="5">
        <v>65.0</v>
      </c>
      <c r="AL36" s="10" t="s">
        <v>105</v>
      </c>
      <c r="AM36" s="5">
        <v>1.0</v>
      </c>
      <c r="AN36" s="5">
        <v>7.5</v>
      </c>
      <c r="AO36" s="5" t="s">
        <v>105</v>
      </c>
      <c r="AP36" s="5" t="s">
        <v>105</v>
      </c>
      <c r="AQ36" s="5" t="s">
        <v>105</v>
      </c>
      <c r="AR36" s="5" t="s">
        <v>105</v>
      </c>
      <c r="AS36" s="5" t="s">
        <v>105</v>
      </c>
      <c r="AT36" s="5">
        <v>400.0</v>
      </c>
      <c r="AU36" s="5" t="s">
        <v>105</v>
      </c>
      <c r="AV36" s="5" t="s">
        <v>105</v>
      </c>
      <c r="AW36" s="5" t="s">
        <v>286</v>
      </c>
      <c r="AX36" s="5" t="s">
        <v>105</v>
      </c>
      <c r="AY36" s="5" t="s">
        <v>105</v>
      </c>
      <c r="AZ36" s="5" t="s">
        <v>105</v>
      </c>
      <c r="BA36" s="5" t="s">
        <v>105</v>
      </c>
      <c r="BB36" s="5" t="s">
        <v>105</v>
      </c>
      <c r="BC36" s="5" t="s">
        <v>105</v>
      </c>
      <c r="BD36" s="5" t="s">
        <v>105</v>
      </c>
      <c r="BE36" s="5" t="s">
        <v>105</v>
      </c>
      <c r="BF36" s="5" t="s">
        <v>105</v>
      </c>
      <c r="BG36" s="5" t="s">
        <v>105</v>
      </c>
      <c r="BH36" s="5" t="s">
        <v>105</v>
      </c>
      <c r="BI36" s="5" t="s">
        <v>105</v>
      </c>
      <c r="BJ36" s="5" t="s">
        <v>105</v>
      </c>
      <c r="BK36" s="5" t="s">
        <v>105</v>
      </c>
      <c r="BL36" s="5" t="s">
        <v>105</v>
      </c>
      <c r="BM36" s="5" t="s">
        <v>105</v>
      </c>
      <c r="BN36" s="5" t="s">
        <v>105</v>
      </c>
      <c r="BO36" s="5" t="s">
        <v>105</v>
      </c>
      <c r="BP36" s="5" t="s">
        <v>486</v>
      </c>
      <c r="BQ36" s="5" t="s">
        <v>105</v>
      </c>
      <c r="BR36" s="5" t="s">
        <v>487</v>
      </c>
      <c r="BS36" s="5" t="s">
        <v>105</v>
      </c>
      <c r="BT36" s="5" t="s">
        <v>488</v>
      </c>
      <c r="BU36" s="5" t="s">
        <v>119</v>
      </c>
      <c r="BV36" s="10" t="s">
        <v>105</v>
      </c>
      <c r="BW36" s="10" t="s">
        <v>105</v>
      </c>
      <c r="BX36" s="5" t="s">
        <v>105</v>
      </c>
      <c r="BY36" s="5" t="s">
        <v>105</v>
      </c>
      <c r="BZ36" s="5" t="s">
        <v>105</v>
      </c>
      <c r="CA36" s="5" t="s">
        <v>105</v>
      </c>
      <c r="CB36" s="5" t="s">
        <v>105</v>
      </c>
      <c r="CC36" s="5" t="s">
        <v>105</v>
      </c>
      <c r="CD36" s="5" t="s">
        <v>105</v>
      </c>
      <c r="CE36" s="5" t="s">
        <v>105</v>
      </c>
      <c r="CF36" s="5" t="s">
        <v>105</v>
      </c>
      <c r="CG36" s="5" t="s">
        <v>105</v>
      </c>
      <c r="CH36" s="5" t="s">
        <v>105</v>
      </c>
      <c r="CI36" s="5" t="s">
        <v>105</v>
      </c>
      <c r="CJ36" s="5" t="s">
        <v>105</v>
      </c>
      <c r="CK36" s="5" t="s">
        <v>105</v>
      </c>
      <c r="CL36" s="5" t="s">
        <v>105</v>
      </c>
      <c r="CM36" s="5" t="s">
        <v>105</v>
      </c>
      <c r="CN36" s="5" t="s">
        <v>105</v>
      </c>
      <c r="CO36" s="5" t="s">
        <v>105</v>
      </c>
      <c r="CP36" s="5" t="s">
        <v>105</v>
      </c>
      <c r="CQ36" s="10" t="s">
        <v>489</v>
      </c>
      <c r="CR36" s="5" t="s">
        <v>105</v>
      </c>
      <c r="CS36" s="5" t="s">
        <v>105</v>
      </c>
      <c r="CT36" s="5" t="s">
        <v>105</v>
      </c>
      <c r="CU36" s="5" t="s">
        <v>105</v>
      </c>
      <c r="CV36" s="13" t="s">
        <v>490</v>
      </c>
      <c r="CW36" s="6"/>
      <c r="CX36" s="6"/>
      <c r="CY36" s="6"/>
      <c r="CZ36" s="6"/>
      <c r="DA36" s="6"/>
      <c r="DB36" s="6"/>
      <c r="DC36" s="6"/>
      <c r="DD36" s="6"/>
      <c r="DE36" s="6"/>
      <c r="DF36" s="6"/>
    </row>
    <row r="37">
      <c r="A37" s="5" t="s">
        <v>100</v>
      </c>
      <c r="B37" s="5" t="s">
        <v>359</v>
      </c>
      <c r="C37" s="5" t="s">
        <v>481</v>
      </c>
      <c r="D37" s="5">
        <v>42939.0</v>
      </c>
      <c r="E37" s="5" t="s">
        <v>491</v>
      </c>
      <c r="F37" s="5">
        <v>2013.0</v>
      </c>
      <c r="G37" s="5" t="s">
        <v>492</v>
      </c>
      <c r="H37" s="5" t="s">
        <v>105</v>
      </c>
      <c r="I37" s="5" t="s">
        <v>136</v>
      </c>
      <c r="J37" s="5" t="s">
        <v>107</v>
      </c>
      <c r="K37" s="5" t="s">
        <v>108</v>
      </c>
      <c r="L37" s="5" t="s">
        <v>105</v>
      </c>
      <c r="M37" s="5" t="s">
        <v>137</v>
      </c>
      <c r="N37" s="5">
        <v>1.0</v>
      </c>
      <c r="O37" s="10" t="s">
        <v>493</v>
      </c>
      <c r="P37" s="5" t="s">
        <v>494</v>
      </c>
      <c r="Q37" s="5" t="s">
        <v>495</v>
      </c>
      <c r="R37" s="5" t="s">
        <v>105</v>
      </c>
      <c r="S37" s="5" t="s">
        <v>105</v>
      </c>
      <c r="T37" s="5" t="s">
        <v>105</v>
      </c>
      <c r="U37" s="5" t="s">
        <v>105</v>
      </c>
      <c r="V37" s="5" t="s">
        <v>105</v>
      </c>
      <c r="W37" s="5" t="s">
        <v>105</v>
      </c>
      <c r="X37" s="5">
        <v>1630.0</v>
      </c>
      <c r="Y37" s="5" t="s">
        <v>105</v>
      </c>
      <c r="Z37" s="5" t="s">
        <v>167</v>
      </c>
      <c r="AA37" s="5" t="s">
        <v>105</v>
      </c>
      <c r="AB37" s="10" t="s">
        <v>105</v>
      </c>
      <c r="AC37" s="5" t="s">
        <v>496</v>
      </c>
      <c r="AD37" s="5" t="s">
        <v>497</v>
      </c>
      <c r="AE37" s="5" t="s">
        <v>105</v>
      </c>
      <c r="AF37" s="5" t="s">
        <v>105</v>
      </c>
      <c r="AG37" s="5" t="s">
        <v>105</v>
      </c>
      <c r="AH37" s="5" t="s">
        <v>105</v>
      </c>
      <c r="AI37" s="15" t="s">
        <v>105</v>
      </c>
      <c r="AJ37" s="14" t="s">
        <v>105</v>
      </c>
      <c r="AK37" s="5" t="s">
        <v>105</v>
      </c>
      <c r="AL37" s="10" t="s">
        <v>105</v>
      </c>
      <c r="AM37" s="5">
        <v>1.0</v>
      </c>
      <c r="AN37" s="5">
        <v>6.5</v>
      </c>
      <c r="AO37" s="5" t="s">
        <v>105</v>
      </c>
      <c r="AP37" s="5" t="s">
        <v>105</v>
      </c>
      <c r="AQ37" s="5" t="s">
        <v>105</v>
      </c>
      <c r="AR37" s="5" t="s">
        <v>105</v>
      </c>
      <c r="AS37" s="5" t="s">
        <v>105</v>
      </c>
      <c r="AT37" s="5" t="s">
        <v>105</v>
      </c>
      <c r="AU37" s="5" t="s">
        <v>105</v>
      </c>
      <c r="AV37" s="5" t="s">
        <v>105</v>
      </c>
      <c r="AW37" s="5" t="s">
        <v>317</v>
      </c>
      <c r="AX37" s="5" t="s">
        <v>105</v>
      </c>
      <c r="AY37" s="5" t="s">
        <v>232</v>
      </c>
      <c r="AZ37" s="5" t="s">
        <v>105</v>
      </c>
      <c r="BA37" s="5" t="s">
        <v>105</v>
      </c>
      <c r="BB37" s="5" t="s">
        <v>105</v>
      </c>
      <c r="BC37" s="5" t="s">
        <v>105</v>
      </c>
      <c r="BD37" s="5" t="s">
        <v>105</v>
      </c>
      <c r="BE37" s="5" t="s">
        <v>105</v>
      </c>
      <c r="BF37" s="5" t="s">
        <v>105</v>
      </c>
      <c r="BG37" s="5" t="s">
        <v>105</v>
      </c>
      <c r="BH37" s="5" t="s">
        <v>105</v>
      </c>
      <c r="BI37" s="5" t="s">
        <v>476</v>
      </c>
      <c r="BJ37" s="5" t="s">
        <v>105</v>
      </c>
      <c r="BK37" s="5" t="s">
        <v>105</v>
      </c>
      <c r="BL37" s="5" t="s">
        <v>105</v>
      </c>
      <c r="BM37" s="5" t="s">
        <v>404</v>
      </c>
      <c r="BN37" s="5" t="s">
        <v>105</v>
      </c>
      <c r="BO37" s="5" t="s">
        <v>105</v>
      </c>
      <c r="BP37" s="5" t="s">
        <v>498</v>
      </c>
      <c r="BQ37" s="5" t="s">
        <v>499</v>
      </c>
      <c r="BR37" s="5" t="s">
        <v>500</v>
      </c>
      <c r="BS37" s="5" t="s">
        <v>105</v>
      </c>
      <c r="BT37" s="5" t="s">
        <v>501</v>
      </c>
      <c r="BU37" s="5" t="s">
        <v>119</v>
      </c>
      <c r="BV37" s="10" t="s">
        <v>105</v>
      </c>
      <c r="BW37" s="5" t="s">
        <v>118</v>
      </c>
      <c r="BX37" s="5" t="s">
        <v>105</v>
      </c>
      <c r="BY37" s="5" t="s">
        <v>105</v>
      </c>
      <c r="BZ37" s="5" t="s">
        <v>105</v>
      </c>
      <c r="CA37" s="5" t="s">
        <v>105</v>
      </c>
      <c r="CB37" s="5" t="s">
        <v>105</v>
      </c>
      <c r="CC37" s="5" t="s">
        <v>105</v>
      </c>
      <c r="CD37" s="5" t="s">
        <v>105</v>
      </c>
      <c r="CE37" s="5" t="s">
        <v>105</v>
      </c>
      <c r="CF37" s="5" t="s">
        <v>105</v>
      </c>
      <c r="CG37" s="5" t="s">
        <v>105</v>
      </c>
      <c r="CH37" s="5" t="s">
        <v>105</v>
      </c>
      <c r="CI37" s="5" t="s">
        <v>105</v>
      </c>
      <c r="CJ37" s="5" t="s">
        <v>105</v>
      </c>
      <c r="CK37" s="5" t="s">
        <v>105</v>
      </c>
      <c r="CL37" s="5" t="s">
        <v>105</v>
      </c>
      <c r="CM37" s="5" t="s">
        <v>105</v>
      </c>
      <c r="CN37" s="5" t="s">
        <v>105</v>
      </c>
      <c r="CO37" s="5" t="s">
        <v>105</v>
      </c>
      <c r="CP37" s="5" t="s">
        <v>105</v>
      </c>
      <c r="CQ37" s="10" t="s">
        <v>502</v>
      </c>
      <c r="CR37" s="5" t="s">
        <v>105</v>
      </c>
      <c r="CS37" s="5" t="s">
        <v>105</v>
      </c>
      <c r="CT37" s="5" t="s">
        <v>105</v>
      </c>
      <c r="CU37" s="5" t="s">
        <v>105</v>
      </c>
      <c r="CV37" s="13" t="s">
        <v>503</v>
      </c>
      <c r="CW37" s="6"/>
      <c r="CX37" s="6"/>
      <c r="CY37" s="6"/>
      <c r="CZ37" s="6"/>
      <c r="DA37" s="6"/>
      <c r="DB37" s="6"/>
      <c r="DC37" s="6"/>
      <c r="DD37" s="6"/>
      <c r="DE37" s="6"/>
      <c r="DF37" s="6"/>
    </row>
    <row r="38">
      <c r="A38" s="5" t="s">
        <v>100</v>
      </c>
      <c r="B38" s="5" t="s">
        <v>359</v>
      </c>
      <c r="C38" s="5" t="s">
        <v>504</v>
      </c>
      <c r="D38" s="5">
        <v>1907.0</v>
      </c>
      <c r="E38" s="5" t="s">
        <v>105</v>
      </c>
      <c r="F38" s="5">
        <v>1996.0</v>
      </c>
      <c r="G38" s="5" t="s">
        <v>123</v>
      </c>
      <c r="H38" s="5">
        <v>5.0</v>
      </c>
      <c r="I38" s="5" t="s">
        <v>106</v>
      </c>
      <c r="J38" s="5" t="s">
        <v>107</v>
      </c>
      <c r="K38" s="5" t="s">
        <v>108</v>
      </c>
      <c r="L38" s="5" t="s">
        <v>105</v>
      </c>
      <c r="M38" s="5" t="s">
        <v>215</v>
      </c>
      <c r="N38" s="5">
        <v>1.0</v>
      </c>
      <c r="O38" s="10" t="s">
        <v>505</v>
      </c>
      <c r="P38" s="5" t="s">
        <v>506</v>
      </c>
      <c r="Q38" s="5" t="s">
        <v>507</v>
      </c>
      <c r="R38" s="5" t="s">
        <v>508</v>
      </c>
      <c r="S38" s="5" t="s">
        <v>509</v>
      </c>
      <c r="T38" s="5">
        <v>31.5856283</v>
      </c>
      <c r="U38" s="5">
        <v>-87.9622174</v>
      </c>
      <c r="V38" s="5">
        <v>49.54</v>
      </c>
      <c r="W38" s="5">
        <v>151.0</v>
      </c>
      <c r="X38" s="5">
        <v>1500.0</v>
      </c>
      <c r="Y38" s="5" t="s">
        <v>105</v>
      </c>
      <c r="Z38" s="5" t="s">
        <v>105</v>
      </c>
      <c r="AA38" s="5" t="s">
        <v>220</v>
      </c>
      <c r="AB38" s="5">
        <v>29.0</v>
      </c>
      <c r="AC38" s="5" t="s">
        <v>284</v>
      </c>
      <c r="AD38" s="5" t="s">
        <v>402</v>
      </c>
      <c r="AE38" s="5" t="s">
        <v>105</v>
      </c>
      <c r="AF38" s="5" t="s">
        <v>105</v>
      </c>
      <c r="AG38" s="5" t="s">
        <v>105</v>
      </c>
      <c r="AH38" s="5" t="s">
        <v>105</v>
      </c>
      <c r="AI38" s="15" t="s">
        <v>105</v>
      </c>
      <c r="AJ38" s="14" t="s">
        <v>105</v>
      </c>
      <c r="AK38" s="5" t="s">
        <v>105</v>
      </c>
      <c r="AL38" s="10" t="s">
        <v>105</v>
      </c>
      <c r="AM38" s="5">
        <v>1.0</v>
      </c>
      <c r="AN38" s="5">
        <v>6.5</v>
      </c>
      <c r="AO38" s="5" t="s">
        <v>105</v>
      </c>
      <c r="AP38" s="5" t="s">
        <v>105</v>
      </c>
      <c r="AQ38" s="5" t="s">
        <v>105</v>
      </c>
      <c r="AR38" s="5" t="s">
        <v>105</v>
      </c>
      <c r="AS38" s="5" t="s">
        <v>105</v>
      </c>
      <c r="AT38" s="5" t="s">
        <v>105</v>
      </c>
      <c r="AU38" s="5" t="s">
        <v>105</v>
      </c>
      <c r="AV38" s="5" t="s">
        <v>105</v>
      </c>
      <c r="AW38" s="5" t="s">
        <v>105</v>
      </c>
      <c r="AX38" s="5" t="s">
        <v>105</v>
      </c>
      <c r="AY38" s="5" t="s">
        <v>105</v>
      </c>
      <c r="AZ38" s="5" t="s">
        <v>105</v>
      </c>
      <c r="BA38" s="5" t="s">
        <v>105</v>
      </c>
      <c r="BB38" s="5" t="s">
        <v>105</v>
      </c>
      <c r="BC38" s="5" t="s">
        <v>105</v>
      </c>
      <c r="BD38" s="5" t="s">
        <v>105</v>
      </c>
      <c r="BE38" s="5" t="s">
        <v>105</v>
      </c>
      <c r="BF38" s="5" t="s">
        <v>105</v>
      </c>
      <c r="BG38" s="5" t="s">
        <v>105</v>
      </c>
      <c r="BH38" s="5" t="s">
        <v>105</v>
      </c>
      <c r="BI38" s="5" t="s">
        <v>105</v>
      </c>
      <c r="BJ38" s="5" t="s">
        <v>105</v>
      </c>
      <c r="BK38" s="5" t="s">
        <v>105</v>
      </c>
      <c r="BL38" s="5" t="s">
        <v>105</v>
      </c>
      <c r="BM38" s="5" t="s">
        <v>105</v>
      </c>
      <c r="BN38" s="5" t="s">
        <v>105</v>
      </c>
      <c r="BO38" s="5" t="s">
        <v>105</v>
      </c>
      <c r="BP38" s="5" t="s">
        <v>105</v>
      </c>
      <c r="BQ38" s="5" t="s">
        <v>105</v>
      </c>
      <c r="BR38" s="5" t="s">
        <v>215</v>
      </c>
      <c r="BS38" s="5" t="s">
        <v>105</v>
      </c>
      <c r="BT38" s="5" t="s">
        <v>105</v>
      </c>
      <c r="BU38" s="5" t="s">
        <v>119</v>
      </c>
      <c r="BV38" s="10" t="s">
        <v>105</v>
      </c>
      <c r="BW38" s="10" t="s">
        <v>105</v>
      </c>
      <c r="BX38" s="5" t="s">
        <v>368</v>
      </c>
      <c r="BY38" s="5" t="s">
        <v>105</v>
      </c>
      <c r="BZ38" s="5" t="s">
        <v>105</v>
      </c>
      <c r="CA38" s="5" t="s">
        <v>105</v>
      </c>
      <c r="CB38" s="5" t="s">
        <v>105</v>
      </c>
      <c r="CC38" s="5" t="s">
        <v>105</v>
      </c>
      <c r="CD38" s="5" t="s">
        <v>105</v>
      </c>
      <c r="CE38" s="5" t="s">
        <v>105</v>
      </c>
      <c r="CF38" s="5" t="s">
        <v>105</v>
      </c>
      <c r="CG38" s="5" t="s">
        <v>105</v>
      </c>
      <c r="CH38" s="5" t="s">
        <v>105</v>
      </c>
      <c r="CI38" s="5" t="s">
        <v>105</v>
      </c>
      <c r="CJ38" s="5" t="s">
        <v>105</v>
      </c>
      <c r="CK38" s="5" t="s">
        <v>105</v>
      </c>
      <c r="CL38" s="5" t="s">
        <v>105</v>
      </c>
      <c r="CM38" s="5" t="s">
        <v>105</v>
      </c>
      <c r="CN38" s="5" t="s">
        <v>105</v>
      </c>
      <c r="CO38" s="5" t="s">
        <v>105</v>
      </c>
      <c r="CP38" s="5" t="s">
        <v>105</v>
      </c>
      <c r="CQ38" s="5" t="s">
        <v>105</v>
      </c>
      <c r="CR38" s="5" t="s">
        <v>118</v>
      </c>
      <c r="CS38" s="5" t="s">
        <v>105</v>
      </c>
      <c r="CT38" s="5" t="s">
        <v>105</v>
      </c>
      <c r="CU38" s="5" t="s">
        <v>105</v>
      </c>
      <c r="CV38" s="13" t="s">
        <v>510</v>
      </c>
      <c r="CW38" s="6"/>
      <c r="CX38" s="6"/>
      <c r="CY38" s="6"/>
      <c r="CZ38" s="6"/>
      <c r="DA38" s="6"/>
      <c r="DB38" s="6"/>
      <c r="DC38" s="6"/>
      <c r="DD38" s="6"/>
      <c r="DE38" s="6"/>
      <c r="DF38" s="6"/>
    </row>
    <row r="39">
      <c r="A39" s="5" t="s">
        <v>100</v>
      </c>
      <c r="B39" s="5" t="s">
        <v>359</v>
      </c>
      <c r="C39" s="5" t="s">
        <v>504</v>
      </c>
      <c r="D39" s="5">
        <v>24451.0</v>
      </c>
      <c r="E39" s="5" t="s">
        <v>411</v>
      </c>
      <c r="F39" s="5">
        <v>2001.0</v>
      </c>
      <c r="G39" s="5" t="s">
        <v>492</v>
      </c>
      <c r="H39" s="5" t="s">
        <v>105</v>
      </c>
      <c r="I39" s="5" t="s">
        <v>136</v>
      </c>
      <c r="J39" s="5" t="s">
        <v>124</v>
      </c>
      <c r="K39" s="5" t="s">
        <v>108</v>
      </c>
      <c r="L39" s="5" t="s">
        <v>105</v>
      </c>
      <c r="M39" s="5" t="s">
        <v>225</v>
      </c>
      <c r="N39" s="5">
        <v>2.0</v>
      </c>
      <c r="O39" s="10" t="s">
        <v>511</v>
      </c>
      <c r="P39" s="5" t="s">
        <v>512</v>
      </c>
      <c r="Q39" s="5" t="s">
        <v>513</v>
      </c>
      <c r="R39" s="5" t="s">
        <v>514</v>
      </c>
      <c r="S39" s="5" t="s">
        <v>515</v>
      </c>
      <c r="T39" s="5" t="s">
        <v>105</v>
      </c>
      <c r="U39" s="5" t="s">
        <v>105</v>
      </c>
      <c r="V39" s="5" t="s">
        <v>105</v>
      </c>
      <c r="W39" s="5" t="s">
        <v>105</v>
      </c>
      <c r="X39" s="5">
        <v>2200.0</v>
      </c>
      <c r="Y39" s="5" t="s">
        <v>105</v>
      </c>
      <c r="Z39" s="5" t="s">
        <v>167</v>
      </c>
      <c r="AA39" s="5" t="s">
        <v>105</v>
      </c>
      <c r="AB39" s="10" t="s">
        <v>105</v>
      </c>
      <c r="AC39" s="5" t="s">
        <v>516</v>
      </c>
      <c r="AD39" s="5" t="s">
        <v>517</v>
      </c>
      <c r="AE39" s="5" t="s">
        <v>105</v>
      </c>
      <c r="AF39" s="5" t="s">
        <v>105</v>
      </c>
      <c r="AG39" s="5" t="s">
        <v>105</v>
      </c>
      <c r="AH39" s="5" t="s">
        <v>105</v>
      </c>
      <c r="AI39" s="15" t="s">
        <v>105</v>
      </c>
      <c r="AJ39" s="14" t="s">
        <v>105</v>
      </c>
      <c r="AK39" s="5" t="s">
        <v>105</v>
      </c>
      <c r="AL39" s="10" t="s">
        <v>105</v>
      </c>
      <c r="AM39" s="5">
        <v>1.0</v>
      </c>
      <c r="AN39" s="5">
        <v>7.0</v>
      </c>
      <c r="AO39" s="5" t="s">
        <v>105</v>
      </c>
      <c r="AP39" s="5" t="s">
        <v>105</v>
      </c>
      <c r="AQ39" s="5" t="s">
        <v>105</v>
      </c>
      <c r="AR39" s="5" t="s">
        <v>105</v>
      </c>
      <c r="AS39" s="5" t="s">
        <v>105</v>
      </c>
      <c r="AT39" s="5" t="s">
        <v>105</v>
      </c>
      <c r="AU39" s="5" t="s">
        <v>105</v>
      </c>
      <c r="AV39" s="5" t="s">
        <v>105</v>
      </c>
      <c r="AW39" s="5" t="s">
        <v>116</v>
      </c>
      <c r="AX39" s="5" t="s">
        <v>105</v>
      </c>
      <c r="AY39" s="5" t="s">
        <v>105</v>
      </c>
      <c r="AZ39" s="5" t="s">
        <v>105</v>
      </c>
      <c r="BA39" s="5" t="s">
        <v>105</v>
      </c>
      <c r="BB39" s="5" t="s">
        <v>105</v>
      </c>
      <c r="BC39" s="5" t="s">
        <v>105</v>
      </c>
      <c r="BD39" s="5" t="s">
        <v>105</v>
      </c>
      <c r="BE39" s="5" t="s">
        <v>105</v>
      </c>
      <c r="BF39" s="5" t="s">
        <v>105</v>
      </c>
      <c r="BG39" s="5" t="s">
        <v>105</v>
      </c>
      <c r="BH39" s="5" t="s">
        <v>105</v>
      </c>
      <c r="BI39" s="5" t="s">
        <v>105</v>
      </c>
      <c r="BJ39" s="5" t="s">
        <v>105</v>
      </c>
      <c r="BK39" s="5" t="s">
        <v>105</v>
      </c>
      <c r="BL39" s="5" t="s">
        <v>105</v>
      </c>
      <c r="BM39" s="5" t="s">
        <v>105</v>
      </c>
      <c r="BN39" s="5" t="s">
        <v>105</v>
      </c>
      <c r="BO39" s="5" t="s">
        <v>105</v>
      </c>
      <c r="BP39" s="5" t="s">
        <v>105</v>
      </c>
      <c r="BQ39" s="5" t="s">
        <v>105</v>
      </c>
      <c r="BR39" s="5" t="s">
        <v>518</v>
      </c>
      <c r="BS39" s="5" t="s">
        <v>118</v>
      </c>
      <c r="BT39" s="5" t="s">
        <v>105</v>
      </c>
      <c r="BU39" s="5" t="s">
        <v>119</v>
      </c>
      <c r="BV39" s="10" t="s">
        <v>105</v>
      </c>
      <c r="BW39" s="10" t="s">
        <v>105</v>
      </c>
      <c r="BX39" s="5" t="s">
        <v>105</v>
      </c>
      <c r="BY39" s="5" t="s">
        <v>105</v>
      </c>
      <c r="BZ39" s="5" t="s">
        <v>105</v>
      </c>
      <c r="CA39" s="5" t="s">
        <v>105</v>
      </c>
      <c r="CB39" s="5" t="s">
        <v>105</v>
      </c>
      <c r="CC39" s="5" t="s">
        <v>105</v>
      </c>
      <c r="CD39" s="5" t="s">
        <v>105</v>
      </c>
      <c r="CE39" s="5" t="s">
        <v>105</v>
      </c>
      <c r="CF39" s="5" t="s">
        <v>105</v>
      </c>
      <c r="CG39" s="5" t="s">
        <v>105</v>
      </c>
      <c r="CH39" s="5" t="s">
        <v>105</v>
      </c>
      <c r="CI39" s="5" t="s">
        <v>105</v>
      </c>
      <c r="CJ39" s="5" t="s">
        <v>105</v>
      </c>
      <c r="CK39" s="5" t="s">
        <v>105</v>
      </c>
      <c r="CL39" s="5" t="s">
        <v>105</v>
      </c>
      <c r="CM39" s="5" t="s">
        <v>105</v>
      </c>
      <c r="CN39" s="5" t="s">
        <v>105</v>
      </c>
      <c r="CO39" s="5" t="s">
        <v>105</v>
      </c>
      <c r="CP39" s="5" t="s">
        <v>519</v>
      </c>
      <c r="CQ39" s="10" t="s">
        <v>520</v>
      </c>
      <c r="CR39" s="5" t="s">
        <v>105</v>
      </c>
      <c r="CS39" s="5" t="s">
        <v>105</v>
      </c>
      <c r="CT39" s="5" t="s">
        <v>105</v>
      </c>
      <c r="CU39" s="5" t="s">
        <v>105</v>
      </c>
      <c r="CV39" s="13" t="s">
        <v>521</v>
      </c>
      <c r="CW39" s="6"/>
      <c r="CX39" s="6"/>
      <c r="CY39" s="6"/>
      <c r="CZ39" s="6"/>
      <c r="DA39" s="6"/>
      <c r="DB39" s="6"/>
      <c r="DC39" s="6"/>
      <c r="DD39" s="6"/>
      <c r="DE39" s="6"/>
      <c r="DF39" s="6"/>
    </row>
    <row r="40">
      <c r="A40" s="5" t="s">
        <v>100</v>
      </c>
      <c r="B40" s="5" t="s">
        <v>359</v>
      </c>
      <c r="C40" s="5" t="s">
        <v>504</v>
      </c>
      <c r="D40" s="5">
        <v>43402.0</v>
      </c>
      <c r="E40" s="5" t="s">
        <v>491</v>
      </c>
      <c r="F40" s="5">
        <v>2002.0</v>
      </c>
      <c r="G40" s="5" t="s">
        <v>135</v>
      </c>
      <c r="H40" s="5" t="s">
        <v>105</v>
      </c>
      <c r="I40" s="5" t="s">
        <v>136</v>
      </c>
      <c r="J40" s="5" t="s">
        <v>124</v>
      </c>
      <c r="K40" s="5" t="s">
        <v>108</v>
      </c>
      <c r="L40" s="5" t="s">
        <v>105</v>
      </c>
      <c r="M40" s="5" t="s">
        <v>215</v>
      </c>
      <c r="N40" s="5">
        <v>2.0</v>
      </c>
      <c r="O40" s="10" t="s">
        <v>522</v>
      </c>
      <c r="P40" s="5" t="s">
        <v>523</v>
      </c>
      <c r="Q40" s="5" t="s">
        <v>524</v>
      </c>
      <c r="R40" s="5" t="s">
        <v>525</v>
      </c>
      <c r="S40" s="5" t="s">
        <v>105</v>
      </c>
      <c r="T40" s="5" t="s">
        <v>105</v>
      </c>
      <c r="U40" s="5" t="s">
        <v>105</v>
      </c>
      <c r="V40" s="5" t="s">
        <v>105</v>
      </c>
      <c r="W40" s="5" t="s">
        <v>105</v>
      </c>
      <c r="X40" s="5" t="s">
        <v>105</v>
      </c>
      <c r="Y40" s="5" t="s">
        <v>105</v>
      </c>
      <c r="Z40" s="5" t="s">
        <v>105</v>
      </c>
      <c r="AA40" s="5" t="s">
        <v>105</v>
      </c>
      <c r="AB40" s="10" t="s">
        <v>105</v>
      </c>
      <c r="AC40" s="5" t="s">
        <v>284</v>
      </c>
      <c r="AD40" s="5" t="s">
        <v>526</v>
      </c>
      <c r="AE40" s="5" t="s">
        <v>105</v>
      </c>
      <c r="AF40" s="5" t="s">
        <v>105</v>
      </c>
      <c r="AG40" s="5" t="s">
        <v>105</v>
      </c>
      <c r="AH40" s="5" t="s">
        <v>105</v>
      </c>
      <c r="AI40" s="15" t="s">
        <v>105</v>
      </c>
      <c r="AJ40" s="14" t="s">
        <v>105</v>
      </c>
      <c r="AK40" s="5" t="s">
        <v>105</v>
      </c>
      <c r="AL40" s="10" t="s">
        <v>105</v>
      </c>
      <c r="AM40" s="5">
        <v>1.0</v>
      </c>
      <c r="AN40" s="5">
        <v>9.0</v>
      </c>
      <c r="AO40" s="5" t="s">
        <v>105</v>
      </c>
      <c r="AP40" s="5" t="s">
        <v>105</v>
      </c>
      <c r="AQ40" s="5">
        <v>4.5</v>
      </c>
      <c r="AR40" s="5" t="s">
        <v>105</v>
      </c>
      <c r="AS40" s="5" t="s">
        <v>105</v>
      </c>
      <c r="AT40" s="5" t="s">
        <v>105</v>
      </c>
      <c r="AU40" s="5" t="s">
        <v>105</v>
      </c>
      <c r="AV40" s="5" t="s">
        <v>105</v>
      </c>
      <c r="AW40" s="5" t="s">
        <v>170</v>
      </c>
      <c r="AX40" s="5" t="s">
        <v>105</v>
      </c>
      <c r="AY40" s="5" t="s">
        <v>105</v>
      </c>
      <c r="AZ40" s="5" t="s">
        <v>105</v>
      </c>
      <c r="BA40" s="5" t="s">
        <v>105</v>
      </c>
      <c r="BB40" s="5" t="s">
        <v>105</v>
      </c>
      <c r="BC40" s="5" t="s">
        <v>105</v>
      </c>
      <c r="BD40" s="5" t="s">
        <v>105</v>
      </c>
      <c r="BE40" s="5" t="s">
        <v>105</v>
      </c>
      <c r="BF40" s="5" t="s">
        <v>105</v>
      </c>
      <c r="BG40" s="5" t="s">
        <v>105</v>
      </c>
      <c r="BH40" s="5" t="s">
        <v>105</v>
      </c>
      <c r="BI40" s="5" t="s">
        <v>105</v>
      </c>
      <c r="BJ40" s="5" t="s">
        <v>105</v>
      </c>
      <c r="BK40" s="5" t="s">
        <v>105</v>
      </c>
      <c r="BL40" s="5" t="s">
        <v>105</v>
      </c>
      <c r="BM40" s="5" t="s">
        <v>105</v>
      </c>
      <c r="BN40" s="5" t="s">
        <v>105</v>
      </c>
      <c r="BO40" s="5" t="s">
        <v>105</v>
      </c>
      <c r="BP40" s="5" t="s">
        <v>105</v>
      </c>
      <c r="BQ40" s="5" t="s">
        <v>105</v>
      </c>
      <c r="BR40" s="5" t="s">
        <v>215</v>
      </c>
      <c r="BS40" s="5" t="s">
        <v>105</v>
      </c>
      <c r="BT40" s="5" t="s">
        <v>105</v>
      </c>
      <c r="BU40" s="5" t="s">
        <v>119</v>
      </c>
      <c r="BV40" s="10" t="s">
        <v>105</v>
      </c>
      <c r="BW40" s="10" t="s">
        <v>105</v>
      </c>
      <c r="BX40" s="5" t="s">
        <v>105</v>
      </c>
      <c r="BY40" s="5" t="s">
        <v>105</v>
      </c>
      <c r="BZ40" s="5" t="s">
        <v>105</v>
      </c>
      <c r="CA40" s="5" t="s">
        <v>105</v>
      </c>
      <c r="CB40" s="5" t="s">
        <v>105</v>
      </c>
      <c r="CC40" s="5" t="s">
        <v>105</v>
      </c>
      <c r="CD40" s="5" t="s">
        <v>105</v>
      </c>
      <c r="CE40" s="5" t="s">
        <v>105</v>
      </c>
      <c r="CF40" s="5" t="s">
        <v>105</v>
      </c>
      <c r="CG40" s="5" t="s">
        <v>105</v>
      </c>
      <c r="CH40" s="5" t="s">
        <v>105</v>
      </c>
      <c r="CI40" s="5" t="s">
        <v>105</v>
      </c>
      <c r="CJ40" s="5" t="s">
        <v>105</v>
      </c>
      <c r="CK40" s="5" t="s">
        <v>105</v>
      </c>
      <c r="CL40" s="5" t="s">
        <v>105</v>
      </c>
      <c r="CM40" s="5" t="s">
        <v>105</v>
      </c>
      <c r="CN40" s="5" t="s">
        <v>105</v>
      </c>
      <c r="CO40" s="5" t="s">
        <v>105</v>
      </c>
      <c r="CP40" s="5" t="s">
        <v>527</v>
      </c>
      <c r="CQ40" s="10" t="s">
        <v>528</v>
      </c>
      <c r="CR40" s="5" t="s">
        <v>105</v>
      </c>
      <c r="CS40" s="5" t="s">
        <v>105</v>
      </c>
      <c r="CT40" s="5" t="s">
        <v>105</v>
      </c>
      <c r="CU40" s="5" t="s">
        <v>105</v>
      </c>
      <c r="CV40" s="13" t="s">
        <v>529</v>
      </c>
      <c r="CW40" s="6"/>
      <c r="CX40" s="6"/>
      <c r="CY40" s="6"/>
      <c r="CZ40" s="6"/>
      <c r="DA40" s="6"/>
      <c r="DB40" s="6"/>
      <c r="DC40" s="6"/>
      <c r="DD40" s="6"/>
      <c r="DE40" s="6"/>
      <c r="DF40" s="6"/>
    </row>
    <row r="41">
      <c r="A41" s="5" t="s">
        <v>100</v>
      </c>
      <c r="B41" s="5" t="s">
        <v>359</v>
      </c>
      <c r="C41" s="5" t="s">
        <v>504</v>
      </c>
      <c r="D41" s="5">
        <v>49238.0</v>
      </c>
      <c r="E41" s="5" t="s">
        <v>491</v>
      </c>
      <c r="F41" s="5">
        <v>2015.0</v>
      </c>
      <c r="G41" s="5" t="s">
        <v>149</v>
      </c>
      <c r="H41" s="5">
        <v>5.0</v>
      </c>
      <c r="I41" s="5" t="s">
        <v>150</v>
      </c>
      <c r="J41" s="5" t="s">
        <v>107</v>
      </c>
      <c r="K41" s="5" t="s">
        <v>108</v>
      </c>
      <c r="L41" s="5" t="s">
        <v>105</v>
      </c>
      <c r="M41" s="5" t="s">
        <v>278</v>
      </c>
      <c r="N41" s="5">
        <v>1.0</v>
      </c>
      <c r="O41" s="10" t="s">
        <v>530</v>
      </c>
      <c r="P41" s="5" t="s">
        <v>531</v>
      </c>
      <c r="Q41" s="5" t="s">
        <v>532</v>
      </c>
      <c r="R41" s="5" t="s">
        <v>533</v>
      </c>
      <c r="S41" s="5" t="s">
        <v>105</v>
      </c>
      <c r="T41" s="5" t="s">
        <v>105</v>
      </c>
      <c r="U41" s="5" t="s">
        <v>105</v>
      </c>
      <c r="V41" s="5" t="s">
        <v>105</v>
      </c>
      <c r="W41" s="5" t="s">
        <v>105</v>
      </c>
      <c r="X41" s="5">
        <v>330.0</v>
      </c>
      <c r="Y41" s="5" t="s">
        <v>105</v>
      </c>
      <c r="Z41" s="5" t="s">
        <v>105</v>
      </c>
      <c r="AA41" s="5" t="s">
        <v>283</v>
      </c>
      <c r="AB41" s="5">
        <v>85.0</v>
      </c>
      <c r="AC41" s="5" t="s">
        <v>284</v>
      </c>
      <c r="AD41" s="5" t="s">
        <v>105</v>
      </c>
      <c r="AE41" s="5" t="s">
        <v>105</v>
      </c>
      <c r="AF41" s="5" t="s">
        <v>105</v>
      </c>
      <c r="AG41" s="5" t="s">
        <v>105</v>
      </c>
      <c r="AH41" s="5">
        <v>20.0</v>
      </c>
      <c r="AI41" s="15" t="s">
        <v>105</v>
      </c>
      <c r="AJ41" s="14" t="s">
        <v>105</v>
      </c>
      <c r="AK41" s="5" t="s">
        <v>105</v>
      </c>
      <c r="AL41" s="10" t="s">
        <v>105</v>
      </c>
      <c r="AM41" s="5">
        <v>1.0</v>
      </c>
      <c r="AN41" s="5">
        <v>8.5</v>
      </c>
      <c r="AO41" s="5" t="s">
        <v>105</v>
      </c>
      <c r="AP41" s="5" t="s">
        <v>105</v>
      </c>
      <c r="AQ41" s="5" t="s">
        <v>105</v>
      </c>
      <c r="AR41" s="5" t="s">
        <v>105</v>
      </c>
      <c r="AS41" s="5" t="s">
        <v>105</v>
      </c>
      <c r="AT41" s="5">
        <v>800.0</v>
      </c>
      <c r="AU41" s="5" t="s">
        <v>105</v>
      </c>
      <c r="AV41" s="5" t="s">
        <v>105</v>
      </c>
      <c r="AW41" s="5" t="s">
        <v>116</v>
      </c>
      <c r="AX41" s="5" t="s">
        <v>105</v>
      </c>
      <c r="AY41" s="5" t="s">
        <v>232</v>
      </c>
      <c r="AZ41" s="5" t="s">
        <v>105</v>
      </c>
      <c r="BA41" s="5" t="s">
        <v>105</v>
      </c>
      <c r="BB41" s="5" t="s">
        <v>105</v>
      </c>
      <c r="BC41" s="5" t="s">
        <v>105</v>
      </c>
      <c r="BD41" s="5" t="s">
        <v>105</v>
      </c>
      <c r="BE41" s="5" t="s">
        <v>105</v>
      </c>
      <c r="BF41" s="5" t="s">
        <v>105</v>
      </c>
      <c r="BG41" s="5" t="s">
        <v>105</v>
      </c>
      <c r="BH41" s="5" t="s">
        <v>105</v>
      </c>
      <c r="BI41" s="5">
        <v>4.5</v>
      </c>
      <c r="BJ41" s="5" t="s">
        <v>105</v>
      </c>
      <c r="BK41" s="5" t="s">
        <v>105</v>
      </c>
      <c r="BL41" s="5" t="s">
        <v>105</v>
      </c>
      <c r="BM41" s="5" t="s">
        <v>105</v>
      </c>
      <c r="BN41" s="5" t="s">
        <v>105</v>
      </c>
      <c r="BO41" s="5" t="s">
        <v>105</v>
      </c>
      <c r="BP41" s="5" t="s">
        <v>534</v>
      </c>
      <c r="BQ41" s="5" t="s">
        <v>105</v>
      </c>
      <c r="BR41" s="5" t="s">
        <v>535</v>
      </c>
      <c r="BS41" s="5" t="s">
        <v>105</v>
      </c>
      <c r="BT41" s="5" t="s">
        <v>105</v>
      </c>
      <c r="BU41" s="5" t="s">
        <v>119</v>
      </c>
      <c r="BV41" s="10" t="s">
        <v>105</v>
      </c>
      <c r="BW41" s="10" t="s">
        <v>105</v>
      </c>
      <c r="BX41" s="5" t="s">
        <v>105</v>
      </c>
      <c r="BY41" s="5" t="s">
        <v>105</v>
      </c>
      <c r="BZ41" s="5" t="s">
        <v>105</v>
      </c>
      <c r="CA41" s="5">
        <v>1.0</v>
      </c>
      <c r="CB41" s="5" t="s">
        <v>105</v>
      </c>
      <c r="CC41" s="5" t="s">
        <v>105</v>
      </c>
      <c r="CD41" s="5">
        <v>16.0</v>
      </c>
      <c r="CE41" s="5" t="s">
        <v>105</v>
      </c>
      <c r="CF41" s="5" t="s">
        <v>105</v>
      </c>
      <c r="CG41" s="5" t="s">
        <v>105</v>
      </c>
      <c r="CH41" s="5" t="s">
        <v>105</v>
      </c>
      <c r="CI41" s="5" t="s">
        <v>105</v>
      </c>
      <c r="CJ41" s="5" t="s">
        <v>105</v>
      </c>
      <c r="CK41" s="5" t="s">
        <v>105</v>
      </c>
      <c r="CL41" s="5" t="s">
        <v>105</v>
      </c>
      <c r="CM41" s="5" t="s">
        <v>105</v>
      </c>
      <c r="CN41" s="5" t="s">
        <v>105</v>
      </c>
      <c r="CO41" s="5" t="s">
        <v>105</v>
      </c>
      <c r="CP41" s="5" t="s">
        <v>536</v>
      </c>
      <c r="CQ41" s="10" t="s">
        <v>537</v>
      </c>
      <c r="CR41" s="5" t="s">
        <v>105</v>
      </c>
      <c r="CS41" s="5" t="s">
        <v>105</v>
      </c>
      <c r="CT41" s="5" t="s">
        <v>105</v>
      </c>
      <c r="CU41" s="5" t="s">
        <v>105</v>
      </c>
      <c r="CV41" s="13" t="s">
        <v>538</v>
      </c>
      <c r="CW41" s="6"/>
      <c r="CX41" s="6"/>
      <c r="CY41" s="6"/>
      <c r="CZ41" s="6"/>
      <c r="DA41" s="6"/>
      <c r="DB41" s="6"/>
      <c r="DC41" s="6"/>
      <c r="DD41" s="6"/>
      <c r="DE41" s="6"/>
      <c r="DF41" s="6"/>
    </row>
    <row r="42">
      <c r="A42" s="5" t="s">
        <v>100</v>
      </c>
      <c r="B42" s="5" t="s">
        <v>359</v>
      </c>
      <c r="C42" s="5" t="s">
        <v>539</v>
      </c>
      <c r="D42" s="5">
        <v>22969.0</v>
      </c>
      <c r="E42" s="5" t="s">
        <v>540</v>
      </c>
      <c r="F42" s="5">
        <v>2008.0</v>
      </c>
      <c r="G42" s="5" t="s">
        <v>396</v>
      </c>
      <c r="H42" s="5">
        <v>19.0</v>
      </c>
      <c r="I42" s="5" t="s">
        <v>106</v>
      </c>
      <c r="J42" s="5" t="s">
        <v>124</v>
      </c>
      <c r="K42" s="5" t="s">
        <v>325</v>
      </c>
      <c r="L42" s="5" t="s">
        <v>105</v>
      </c>
      <c r="M42" s="5" t="s">
        <v>326</v>
      </c>
      <c r="N42" s="5">
        <v>3.0</v>
      </c>
      <c r="O42" s="10" t="s">
        <v>541</v>
      </c>
      <c r="P42" s="5" t="s">
        <v>542</v>
      </c>
      <c r="Q42" s="5" t="s">
        <v>105</v>
      </c>
      <c r="R42" s="5" t="s">
        <v>543</v>
      </c>
      <c r="S42" s="5" t="s">
        <v>544</v>
      </c>
      <c r="T42" s="10">
        <v>33.4536111</v>
      </c>
      <c r="U42" s="10">
        <v>-85.8725</v>
      </c>
      <c r="V42" s="5">
        <v>307.933</v>
      </c>
      <c r="W42" s="5">
        <v>1053.0</v>
      </c>
      <c r="X42" s="5">
        <v>300.0</v>
      </c>
      <c r="Y42" s="5">
        <v>14.0</v>
      </c>
      <c r="Z42" s="5" t="s">
        <v>167</v>
      </c>
      <c r="AA42" s="5" t="s">
        <v>545</v>
      </c>
      <c r="AB42" s="5">
        <v>100.0</v>
      </c>
      <c r="AC42" s="5" t="s">
        <v>546</v>
      </c>
      <c r="AD42" s="5" t="s">
        <v>105</v>
      </c>
      <c r="AE42" s="5" t="s">
        <v>105</v>
      </c>
      <c r="AF42" s="5" t="s">
        <v>105</v>
      </c>
      <c r="AG42" s="5" t="s">
        <v>105</v>
      </c>
      <c r="AH42" s="5" t="s">
        <v>105</v>
      </c>
      <c r="AI42" s="11">
        <f t="shared" ref="AI42:AI43" si="11">CONVERT(AK42, "yd", "m")</f>
        <v>91.44</v>
      </c>
      <c r="AJ42" s="12">
        <f t="shared" ref="AJ42:AJ43" si="12">CONVERT(AI42, "m", "ft")</f>
        <v>300</v>
      </c>
      <c r="AK42" s="5">
        <v>100.0</v>
      </c>
      <c r="AL42" s="10" t="s">
        <v>105</v>
      </c>
      <c r="AM42" s="5" t="s">
        <v>105</v>
      </c>
      <c r="AN42" s="5" t="s">
        <v>105</v>
      </c>
      <c r="AO42" s="5" t="s">
        <v>105</v>
      </c>
      <c r="AP42" s="5" t="s">
        <v>105</v>
      </c>
      <c r="AQ42" s="5" t="s">
        <v>105</v>
      </c>
      <c r="AR42" s="5" t="s">
        <v>105</v>
      </c>
      <c r="AS42" s="5" t="s">
        <v>105</v>
      </c>
      <c r="AT42" s="5" t="s">
        <v>105</v>
      </c>
      <c r="AU42" s="5" t="s">
        <v>105</v>
      </c>
      <c r="AV42" s="5" t="s">
        <v>105</v>
      </c>
      <c r="AW42" s="5" t="s">
        <v>105</v>
      </c>
      <c r="AX42" s="5" t="s">
        <v>105</v>
      </c>
      <c r="AY42" s="5" t="s">
        <v>105</v>
      </c>
      <c r="AZ42" s="5" t="s">
        <v>105</v>
      </c>
      <c r="BA42" s="5" t="s">
        <v>105</v>
      </c>
      <c r="BB42" s="5" t="s">
        <v>105</v>
      </c>
      <c r="BC42" s="5" t="s">
        <v>105</v>
      </c>
      <c r="BD42" s="5" t="s">
        <v>105</v>
      </c>
      <c r="BE42" s="5" t="s">
        <v>105</v>
      </c>
      <c r="BF42" s="5" t="s">
        <v>105</v>
      </c>
      <c r="BG42" s="5" t="s">
        <v>105</v>
      </c>
      <c r="BH42" s="5" t="s">
        <v>105</v>
      </c>
      <c r="BI42" s="5" t="s">
        <v>105</v>
      </c>
      <c r="BJ42" s="5" t="s">
        <v>105</v>
      </c>
      <c r="BK42" s="5" t="s">
        <v>105</v>
      </c>
      <c r="BL42" s="5" t="s">
        <v>105</v>
      </c>
      <c r="BM42" s="5" t="s">
        <v>105</v>
      </c>
      <c r="BN42" s="5" t="s">
        <v>105</v>
      </c>
      <c r="BO42" s="5" t="s">
        <v>105</v>
      </c>
      <c r="BP42" s="5" t="s">
        <v>105</v>
      </c>
      <c r="BQ42" s="5" t="s">
        <v>105</v>
      </c>
      <c r="BR42" s="5" t="s">
        <v>547</v>
      </c>
      <c r="BS42" s="5" t="s">
        <v>105</v>
      </c>
      <c r="BT42" s="5" t="s">
        <v>105</v>
      </c>
      <c r="BU42" s="5" t="s">
        <v>105</v>
      </c>
      <c r="BV42" s="10" t="s">
        <v>105</v>
      </c>
      <c r="BW42" s="10" t="s">
        <v>105</v>
      </c>
      <c r="BX42" s="5" t="s">
        <v>105</v>
      </c>
      <c r="BY42" s="5" t="s">
        <v>118</v>
      </c>
      <c r="BZ42" s="5" t="s">
        <v>548</v>
      </c>
      <c r="CA42" s="5" t="s">
        <v>105</v>
      </c>
      <c r="CB42" s="5" t="s">
        <v>105</v>
      </c>
      <c r="CC42" s="5" t="s">
        <v>105</v>
      </c>
      <c r="CD42" s="5" t="s">
        <v>105</v>
      </c>
      <c r="CE42" s="5" t="s">
        <v>105</v>
      </c>
      <c r="CF42" s="5" t="s">
        <v>105</v>
      </c>
      <c r="CG42" s="5" t="s">
        <v>105</v>
      </c>
      <c r="CH42" s="5" t="s">
        <v>105</v>
      </c>
      <c r="CI42" s="5" t="s">
        <v>105</v>
      </c>
      <c r="CJ42" s="5" t="s">
        <v>105</v>
      </c>
      <c r="CK42" s="5" t="s">
        <v>105</v>
      </c>
      <c r="CL42" s="5" t="s">
        <v>105</v>
      </c>
      <c r="CM42" s="5" t="s">
        <v>105</v>
      </c>
      <c r="CN42" s="5" t="s">
        <v>105</v>
      </c>
      <c r="CO42" s="5" t="s">
        <v>105</v>
      </c>
      <c r="CP42" s="5" t="s">
        <v>105</v>
      </c>
      <c r="CQ42" s="10" t="s">
        <v>549</v>
      </c>
      <c r="CR42" s="5" t="s">
        <v>118</v>
      </c>
      <c r="CS42" s="5" t="s">
        <v>105</v>
      </c>
      <c r="CT42" s="5" t="s">
        <v>105</v>
      </c>
      <c r="CU42" s="5" t="s">
        <v>105</v>
      </c>
      <c r="CV42" s="13" t="s">
        <v>550</v>
      </c>
      <c r="CW42" s="6"/>
      <c r="CX42" s="6"/>
      <c r="CY42" s="6"/>
      <c r="CZ42" s="6"/>
      <c r="DA42" s="6"/>
      <c r="DB42" s="6"/>
      <c r="DC42" s="6"/>
      <c r="DD42" s="6"/>
      <c r="DE42" s="6"/>
      <c r="DF42" s="6"/>
    </row>
    <row r="43">
      <c r="A43" s="5" t="s">
        <v>100</v>
      </c>
      <c r="B43" s="5" t="s">
        <v>359</v>
      </c>
      <c r="C43" s="5" t="s">
        <v>539</v>
      </c>
      <c r="D43" s="5">
        <v>42692.0</v>
      </c>
      <c r="E43" s="5" t="s">
        <v>491</v>
      </c>
      <c r="F43" s="5">
        <v>2013.0</v>
      </c>
      <c r="G43" s="5" t="s">
        <v>241</v>
      </c>
      <c r="H43" s="5">
        <v>10.0</v>
      </c>
      <c r="I43" s="5" t="s">
        <v>136</v>
      </c>
      <c r="J43" s="5" t="s">
        <v>124</v>
      </c>
      <c r="K43" s="5" t="s">
        <v>108</v>
      </c>
      <c r="L43" s="5" t="s">
        <v>105</v>
      </c>
      <c r="M43" s="5" t="s">
        <v>215</v>
      </c>
      <c r="N43" s="5">
        <v>1.0</v>
      </c>
      <c r="O43" s="10" t="s">
        <v>551</v>
      </c>
      <c r="P43" s="5" t="s">
        <v>552</v>
      </c>
      <c r="Q43" s="5" t="s">
        <v>553</v>
      </c>
      <c r="R43" s="5" t="s">
        <v>554</v>
      </c>
      <c r="S43" s="5" t="s">
        <v>105</v>
      </c>
      <c r="T43" s="5" t="s">
        <v>105</v>
      </c>
      <c r="U43" s="5" t="s">
        <v>105</v>
      </c>
      <c r="V43" s="5" t="s">
        <v>105</v>
      </c>
      <c r="W43" s="5" t="s">
        <v>105</v>
      </c>
      <c r="X43" s="5">
        <v>1415.0</v>
      </c>
      <c r="Y43" s="5" t="s">
        <v>105</v>
      </c>
      <c r="Z43" s="5" t="s">
        <v>167</v>
      </c>
      <c r="AA43" s="5" t="s">
        <v>555</v>
      </c>
      <c r="AB43" s="5">
        <v>53.0</v>
      </c>
      <c r="AC43" s="5" t="s">
        <v>284</v>
      </c>
      <c r="AD43" s="5" t="s">
        <v>402</v>
      </c>
      <c r="AE43" s="5" t="s">
        <v>105</v>
      </c>
      <c r="AF43" s="5" t="s">
        <v>105</v>
      </c>
      <c r="AG43" s="5" t="s">
        <v>105</v>
      </c>
      <c r="AH43" s="5" t="s">
        <v>105</v>
      </c>
      <c r="AI43" s="11">
        <f t="shared" si="11"/>
        <v>18.288</v>
      </c>
      <c r="AJ43" s="12">
        <f t="shared" si="12"/>
        <v>60</v>
      </c>
      <c r="AK43" s="5">
        <v>20.0</v>
      </c>
      <c r="AL43" s="10" t="s">
        <v>105</v>
      </c>
      <c r="AM43" s="5">
        <v>1.0</v>
      </c>
      <c r="AN43" s="5">
        <v>8.5</v>
      </c>
      <c r="AO43" s="5" t="s">
        <v>105</v>
      </c>
      <c r="AP43" s="5" t="s">
        <v>105</v>
      </c>
      <c r="AQ43" s="5" t="s">
        <v>105</v>
      </c>
      <c r="AR43" s="5" t="s">
        <v>105</v>
      </c>
      <c r="AS43" s="5" t="s">
        <v>105</v>
      </c>
      <c r="AT43" s="5" t="s">
        <v>105</v>
      </c>
      <c r="AU43" s="5" t="s">
        <v>105</v>
      </c>
      <c r="AV43" s="5" t="s">
        <v>105</v>
      </c>
      <c r="AW43" s="5" t="s">
        <v>144</v>
      </c>
      <c r="AX43" s="5" t="s">
        <v>556</v>
      </c>
      <c r="AY43" s="5" t="s">
        <v>232</v>
      </c>
      <c r="AZ43" s="5" t="s">
        <v>105</v>
      </c>
      <c r="BA43" s="5" t="s">
        <v>105</v>
      </c>
      <c r="BB43" s="5" t="s">
        <v>105</v>
      </c>
      <c r="BC43" s="5" t="s">
        <v>105</v>
      </c>
      <c r="BD43" s="5" t="s">
        <v>105</v>
      </c>
      <c r="BE43" s="5" t="s">
        <v>105</v>
      </c>
      <c r="BF43" s="5" t="s">
        <v>105</v>
      </c>
      <c r="BG43" s="5" t="s">
        <v>105</v>
      </c>
      <c r="BH43" s="5" t="s">
        <v>105</v>
      </c>
      <c r="BI43" s="5" t="s">
        <v>105</v>
      </c>
      <c r="BJ43" s="5" t="s">
        <v>105</v>
      </c>
      <c r="BK43" s="5" t="s">
        <v>105</v>
      </c>
      <c r="BL43" s="5" t="s">
        <v>105</v>
      </c>
      <c r="BM43" s="5" t="s">
        <v>105</v>
      </c>
      <c r="BN43" s="5" t="s">
        <v>105</v>
      </c>
      <c r="BO43" s="5" t="s">
        <v>105</v>
      </c>
      <c r="BP43" s="5" t="s">
        <v>557</v>
      </c>
      <c r="BQ43" s="5" t="s">
        <v>105</v>
      </c>
      <c r="BR43" s="5" t="s">
        <v>215</v>
      </c>
      <c r="BS43" s="5" t="s">
        <v>105</v>
      </c>
      <c r="BT43" s="5" t="s">
        <v>558</v>
      </c>
      <c r="BU43" s="5" t="s">
        <v>119</v>
      </c>
      <c r="BV43" s="10" t="s">
        <v>105</v>
      </c>
      <c r="BW43" s="10" t="s">
        <v>105</v>
      </c>
      <c r="BX43" s="5" t="s">
        <v>105</v>
      </c>
      <c r="BY43" s="5" t="s">
        <v>105</v>
      </c>
      <c r="BZ43" s="5" t="s">
        <v>105</v>
      </c>
      <c r="CA43" s="5" t="s">
        <v>105</v>
      </c>
      <c r="CB43" s="5" t="s">
        <v>105</v>
      </c>
      <c r="CC43" s="5" t="s">
        <v>105</v>
      </c>
      <c r="CD43" s="5" t="s">
        <v>105</v>
      </c>
      <c r="CE43" s="5" t="s">
        <v>105</v>
      </c>
      <c r="CF43" s="5" t="s">
        <v>105</v>
      </c>
      <c r="CG43" s="5" t="s">
        <v>105</v>
      </c>
      <c r="CH43" s="5" t="s">
        <v>105</v>
      </c>
      <c r="CI43" s="5" t="s">
        <v>105</v>
      </c>
      <c r="CJ43" s="5" t="s">
        <v>105</v>
      </c>
      <c r="CK43" s="5" t="s">
        <v>105</v>
      </c>
      <c r="CL43" s="5" t="s">
        <v>105</v>
      </c>
      <c r="CM43" s="5" t="s">
        <v>105</v>
      </c>
      <c r="CN43" s="5" t="s">
        <v>105</v>
      </c>
      <c r="CO43" s="5" t="s">
        <v>105</v>
      </c>
      <c r="CP43" s="5" t="s">
        <v>105</v>
      </c>
      <c r="CQ43" s="10" t="s">
        <v>559</v>
      </c>
      <c r="CR43" s="5" t="s">
        <v>105</v>
      </c>
      <c r="CS43" s="5" t="s">
        <v>105</v>
      </c>
      <c r="CT43" s="5" t="s">
        <v>105</v>
      </c>
      <c r="CU43" s="5" t="s">
        <v>105</v>
      </c>
      <c r="CV43" s="13" t="s">
        <v>560</v>
      </c>
      <c r="CW43" s="6"/>
      <c r="CX43" s="6"/>
      <c r="CY43" s="6"/>
      <c r="CZ43" s="6"/>
      <c r="DA43" s="6"/>
      <c r="DB43" s="6"/>
      <c r="DC43" s="6"/>
      <c r="DD43" s="6"/>
      <c r="DE43" s="6"/>
      <c r="DF43" s="6"/>
    </row>
    <row r="44">
      <c r="A44" s="5" t="s">
        <v>100</v>
      </c>
      <c r="B44" s="5" t="s">
        <v>359</v>
      </c>
      <c r="C44" s="5" t="s">
        <v>561</v>
      </c>
      <c r="D44" s="5">
        <v>273.0</v>
      </c>
      <c r="E44" s="5" t="s">
        <v>562</v>
      </c>
      <c r="F44" s="5">
        <v>1994.0</v>
      </c>
      <c r="G44" s="5" t="s">
        <v>135</v>
      </c>
      <c r="H44" s="5" t="s">
        <v>105</v>
      </c>
      <c r="I44" s="5" t="s">
        <v>136</v>
      </c>
      <c r="J44" s="5" t="s">
        <v>124</v>
      </c>
      <c r="K44" s="5" t="s">
        <v>199</v>
      </c>
      <c r="L44" s="5" t="s">
        <v>105</v>
      </c>
      <c r="M44" s="5" t="s">
        <v>105</v>
      </c>
      <c r="N44" s="5">
        <v>2.0</v>
      </c>
      <c r="O44" s="10" t="s">
        <v>563</v>
      </c>
      <c r="P44" s="5" t="s">
        <v>564</v>
      </c>
      <c r="Q44" s="5" t="s">
        <v>565</v>
      </c>
      <c r="R44" s="5" t="s">
        <v>566</v>
      </c>
      <c r="S44" s="5" t="s">
        <v>544</v>
      </c>
      <c r="T44" s="5" t="s">
        <v>105</v>
      </c>
      <c r="U44" s="5" t="s">
        <v>105</v>
      </c>
      <c r="V44" s="5" t="s">
        <v>105</v>
      </c>
      <c r="W44" s="5" t="s">
        <v>105</v>
      </c>
      <c r="X44" s="5">
        <v>1000.0</v>
      </c>
      <c r="Y44" s="5" t="s">
        <v>105</v>
      </c>
      <c r="Z44" s="5" t="s">
        <v>105</v>
      </c>
      <c r="AA44" s="5" t="s">
        <v>105</v>
      </c>
      <c r="AB44" s="10" t="s">
        <v>105</v>
      </c>
      <c r="AC44" s="5" t="s">
        <v>567</v>
      </c>
      <c r="AD44" s="5" t="s">
        <v>517</v>
      </c>
      <c r="AE44" s="5" t="s">
        <v>105</v>
      </c>
      <c r="AF44" s="5" t="s">
        <v>105</v>
      </c>
      <c r="AG44" s="5" t="s">
        <v>105</v>
      </c>
      <c r="AH44" s="5" t="s">
        <v>105</v>
      </c>
      <c r="AI44" s="15" t="s">
        <v>105</v>
      </c>
      <c r="AJ44" s="14" t="s">
        <v>105</v>
      </c>
      <c r="AK44" s="5" t="s">
        <v>105</v>
      </c>
      <c r="AL44" s="10" t="s">
        <v>105</v>
      </c>
      <c r="AM44" s="5" t="s">
        <v>105</v>
      </c>
      <c r="AN44" s="5" t="s">
        <v>105</v>
      </c>
      <c r="AO44" s="5" t="s">
        <v>105</v>
      </c>
      <c r="AP44" s="5" t="s">
        <v>105</v>
      </c>
      <c r="AQ44" s="5" t="s">
        <v>105</v>
      </c>
      <c r="AR44" s="5" t="s">
        <v>105</v>
      </c>
      <c r="AS44" s="5" t="s">
        <v>105</v>
      </c>
      <c r="AT44" s="5" t="s">
        <v>105</v>
      </c>
      <c r="AU44" s="5" t="s">
        <v>105</v>
      </c>
      <c r="AV44" s="5" t="s">
        <v>105</v>
      </c>
      <c r="AW44" s="5" t="s">
        <v>105</v>
      </c>
      <c r="AX44" s="5" t="s">
        <v>105</v>
      </c>
      <c r="AY44" s="5" t="s">
        <v>105</v>
      </c>
      <c r="AZ44" s="5" t="s">
        <v>105</v>
      </c>
      <c r="BA44" s="5" t="s">
        <v>105</v>
      </c>
      <c r="BB44" s="5" t="s">
        <v>105</v>
      </c>
      <c r="BC44" s="5" t="s">
        <v>105</v>
      </c>
      <c r="BD44" s="5" t="s">
        <v>105</v>
      </c>
      <c r="BE44" s="5" t="s">
        <v>105</v>
      </c>
      <c r="BF44" s="5" t="s">
        <v>105</v>
      </c>
      <c r="BG44" s="5" t="s">
        <v>105</v>
      </c>
      <c r="BH44" s="5" t="s">
        <v>105</v>
      </c>
      <c r="BI44" s="5" t="s">
        <v>105</v>
      </c>
      <c r="BJ44" s="5" t="s">
        <v>105</v>
      </c>
      <c r="BK44" s="5" t="s">
        <v>105</v>
      </c>
      <c r="BL44" s="5" t="s">
        <v>105</v>
      </c>
      <c r="BM44" s="5" t="s">
        <v>105</v>
      </c>
      <c r="BN44" s="5" t="s">
        <v>105</v>
      </c>
      <c r="BO44" s="5" t="s">
        <v>105</v>
      </c>
      <c r="BP44" s="5" t="s">
        <v>105</v>
      </c>
      <c r="BQ44" s="5" t="s">
        <v>105</v>
      </c>
      <c r="BR44" s="5" t="s">
        <v>105</v>
      </c>
      <c r="BS44" s="5" t="s">
        <v>105</v>
      </c>
      <c r="BT44" s="5" t="s">
        <v>105</v>
      </c>
      <c r="BU44" s="5" t="s">
        <v>105</v>
      </c>
      <c r="BV44" s="10" t="s">
        <v>105</v>
      </c>
      <c r="BW44" s="10" t="s">
        <v>105</v>
      </c>
      <c r="BX44" s="5" t="s">
        <v>568</v>
      </c>
      <c r="BY44" s="5" t="s">
        <v>105</v>
      </c>
      <c r="BZ44" s="5" t="s">
        <v>105</v>
      </c>
      <c r="CA44" s="5" t="s">
        <v>105</v>
      </c>
      <c r="CB44" s="5" t="s">
        <v>105</v>
      </c>
      <c r="CC44" s="5" t="s">
        <v>105</v>
      </c>
      <c r="CD44" s="5" t="s">
        <v>105</v>
      </c>
      <c r="CE44" s="5" t="s">
        <v>105</v>
      </c>
      <c r="CF44" s="5" t="s">
        <v>105</v>
      </c>
      <c r="CG44" s="5" t="s">
        <v>105</v>
      </c>
      <c r="CH44" s="5" t="s">
        <v>105</v>
      </c>
      <c r="CI44" s="5" t="s">
        <v>105</v>
      </c>
      <c r="CJ44" s="5" t="s">
        <v>105</v>
      </c>
      <c r="CK44" s="5" t="s">
        <v>105</v>
      </c>
      <c r="CL44" s="5" t="s">
        <v>105</v>
      </c>
      <c r="CM44" s="5" t="s">
        <v>105</v>
      </c>
      <c r="CN44" s="5" t="s">
        <v>105</v>
      </c>
      <c r="CO44" s="5" t="s">
        <v>105</v>
      </c>
      <c r="CP44" s="5" t="s">
        <v>569</v>
      </c>
      <c r="CQ44" s="10" t="s">
        <v>105</v>
      </c>
      <c r="CR44" s="5" t="s">
        <v>105</v>
      </c>
      <c r="CS44" s="5" t="s">
        <v>105</v>
      </c>
      <c r="CT44" s="5" t="s">
        <v>105</v>
      </c>
      <c r="CU44" s="5" t="s">
        <v>105</v>
      </c>
      <c r="CV44" s="13" t="s">
        <v>570</v>
      </c>
      <c r="CW44" s="6"/>
      <c r="CX44" s="6"/>
      <c r="CY44" s="6"/>
      <c r="CZ44" s="6"/>
      <c r="DA44" s="6"/>
      <c r="DB44" s="6"/>
      <c r="DC44" s="6"/>
      <c r="DD44" s="6"/>
      <c r="DE44" s="6"/>
      <c r="DF44" s="6"/>
    </row>
    <row r="45">
      <c r="A45" s="5" t="s">
        <v>100</v>
      </c>
      <c r="B45" s="5" t="s">
        <v>359</v>
      </c>
      <c r="C45" s="5" t="s">
        <v>561</v>
      </c>
      <c r="D45" s="5">
        <v>67423.0</v>
      </c>
      <c r="E45" s="5" t="s">
        <v>386</v>
      </c>
      <c r="F45" s="5">
        <v>2020.0</v>
      </c>
      <c r="G45" s="5" t="s">
        <v>163</v>
      </c>
      <c r="H45" s="5" t="s">
        <v>105</v>
      </c>
      <c r="I45" s="5" t="s">
        <v>150</v>
      </c>
      <c r="J45" s="5" t="s">
        <v>107</v>
      </c>
      <c r="K45" s="5" t="s">
        <v>108</v>
      </c>
      <c r="L45" s="5" t="s">
        <v>105</v>
      </c>
      <c r="M45" s="5" t="s">
        <v>215</v>
      </c>
      <c r="N45" s="5">
        <v>2.0</v>
      </c>
      <c r="O45" s="10" t="s">
        <v>571</v>
      </c>
      <c r="P45" s="5" t="s">
        <v>572</v>
      </c>
      <c r="Q45" s="5" t="s">
        <v>565</v>
      </c>
      <c r="R45" s="5" t="s">
        <v>573</v>
      </c>
      <c r="S45" s="5" t="s">
        <v>105</v>
      </c>
      <c r="T45" s="10">
        <v>33.6434123</v>
      </c>
      <c r="U45" s="10">
        <v>-85.4196091</v>
      </c>
      <c r="V45" s="5">
        <v>304.039</v>
      </c>
      <c r="W45" s="5">
        <v>992.0</v>
      </c>
      <c r="X45" s="5">
        <v>1507.0</v>
      </c>
      <c r="Y45" s="5" t="s">
        <v>416</v>
      </c>
      <c r="Z45" s="5" t="s">
        <v>167</v>
      </c>
      <c r="AA45" s="5" t="s">
        <v>105</v>
      </c>
      <c r="AB45" s="10" t="s">
        <v>105</v>
      </c>
      <c r="AC45" s="5" t="s">
        <v>574</v>
      </c>
      <c r="AD45" s="5" t="s">
        <v>105</v>
      </c>
      <c r="AE45" s="5" t="s">
        <v>105</v>
      </c>
      <c r="AF45" s="5" t="s">
        <v>105</v>
      </c>
      <c r="AG45" s="5" t="s">
        <v>105</v>
      </c>
      <c r="AH45" s="5" t="s">
        <v>105</v>
      </c>
      <c r="AI45" s="11">
        <f t="shared" ref="AI45:AI47" si="13">CONVERT(AK45, "yd", "m")</f>
        <v>45.72</v>
      </c>
      <c r="AJ45" s="12">
        <f t="shared" ref="AJ45:AJ47" si="14">CONVERT(AI45, "m", "ft")</f>
        <v>150</v>
      </c>
      <c r="AK45" s="5">
        <v>50.0</v>
      </c>
      <c r="AL45" s="10" t="s">
        <v>105</v>
      </c>
      <c r="AM45" s="5">
        <v>1.0</v>
      </c>
      <c r="AN45" s="5">
        <v>8.0</v>
      </c>
      <c r="AO45" s="5" t="s">
        <v>105</v>
      </c>
      <c r="AP45" s="5" t="s">
        <v>105</v>
      </c>
      <c r="AQ45" s="5" t="s">
        <v>105</v>
      </c>
      <c r="AR45" s="5" t="s">
        <v>105</v>
      </c>
      <c r="AS45" s="5" t="s">
        <v>105</v>
      </c>
      <c r="AT45" s="5" t="s">
        <v>105</v>
      </c>
      <c r="AU45" s="5" t="s">
        <v>105</v>
      </c>
      <c r="AV45" s="5" t="s">
        <v>105</v>
      </c>
      <c r="AW45" s="5" t="s">
        <v>556</v>
      </c>
      <c r="AX45" s="5" t="s">
        <v>105</v>
      </c>
      <c r="AY45" s="5" t="s">
        <v>105</v>
      </c>
      <c r="AZ45" s="5" t="s">
        <v>105</v>
      </c>
      <c r="BA45" s="5" t="s">
        <v>105</v>
      </c>
      <c r="BB45" s="5" t="s">
        <v>105</v>
      </c>
      <c r="BC45" s="5" t="s">
        <v>105</v>
      </c>
      <c r="BD45" s="5" t="s">
        <v>105</v>
      </c>
      <c r="BE45" s="5" t="s">
        <v>105</v>
      </c>
      <c r="BF45" s="5" t="s">
        <v>105</v>
      </c>
      <c r="BG45" s="5" t="s">
        <v>105</v>
      </c>
      <c r="BH45" s="5" t="s">
        <v>105</v>
      </c>
      <c r="BI45" s="5" t="s">
        <v>105</v>
      </c>
      <c r="BJ45" s="5" t="s">
        <v>105</v>
      </c>
      <c r="BK45" s="5" t="s">
        <v>306</v>
      </c>
      <c r="BL45" s="5" t="s">
        <v>105</v>
      </c>
      <c r="BM45" s="5" t="s">
        <v>105</v>
      </c>
      <c r="BN45" s="5" t="s">
        <v>105</v>
      </c>
      <c r="BO45" s="5" t="s">
        <v>105</v>
      </c>
      <c r="BP45" s="5" t="s">
        <v>575</v>
      </c>
      <c r="BQ45" s="5" t="s">
        <v>105</v>
      </c>
      <c r="BR45" s="5" t="s">
        <v>215</v>
      </c>
      <c r="BS45" s="5" t="s">
        <v>105</v>
      </c>
      <c r="BT45" s="5" t="s">
        <v>558</v>
      </c>
      <c r="BU45" s="5" t="s">
        <v>119</v>
      </c>
      <c r="BV45" s="10" t="s">
        <v>105</v>
      </c>
      <c r="BW45" s="10" t="s">
        <v>105</v>
      </c>
      <c r="BX45" s="5" t="s">
        <v>105</v>
      </c>
      <c r="BY45" s="5" t="s">
        <v>105</v>
      </c>
      <c r="BZ45" s="5" t="s">
        <v>105</v>
      </c>
      <c r="CA45" s="5" t="s">
        <v>105</v>
      </c>
      <c r="CB45" s="5" t="s">
        <v>105</v>
      </c>
      <c r="CC45" s="5" t="s">
        <v>105</v>
      </c>
      <c r="CD45" s="5" t="s">
        <v>105</v>
      </c>
      <c r="CE45" s="5" t="s">
        <v>105</v>
      </c>
      <c r="CF45" s="5" t="s">
        <v>105</v>
      </c>
      <c r="CG45" s="5" t="s">
        <v>105</v>
      </c>
      <c r="CH45" s="5" t="s">
        <v>105</v>
      </c>
      <c r="CI45" s="5" t="s">
        <v>105</v>
      </c>
      <c r="CJ45" s="5" t="s">
        <v>105</v>
      </c>
      <c r="CK45" s="5" t="s">
        <v>105</v>
      </c>
      <c r="CL45" s="5" t="s">
        <v>105</v>
      </c>
      <c r="CM45" s="5" t="s">
        <v>105</v>
      </c>
      <c r="CN45" s="5" t="s">
        <v>105</v>
      </c>
      <c r="CO45" s="5" t="s">
        <v>105</v>
      </c>
      <c r="CP45" s="5" t="s">
        <v>105</v>
      </c>
      <c r="CQ45" s="10" t="s">
        <v>576</v>
      </c>
      <c r="CR45" s="5" t="s">
        <v>118</v>
      </c>
      <c r="CS45" s="5" t="s">
        <v>105</v>
      </c>
      <c r="CT45" s="5" t="s">
        <v>105</v>
      </c>
      <c r="CU45" s="5" t="s">
        <v>105</v>
      </c>
      <c r="CV45" s="13" t="s">
        <v>577</v>
      </c>
      <c r="CW45" s="6"/>
      <c r="CX45" s="6"/>
      <c r="CY45" s="6"/>
      <c r="CZ45" s="6"/>
      <c r="DA45" s="6"/>
      <c r="DB45" s="6"/>
      <c r="DC45" s="6"/>
      <c r="DD45" s="6"/>
      <c r="DE45" s="6"/>
      <c r="DF45" s="6"/>
    </row>
    <row r="46">
      <c r="A46" s="5" t="s">
        <v>100</v>
      </c>
      <c r="B46" s="5" t="s">
        <v>359</v>
      </c>
      <c r="C46" s="5" t="s">
        <v>561</v>
      </c>
      <c r="D46" s="5">
        <v>75577.0</v>
      </c>
      <c r="E46" s="5" t="s">
        <v>386</v>
      </c>
      <c r="F46" s="5">
        <v>2023.0</v>
      </c>
      <c r="G46" s="5" t="s">
        <v>104</v>
      </c>
      <c r="H46" s="5">
        <v>9.0</v>
      </c>
      <c r="I46" s="5" t="s">
        <v>106</v>
      </c>
      <c r="J46" s="5" t="s">
        <v>107</v>
      </c>
      <c r="K46" s="5" t="s">
        <v>108</v>
      </c>
      <c r="L46" s="5" t="s">
        <v>105</v>
      </c>
      <c r="M46" s="5" t="s">
        <v>457</v>
      </c>
      <c r="N46" s="5">
        <v>2.0</v>
      </c>
      <c r="O46" s="10" t="s">
        <v>578</v>
      </c>
      <c r="P46" s="5" t="s">
        <v>579</v>
      </c>
      <c r="Q46" s="5" t="s">
        <v>565</v>
      </c>
      <c r="R46" s="5" t="s">
        <v>580</v>
      </c>
      <c r="S46" s="5" t="s">
        <v>105</v>
      </c>
      <c r="T46" s="5">
        <v>33.651749</v>
      </c>
      <c r="U46" s="5">
        <v>-85.523357</v>
      </c>
      <c r="V46" s="5">
        <v>287.84</v>
      </c>
      <c r="W46" s="5">
        <v>936.0</v>
      </c>
      <c r="X46" s="5">
        <v>1630.0</v>
      </c>
      <c r="Y46" s="5" t="s">
        <v>105</v>
      </c>
      <c r="Z46" s="5" t="s">
        <v>105</v>
      </c>
      <c r="AA46" s="5" t="s">
        <v>283</v>
      </c>
      <c r="AB46" s="5">
        <v>88.0</v>
      </c>
      <c r="AC46" s="5" t="s">
        <v>581</v>
      </c>
      <c r="AD46" s="5" t="s">
        <v>105</v>
      </c>
      <c r="AE46" s="5" t="s">
        <v>105</v>
      </c>
      <c r="AF46" s="5" t="s">
        <v>105</v>
      </c>
      <c r="AG46" s="5" t="s">
        <v>105</v>
      </c>
      <c r="AH46" s="5">
        <v>5.0</v>
      </c>
      <c r="AI46" s="11">
        <f t="shared" si="13"/>
        <v>45.72</v>
      </c>
      <c r="AJ46" s="12">
        <f t="shared" si="14"/>
        <v>150</v>
      </c>
      <c r="AK46" s="5">
        <v>50.0</v>
      </c>
      <c r="AL46" s="10" t="s">
        <v>105</v>
      </c>
      <c r="AM46" s="5">
        <v>1.0</v>
      </c>
      <c r="AN46" s="5">
        <v>8.0</v>
      </c>
      <c r="AO46" s="5" t="s">
        <v>105</v>
      </c>
      <c r="AP46" s="5" t="s">
        <v>105</v>
      </c>
      <c r="AQ46" s="5" t="s">
        <v>105</v>
      </c>
      <c r="AR46" s="5" t="s">
        <v>105</v>
      </c>
      <c r="AS46" s="5" t="s">
        <v>105</v>
      </c>
      <c r="AT46" s="5" t="s">
        <v>105</v>
      </c>
      <c r="AU46" s="5" t="s">
        <v>105</v>
      </c>
      <c r="AV46" s="5" t="s">
        <v>105</v>
      </c>
      <c r="AW46" s="5" t="s">
        <v>170</v>
      </c>
      <c r="AX46" s="5" t="s">
        <v>105</v>
      </c>
      <c r="AY46" s="5" t="s">
        <v>105</v>
      </c>
      <c r="AZ46" s="5" t="s">
        <v>105</v>
      </c>
      <c r="BA46" s="5" t="s">
        <v>105</v>
      </c>
      <c r="BB46" s="5" t="s">
        <v>105</v>
      </c>
      <c r="BC46" s="5" t="s">
        <v>105</v>
      </c>
      <c r="BD46" s="5" t="s">
        <v>105</v>
      </c>
      <c r="BE46" s="5" t="s">
        <v>105</v>
      </c>
      <c r="BF46" s="5" t="s">
        <v>105</v>
      </c>
      <c r="BG46" s="5" t="s">
        <v>105</v>
      </c>
      <c r="BH46" s="5" t="s">
        <v>105</v>
      </c>
      <c r="BI46" s="5" t="s">
        <v>105</v>
      </c>
      <c r="BJ46" s="5" t="s">
        <v>105</v>
      </c>
      <c r="BK46" s="5" t="s">
        <v>105</v>
      </c>
      <c r="BL46" s="5" t="s">
        <v>105</v>
      </c>
      <c r="BM46" s="5" t="s">
        <v>105</v>
      </c>
      <c r="BN46" s="5" t="s">
        <v>105</v>
      </c>
      <c r="BO46" s="5" t="s">
        <v>105</v>
      </c>
      <c r="BP46" s="5" t="s">
        <v>105</v>
      </c>
      <c r="BQ46" s="5" t="s">
        <v>105</v>
      </c>
      <c r="BR46" s="5" t="s">
        <v>457</v>
      </c>
      <c r="BS46" s="5" t="s">
        <v>118</v>
      </c>
      <c r="BT46" s="5" t="s">
        <v>105</v>
      </c>
      <c r="BU46" s="5" t="s">
        <v>119</v>
      </c>
      <c r="BV46" s="10" t="s">
        <v>105</v>
      </c>
      <c r="BW46" s="10" t="s">
        <v>105</v>
      </c>
      <c r="BX46" s="5" t="s">
        <v>368</v>
      </c>
      <c r="BY46" s="5" t="s">
        <v>105</v>
      </c>
      <c r="BZ46" s="5" t="s">
        <v>105</v>
      </c>
      <c r="CA46" s="5" t="s">
        <v>105</v>
      </c>
      <c r="CB46" s="5" t="s">
        <v>105</v>
      </c>
      <c r="CC46" s="5" t="s">
        <v>105</v>
      </c>
      <c r="CD46" s="5" t="s">
        <v>105</v>
      </c>
      <c r="CE46" s="5" t="s">
        <v>105</v>
      </c>
      <c r="CF46" s="5" t="s">
        <v>105</v>
      </c>
      <c r="CG46" s="5" t="s">
        <v>105</v>
      </c>
      <c r="CH46" s="5" t="s">
        <v>105</v>
      </c>
      <c r="CI46" s="5" t="s">
        <v>105</v>
      </c>
      <c r="CJ46" s="5" t="s">
        <v>105</v>
      </c>
      <c r="CK46" s="5" t="s">
        <v>105</v>
      </c>
      <c r="CL46" s="5" t="s">
        <v>105</v>
      </c>
      <c r="CM46" s="5" t="s">
        <v>105</v>
      </c>
      <c r="CN46" s="5" t="s">
        <v>105</v>
      </c>
      <c r="CO46" s="5" t="s">
        <v>105</v>
      </c>
      <c r="CP46" s="5" t="s">
        <v>105</v>
      </c>
      <c r="CQ46" s="10" t="s">
        <v>582</v>
      </c>
      <c r="CR46" s="5" t="s">
        <v>118</v>
      </c>
      <c r="CS46" s="5" t="s">
        <v>105</v>
      </c>
      <c r="CT46" s="5" t="s">
        <v>105</v>
      </c>
      <c r="CU46" s="5" t="s">
        <v>105</v>
      </c>
      <c r="CV46" s="13" t="s">
        <v>583</v>
      </c>
      <c r="CW46" s="6"/>
      <c r="CX46" s="6"/>
      <c r="CY46" s="6"/>
      <c r="CZ46" s="6"/>
      <c r="DA46" s="6"/>
      <c r="DB46" s="6"/>
      <c r="DC46" s="6"/>
      <c r="DD46" s="6"/>
      <c r="DE46" s="6"/>
      <c r="DF46" s="6"/>
    </row>
    <row r="47">
      <c r="A47" s="5" t="s">
        <v>100</v>
      </c>
      <c r="B47" s="5" t="s">
        <v>359</v>
      </c>
      <c r="C47" s="5" t="s">
        <v>584</v>
      </c>
      <c r="D47" s="5">
        <v>47975.0</v>
      </c>
      <c r="E47" s="5" t="s">
        <v>469</v>
      </c>
      <c r="F47" s="5">
        <v>2013.0</v>
      </c>
      <c r="G47" s="5" t="s">
        <v>396</v>
      </c>
      <c r="H47" s="5">
        <v>28.0</v>
      </c>
      <c r="I47" s="5" t="s">
        <v>106</v>
      </c>
      <c r="J47" s="5" t="s">
        <v>107</v>
      </c>
      <c r="K47" s="5" t="s">
        <v>108</v>
      </c>
      <c r="L47" s="5" t="s">
        <v>105</v>
      </c>
      <c r="M47" s="5" t="s">
        <v>215</v>
      </c>
      <c r="N47" s="5">
        <v>1.0</v>
      </c>
      <c r="O47" s="10" t="s">
        <v>585</v>
      </c>
      <c r="P47" s="5" t="s">
        <v>586</v>
      </c>
      <c r="Q47" s="5" t="s">
        <v>587</v>
      </c>
      <c r="R47" s="5" t="s">
        <v>588</v>
      </c>
      <c r="S47" s="5" t="s">
        <v>105</v>
      </c>
      <c r="T47" s="5" t="s">
        <v>105</v>
      </c>
      <c r="U47" s="5" t="s">
        <v>105</v>
      </c>
      <c r="V47" s="5" t="s">
        <v>105</v>
      </c>
      <c r="W47" s="5" t="s">
        <v>105</v>
      </c>
      <c r="X47" s="5">
        <v>1700.0</v>
      </c>
      <c r="Y47" s="5" t="s">
        <v>271</v>
      </c>
      <c r="Z47" s="5" t="s">
        <v>167</v>
      </c>
      <c r="AA47" s="5" t="s">
        <v>283</v>
      </c>
      <c r="AB47" s="5">
        <v>98.0</v>
      </c>
      <c r="AC47" s="5" t="s">
        <v>589</v>
      </c>
      <c r="AD47" s="5" t="s">
        <v>105</v>
      </c>
      <c r="AE47" s="5" t="s">
        <v>105</v>
      </c>
      <c r="AF47" s="5" t="s">
        <v>105</v>
      </c>
      <c r="AG47" s="5" t="s">
        <v>105</v>
      </c>
      <c r="AH47" s="5" t="s">
        <v>105</v>
      </c>
      <c r="AI47" s="11">
        <f t="shared" si="13"/>
        <v>91.44</v>
      </c>
      <c r="AJ47" s="12">
        <f t="shared" si="14"/>
        <v>300</v>
      </c>
      <c r="AK47" s="5">
        <v>100.0</v>
      </c>
      <c r="AL47" s="10" t="s">
        <v>105</v>
      </c>
      <c r="AM47" s="5">
        <v>1.0</v>
      </c>
      <c r="AN47" s="5">
        <v>9.0</v>
      </c>
      <c r="AO47" s="5" t="s">
        <v>105</v>
      </c>
      <c r="AP47" s="5" t="s">
        <v>105</v>
      </c>
      <c r="AQ47" s="5" t="s">
        <v>105</v>
      </c>
      <c r="AR47" s="5" t="s">
        <v>105</v>
      </c>
      <c r="AS47" s="5" t="s">
        <v>105</v>
      </c>
      <c r="AT47" s="5" t="s">
        <v>105</v>
      </c>
      <c r="AU47" s="5" t="s">
        <v>105</v>
      </c>
      <c r="AV47" s="5" t="s">
        <v>105</v>
      </c>
      <c r="AW47" s="5" t="s">
        <v>144</v>
      </c>
      <c r="AX47" s="5" t="s">
        <v>556</v>
      </c>
      <c r="AY47" s="5" t="s">
        <v>105</v>
      </c>
      <c r="AZ47" s="5" t="s">
        <v>105</v>
      </c>
      <c r="BA47" s="5" t="s">
        <v>105</v>
      </c>
      <c r="BB47" s="5" t="s">
        <v>105</v>
      </c>
      <c r="BC47" s="5" t="s">
        <v>590</v>
      </c>
      <c r="BD47" s="5" t="s">
        <v>105</v>
      </c>
      <c r="BE47" s="5" t="s">
        <v>105</v>
      </c>
      <c r="BF47" s="5" t="s">
        <v>105</v>
      </c>
      <c r="BG47" s="5" t="s">
        <v>105</v>
      </c>
      <c r="BH47" s="5" t="s">
        <v>105</v>
      </c>
      <c r="BI47" s="5" t="s">
        <v>105</v>
      </c>
      <c r="BJ47" s="5" t="s">
        <v>105</v>
      </c>
      <c r="BK47" s="5" t="s">
        <v>105</v>
      </c>
      <c r="BL47" s="5" t="s">
        <v>105</v>
      </c>
      <c r="BM47" s="5" t="s">
        <v>105</v>
      </c>
      <c r="BN47" s="5" t="s">
        <v>105</v>
      </c>
      <c r="BO47" s="5" t="s">
        <v>105</v>
      </c>
      <c r="BP47" s="5" t="s">
        <v>591</v>
      </c>
      <c r="BQ47" s="5" t="s">
        <v>105</v>
      </c>
      <c r="BR47" s="5" t="s">
        <v>215</v>
      </c>
      <c r="BS47" s="5" t="s">
        <v>105</v>
      </c>
      <c r="BT47" s="5" t="s">
        <v>105</v>
      </c>
      <c r="BU47" s="5" t="s">
        <v>119</v>
      </c>
      <c r="BV47" s="10" t="s">
        <v>105</v>
      </c>
      <c r="BW47" s="10" t="s">
        <v>105</v>
      </c>
      <c r="BX47" s="5" t="s">
        <v>105</v>
      </c>
      <c r="BY47" s="5" t="s">
        <v>105</v>
      </c>
      <c r="BZ47" s="5" t="s">
        <v>105</v>
      </c>
      <c r="CA47" s="5" t="s">
        <v>105</v>
      </c>
      <c r="CB47" s="5" t="s">
        <v>105</v>
      </c>
      <c r="CC47" s="5" t="s">
        <v>105</v>
      </c>
      <c r="CD47" s="5" t="s">
        <v>105</v>
      </c>
      <c r="CE47" s="5" t="s">
        <v>105</v>
      </c>
      <c r="CF47" s="5" t="s">
        <v>105</v>
      </c>
      <c r="CG47" s="5" t="s">
        <v>105</v>
      </c>
      <c r="CH47" s="5" t="s">
        <v>105</v>
      </c>
      <c r="CI47" s="5" t="s">
        <v>105</v>
      </c>
      <c r="CJ47" s="5" t="s">
        <v>105</v>
      </c>
      <c r="CK47" s="5" t="s">
        <v>105</v>
      </c>
      <c r="CL47" s="5" t="s">
        <v>105</v>
      </c>
      <c r="CM47" s="5" t="s">
        <v>105</v>
      </c>
      <c r="CN47" s="5" t="s">
        <v>105</v>
      </c>
      <c r="CO47" s="5" t="s">
        <v>105</v>
      </c>
      <c r="CP47" s="5" t="s">
        <v>105</v>
      </c>
      <c r="CQ47" s="10" t="s">
        <v>592</v>
      </c>
      <c r="CR47" s="5" t="s">
        <v>105</v>
      </c>
      <c r="CS47" s="5" t="s">
        <v>105</v>
      </c>
      <c r="CT47" s="5" t="s">
        <v>105</v>
      </c>
      <c r="CU47" s="5" t="s">
        <v>105</v>
      </c>
      <c r="CV47" s="13" t="s">
        <v>593</v>
      </c>
      <c r="CW47" s="6"/>
      <c r="CX47" s="6"/>
      <c r="CY47" s="6"/>
      <c r="CZ47" s="6"/>
      <c r="DA47" s="6"/>
      <c r="DB47" s="6"/>
      <c r="DC47" s="6"/>
      <c r="DD47" s="6"/>
      <c r="DE47" s="6"/>
      <c r="DF47" s="6"/>
    </row>
    <row r="48">
      <c r="A48" s="5" t="s">
        <v>100</v>
      </c>
      <c r="B48" s="5" t="s">
        <v>359</v>
      </c>
      <c r="C48" s="5" t="s">
        <v>594</v>
      </c>
      <c r="D48" s="5">
        <v>577.0</v>
      </c>
      <c r="E48" s="5" t="s">
        <v>105</v>
      </c>
      <c r="F48" s="5">
        <v>1979.0</v>
      </c>
      <c r="G48" s="5" t="s">
        <v>105</v>
      </c>
      <c r="H48" s="5" t="s">
        <v>105</v>
      </c>
      <c r="I48" s="5" t="s">
        <v>136</v>
      </c>
      <c r="J48" s="5" t="s">
        <v>107</v>
      </c>
      <c r="K48" s="5" t="s">
        <v>108</v>
      </c>
      <c r="L48" s="5" t="s">
        <v>105</v>
      </c>
      <c r="M48" s="5" t="s">
        <v>595</v>
      </c>
      <c r="N48" s="5">
        <v>1.0</v>
      </c>
      <c r="O48" s="10" t="s">
        <v>596</v>
      </c>
      <c r="P48" s="5" t="s">
        <v>597</v>
      </c>
      <c r="Q48" s="5" t="s">
        <v>598</v>
      </c>
      <c r="R48" s="5" t="s">
        <v>105</v>
      </c>
      <c r="S48" s="5" t="s">
        <v>599</v>
      </c>
      <c r="T48" s="5" t="s">
        <v>105</v>
      </c>
      <c r="U48" s="5" t="s">
        <v>105</v>
      </c>
      <c r="V48" s="5" t="s">
        <v>105</v>
      </c>
      <c r="W48" s="5" t="s">
        <v>105</v>
      </c>
      <c r="X48" s="5">
        <v>130.0</v>
      </c>
      <c r="Y48" s="5" t="s">
        <v>105</v>
      </c>
      <c r="Z48" s="5" t="s">
        <v>167</v>
      </c>
      <c r="AA48" s="5" t="s">
        <v>105</v>
      </c>
      <c r="AB48" s="10" t="s">
        <v>105</v>
      </c>
      <c r="AC48" s="5" t="s">
        <v>600</v>
      </c>
      <c r="AD48" s="5" t="s">
        <v>601</v>
      </c>
      <c r="AE48" s="5" t="s">
        <v>105</v>
      </c>
      <c r="AF48" s="5" t="s">
        <v>105</v>
      </c>
      <c r="AG48" s="5" t="s">
        <v>105</v>
      </c>
      <c r="AH48" s="5" t="s">
        <v>105</v>
      </c>
      <c r="AI48" s="15" t="s">
        <v>105</v>
      </c>
      <c r="AJ48" s="14" t="s">
        <v>105</v>
      </c>
      <c r="AK48" s="5" t="s">
        <v>105</v>
      </c>
      <c r="AL48" s="10" t="s">
        <v>118</v>
      </c>
      <c r="AM48" s="5">
        <v>1.0</v>
      </c>
      <c r="AN48" s="5">
        <v>10.0</v>
      </c>
      <c r="AO48" s="5" t="s">
        <v>105</v>
      </c>
      <c r="AP48" s="5" t="s">
        <v>105</v>
      </c>
      <c r="AQ48" s="5" t="s">
        <v>105</v>
      </c>
      <c r="AR48" s="5" t="s">
        <v>105</v>
      </c>
      <c r="AS48" s="5" t="s">
        <v>105</v>
      </c>
      <c r="AT48" s="5" t="s">
        <v>105</v>
      </c>
      <c r="AU48" s="5" t="s">
        <v>105</v>
      </c>
      <c r="AV48" s="5" t="s">
        <v>105</v>
      </c>
      <c r="AW48" s="5" t="s">
        <v>105</v>
      </c>
      <c r="AX48" s="5" t="s">
        <v>105</v>
      </c>
      <c r="AY48" s="5" t="s">
        <v>105</v>
      </c>
      <c r="AZ48" s="5" t="s">
        <v>105</v>
      </c>
      <c r="BA48" s="5" t="s">
        <v>105</v>
      </c>
      <c r="BB48" s="5" t="s">
        <v>105</v>
      </c>
      <c r="BC48" s="5" t="s">
        <v>105</v>
      </c>
      <c r="BD48" s="5" t="s">
        <v>105</v>
      </c>
      <c r="BE48" s="5" t="s">
        <v>105</v>
      </c>
      <c r="BF48" s="5" t="s">
        <v>105</v>
      </c>
      <c r="BG48" s="5" t="s">
        <v>105</v>
      </c>
      <c r="BH48" s="5" t="s">
        <v>105</v>
      </c>
      <c r="BI48" s="5" t="s">
        <v>105</v>
      </c>
      <c r="BJ48" s="5" t="s">
        <v>105</v>
      </c>
      <c r="BK48" s="5" t="s">
        <v>105</v>
      </c>
      <c r="BL48" s="5" t="s">
        <v>105</v>
      </c>
      <c r="BM48" s="5" t="s">
        <v>105</v>
      </c>
      <c r="BN48" s="5" t="s">
        <v>105</v>
      </c>
      <c r="BO48" s="5" t="s">
        <v>105</v>
      </c>
      <c r="BP48" s="5" t="s">
        <v>105</v>
      </c>
      <c r="BQ48" s="5" t="s">
        <v>105</v>
      </c>
      <c r="BR48" s="5" t="s">
        <v>595</v>
      </c>
      <c r="BS48" s="5" t="s">
        <v>105</v>
      </c>
      <c r="BT48" s="5" t="s">
        <v>105</v>
      </c>
      <c r="BU48" s="5" t="s">
        <v>105</v>
      </c>
      <c r="BV48" s="10" t="s">
        <v>105</v>
      </c>
      <c r="BW48" s="10" t="s">
        <v>105</v>
      </c>
      <c r="BX48" s="5" t="s">
        <v>602</v>
      </c>
      <c r="BY48" s="5" t="s">
        <v>105</v>
      </c>
      <c r="BZ48" s="5" t="s">
        <v>105</v>
      </c>
      <c r="CA48" s="5" t="s">
        <v>105</v>
      </c>
      <c r="CB48" s="5" t="s">
        <v>105</v>
      </c>
      <c r="CC48" s="5" t="s">
        <v>105</v>
      </c>
      <c r="CD48" s="5" t="s">
        <v>105</v>
      </c>
      <c r="CE48" s="5" t="s">
        <v>105</v>
      </c>
      <c r="CF48" s="5" t="s">
        <v>105</v>
      </c>
      <c r="CG48" s="5" t="s">
        <v>105</v>
      </c>
      <c r="CH48" s="5" t="s">
        <v>105</v>
      </c>
      <c r="CI48" s="5" t="s">
        <v>105</v>
      </c>
      <c r="CJ48" s="5" t="s">
        <v>105</v>
      </c>
      <c r="CK48" s="5" t="s">
        <v>105</v>
      </c>
      <c r="CL48" s="5" t="s">
        <v>105</v>
      </c>
      <c r="CM48" s="5" t="s">
        <v>105</v>
      </c>
      <c r="CN48" s="5" t="s">
        <v>105</v>
      </c>
      <c r="CO48" s="5" t="s">
        <v>105</v>
      </c>
      <c r="CP48" s="5" t="s">
        <v>603</v>
      </c>
      <c r="CQ48" s="10" t="s">
        <v>604</v>
      </c>
      <c r="CR48" s="5" t="s">
        <v>105</v>
      </c>
      <c r="CS48" s="5" t="s">
        <v>105</v>
      </c>
      <c r="CT48" s="5" t="s">
        <v>105</v>
      </c>
      <c r="CU48" s="5" t="s">
        <v>105</v>
      </c>
      <c r="CV48" s="13" t="s">
        <v>605</v>
      </c>
      <c r="CW48" s="6"/>
      <c r="CX48" s="6"/>
      <c r="CY48" s="6"/>
      <c r="CZ48" s="6"/>
      <c r="DA48" s="6"/>
      <c r="DB48" s="6"/>
      <c r="DC48" s="6"/>
      <c r="DD48" s="6"/>
      <c r="DE48" s="6"/>
      <c r="DF48" s="6"/>
    </row>
    <row r="49">
      <c r="A49" s="5" t="s">
        <v>100</v>
      </c>
      <c r="B49" s="5" t="s">
        <v>359</v>
      </c>
      <c r="C49" s="5" t="s">
        <v>594</v>
      </c>
      <c r="D49" s="5">
        <v>577.0</v>
      </c>
      <c r="E49" s="5" t="s">
        <v>105</v>
      </c>
      <c r="F49" s="5">
        <v>1980.0</v>
      </c>
      <c r="G49" s="5" t="s">
        <v>105</v>
      </c>
      <c r="H49" s="5" t="s">
        <v>105</v>
      </c>
      <c r="I49" s="5" t="s">
        <v>136</v>
      </c>
      <c r="J49" s="5" t="s">
        <v>107</v>
      </c>
      <c r="K49" s="5" t="s">
        <v>108</v>
      </c>
      <c r="L49" s="5" t="s">
        <v>105</v>
      </c>
      <c r="M49" s="5" t="s">
        <v>278</v>
      </c>
      <c r="N49" s="5">
        <v>1.0</v>
      </c>
      <c r="O49" s="10" t="s">
        <v>606</v>
      </c>
      <c r="P49" s="5" t="s">
        <v>597</v>
      </c>
      <c r="Q49" s="5" t="s">
        <v>598</v>
      </c>
      <c r="R49" s="5" t="s">
        <v>105</v>
      </c>
      <c r="S49" s="5" t="s">
        <v>599</v>
      </c>
      <c r="T49" s="5" t="s">
        <v>105</v>
      </c>
      <c r="U49" s="5" t="s">
        <v>105</v>
      </c>
      <c r="V49" s="5" t="s">
        <v>105</v>
      </c>
      <c r="W49" s="5" t="s">
        <v>105</v>
      </c>
      <c r="X49" s="5">
        <v>1900.0</v>
      </c>
      <c r="Y49" s="5" t="s">
        <v>105</v>
      </c>
      <c r="Z49" s="5" t="s">
        <v>105</v>
      </c>
      <c r="AA49" s="5" t="s">
        <v>105</v>
      </c>
      <c r="AB49" s="10" t="s">
        <v>105</v>
      </c>
      <c r="AC49" s="5" t="s">
        <v>600</v>
      </c>
      <c r="AD49" s="5" t="s">
        <v>601</v>
      </c>
      <c r="AE49" s="5" t="s">
        <v>105</v>
      </c>
      <c r="AF49" s="5" t="s">
        <v>105</v>
      </c>
      <c r="AG49" s="5" t="s">
        <v>105</v>
      </c>
      <c r="AH49" s="5" t="s">
        <v>105</v>
      </c>
      <c r="AI49" s="15" t="s">
        <v>105</v>
      </c>
      <c r="AJ49" s="14" t="s">
        <v>105</v>
      </c>
      <c r="AK49" s="5" t="s">
        <v>105</v>
      </c>
      <c r="AL49" s="10" t="s">
        <v>105</v>
      </c>
      <c r="AM49" s="5">
        <v>1.0</v>
      </c>
      <c r="AN49" s="5" t="s">
        <v>105</v>
      </c>
      <c r="AO49" s="5" t="s">
        <v>105</v>
      </c>
      <c r="AP49" s="5" t="s">
        <v>105</v>
      </c>
      <c r="AQ49" s="5" t="s">
        <v>105</v>
      </c>
      <c r="AR49" s="5" t="s">
        <v>105</v>
      </c>
      <c r="AS49" s="5" t="s">
        <v>105</v>
      </c>
      <c r="AT49" s="5" t="s">
        <v>105</v>
      </c>
      <c r="AU49" s="5" t="s">
        <v>105</v>
      </c>
      <c r="AV49" s="5" t="s">
        <v>105</v>
      </c>
      <c r="AW49" s="5" t="s">
        <v>286</v>
      </c>
      <c r="AX49" s="5" t="s">
        <v>105</v>
      </c>
      <c r="AY49" s="5" t="s">
        <v>105</v>
      </c>
      <c r="AZ49" s="5" t="s">
        <v>105</v>
      </c>
      <c r="BA49" s="5" t="s">
        <v>105</v>
      </c>
      <c r="BB49" s="5" t="s">
        <v>105</v>
      </c>
      <c r="BC49" s="5" t="s">
        <v>105</v>
      </c>
      <c r="BD49" s="5" t="s">
        <v>105</v>
      </c>
      <c r="BE49" s="5" t="s">
        <v>105</v>
      </c>
      <c r="BF49" s="5" t="s">
        <v>105</v>
      </c>
      <c r="BG49" s="5" t="s">
        <v>105</v>
      </c>
      <c r="BH49" s="5" t="s">
        <v>105</v>
      </c>
      <c r="BI49" s="5" t="s">
        <v>105</v>
      </c>
      <c r="BJ49" s="5" t="s">
        <v>105</v>
      </c>
      <c r="BK49" s="5" t="s">
        <v>105</v>
      </c>
      <c r="BL49" s="5" t="s">
        <v>105</v>
      </c>
      <c r="BM49" s="5" t="s">
        <v>105</v>
      </c>
      <c r="BN49" s="5" t="s">
        <v>105</v>
      </c>
      <c r="BO49" s="5" t="s">
        <v>105</v>
      </c>
      <c r="BP49" s="5" t="s">
        <v>607</v>
      </c>
      <c r="BQ49" s="5" t="s">
        <v>105</v>
      </c>
      <c r="BR49" s="5" t="s">
        <v>608</v>
      </c>
      <c r="BS49" s="5" t="s">
        <v>118</v>
      </c>
      <c r="BT49" s="5" t="s">
        <v>105</v>
      </c>
      <c r="BU49" s="5" t="s">
        <v>119</v>
      </c>
      <c r="BV49" s="10" t="s">
        <v>105</v>
      </c>
      <c r="BW49" s="10" t="s">
        <v>105</v>
      </c>
      <c r="BX49" s="5" t="s">
        <v>609</v>
      </c>
      <c r="BY49" s="5" t="s">
        <v>105</v>
      </c>
      <c r="BZ49" s="5" t="s">
        <v>105</v>
      </c>
      <c r="CA49" s="5" t="s">
        <v>105</v>
      </c>
      <c r="CB49" s="5" t="s">
        <v>105</v>
      </c>
      <c r="CC49" s="5" t="s">
        <v>105</v>
      </c>
      <c r="CD49" s="5" t="s">
        <v>105</v>
      </c>
      <c r="CE49" s="5" t="s">
        <v>105</v>
      </c>
      <c r="CF49" s="5" t="s">
        <v>105</v>
      </c>
      <c r="CG49" s="5" t="s">
        <v>105</v>
      </c>
      <c r="CH49" s="5" t="s">
        <v>105</v>
      </c>
      <c r="CI49" s="5" t="s">
        <v>105</v>
      </c>
      <c r="CJ49" s="5" t="s">
        <v>105</v>
      </c>
      <c r="CK49" s="5" t="s">
        <v>105</v>
      </c>
      <c r="CL49" s="5" t="s">
        <v>105</v>
      </c>
      <c r="CM49" s="5" t="s">
        <v>105</v>
      </c>
      <c r="CN49" s="5" t="s">
        <v>105</v>
      </c>
      <c r="CO49" s="5" t="s">
        <v>105</v>
      </c>
      <c r="CP49" s="5" t="s">
        <v>105</v>
      </c>
      <c r="CQ49" s="10" t="s">
        <v>604</v>
      </c>
      <c r="CR49" s="5" t="s">
        <v>105</v>
      </c>
      <c r="CS49" s="5" t="s">
        <v>105</v>
      </c>
      <c r="CT49" s="5" t="s">
        <v>105</v>
      </c>
      <c r="CU49" s="5" t="s">
        <v>105</v>
      </c>
      <c r="CV49" s="5" t="s">
        <v>610</v>
      </c>
      <c r="CW49" s="6"/>
      <c r="CX49" s="6"/>
      <c r="CY49" s="6"/>
      <c r="CZ49" s="6"/>
      <c r="DA49" s="6"/>
      <c r="DB49" s="6"/>
      <c r="DC49" s="6"/>
      <c r="DD49" s="6"/>
      <c r="DE49" s="6"/>
      <c r="DF49" s="6"/>
    </row>
    <row r="50">
      <c r="A50" s="5" t="s">
        <v>100</v>
      </c>
      <c r="B50" s="5" t="s">
        <v>359</v>
      </c>
      <c r="C50" s="5" t="s">
        <v>594</v>
      </c>
      <c r="D50" s="5">
        <v>577.0</v>
      </c>
      <c r="E50" s="5" t="s">
        <v>105</v>
      </c>
      <c r="F50" s="5">
        <v>1999.0</v>
      </c>
      <c r="G50" s="5" t="s">
        <v>241</v>
      </c>
      <c r="H50" s="5" t="s">
        <v>105</v>
      </c>
      <c r="I50" s="5" t="s">
        <v>136</v>
      </c>
      <c r="J50" s="5" t="s">
        <v>107</v>
      </c>
      <c r="K50" s="5" t="s">
        <v>108</v>
      </c>
      <c r="L50" s="5" t="s">
        <v>105</v>
      </c>
      <c r="M50" s="5" t="s">
        <v>105</v>
      </c>
      <c r="N50" s="5">
        <v>4.0</v>
      </c>
      <c r="O50" s="10" t="s">
        <v>611</v>
      </c>
      <c r="P50" s="5" t="s">
        <v>597</v>
      </c>
      <c r="Q50" s="5" t="s">
        <v>598</v>
      </c>
      <c r="R50" s="5" t="s">
        <v>105</v>
      </c>
      <c r="S50" s="5" t="s">
        <v>599</v>
      </c>
      <c r="T50" s="5" t="s">
        <v>105</v>
      </c>
      <c r="U50" s="5" t="s">
        <v>105</v>
      </c>
      <c r="V50" s="5" t="s">
        <v>105</v>
      </c>
      <c r="W50" s="5" t="s">
        <v>105</v>
      </c>
      <c r="X50" s="5" t="s">
        <v>105</v>
      </c>
      <c r="Y50" s="5" t="s">
        <v>105</v>
      </c>
      <c r="Z50" s="5" t="s">
        <v>105</v>
      </c>
      <c r="AA50" s="5" t="s">
        <v>105</v>
      </c>
      <c r="AB50" s="10" t="s">
        <v>105</v>
      </c>
      <c r="AC50" s="5" t="s">
        <v>600</v>
      </c>
      <c r="AD50" s="5" t="s">
        <v>601</v>
      </c>
      <c r="AE50" s="5" t="s">
        <v>105</v>
      </c>
      <c r="AF50" s="5" t="s">
        <v>105</v>
      </c>
      <c r="AG50" s="5" t="s">
        <v>105</v>
      </c>
      <c r="AH50" s="5">
        <v>1.0</v>
      </c>
      <c r="AI50" s="11">
        <f t="shared" ref="AI50:AI51" si="15">CONVERT(AK50, "yd", "m")</f>
        <v>548.64</v>
      </c>
      <c r="AJ50" s="12">
        <f t="shared" ref="AJ50:AJ51" si="16">CONVERT(AI50, "m", "ft")</f>
        <v>1800</v>
      </c>
      <c r="AK50" s="5">
        <v>600.0</v>
      </c>
      <c r="AL50" s="10" t="s">
        <v>105</v>
      </c>
      <c r="AM50" s="5">
        <v>1.0</v>
      </c>
      <c r="AN50" s="5" t="s">
        <v>105</v>
      </c>
      <c r="AO50" s="5" t="s">
        <v>105</v>
      </c>
      <c r="AP50" s="5" t="s">
        <v>105</v>
      </c>
      <c r="AQ50" s="5" t="s">
        <v>105</v>
      </c>
      <c r="AR50" s="5" t="s">
        <v>105</v>
      </c>
      <c r="AS50" s="5" t="s">
        <v>105</v>
      </c>
      <c r="AT50" s="5" t="s">
        <v>105</v>
      </c>
      <c r="AU50" s="5" t="s">
        <v>105</v>
      </c>
      <c r="AV50" s="5" t="s">
        <v>105</v>
      </c>
      <c r="AW50" s="5" t="s">
        <v>105</v>
      </c>
      <c r="AX50" s="5" t="s">
        <v>105</v>
      </c>
      <c r="AY50" s="5" t="s">
        <v>105</v>
      </c>
      <c r="AZ50" s="5" t="s">
        <v>105</v>
      </c>
      <c r="BA50" s="5" t="s">
        <v>105</v>
      </c>
      <c r="BB50" s="5" t="s">
        <v>105</v>
      </c>
      <c r="BC50" s="5" t="s">
        <v>105</v>
      </c>
      <c r="BD50" s="5" t="s">
        <v>105</v>
      </c>
      <c r="BE50" s="5" t="s">
        <v>105</v>
      </c>
      <c r="BF50" s="5" t="s">
        <v>105</v>
      </c>
      <c r="BG50" s="5" t="s">
        <v>105</v>
      </c>
      <c r="BH50" s="5" t="s">
        <v>105</v>
      </c>
      <c r="BI50" s="5" t="s">
        <v>105</v>
      </c>
      <c r="BJ50" s="5" t="s">
        <v>105</v>
      </c>
      <c r="BK50" s="5" t="s">
        <v>105</v>
      </c>
      <c r="BL50" s="5" t="s">
        <v>105</v>
      </c>
      <c r="BM50" s="5" t="s">
        <v>105</v>
      </c>
      <c r="BN50" s="5" t="s">
        <v>105</v>
      </c>
      <c r="BO50" s="5" t="s">
        <v>105</v>
      </c>
      <c r="BP50" s="5" t="s">
        <v>105</v>
      </c>
      <c r="BQ50" s="5" t="s">
        <v>105</v>
      </c>
      <c r="BR50" s="5" t="s">
        <v>105</v>
      </c>
      <c r="BS50" s="5" t="s">
        <v>105</v>
      </c>
      <c r="BT50" s="5" t="s">
        <v>105</v>
      </c>
      <c r="BU50" s="5" t="s">
        <v>105</v>
      </c>
      <c r="BV50" s="10" t="s">
        <v>105</v>
      </c>
      <c r="BW50" s="10" t="s">
        <v>105</v>
      </c>
      <c r="BX50" s="5" t="s">
        <v>602</v>
      </c>
      <c r="BY50" s="5" t="s">
        <v>105</v>
      </c>
      <c r="BZ50" s="5" t="s">
        <v>105</v>
      </c>
      <c r="CA50" s="5" t="s">
        <v>105</v>
      </c>
      <c r="CB50" s="5" t="s">
        <v>105</v>
      </c>
      <c r="CC50" s="5" t="s">
        <v>105</v>
      </c>
      <c r="CD50" s="5" t="s">
        <v>105</v>
      </c>
      <c r="CE50" s="5" t="s">
        <v>105</v>
      </c>
      <c r="CF50" s="5" t="s">
        <v>105</v>
      </c>
      <c r="CG50" s="5" t="s">
        <v>105</v>
      </c>
      <c r="CH50" s="5" t="s">
        <v>105</v>
      </c>
      <c r="CI50" s="5" t="s">
        <v>105</v>
      </c>
      <c r="CJ50" s="5" t="s">
        <v>105</v>
      </c>
      <c r="CK50" s="5" t="s">
        <v>105</v>
      </c>
      <c r="CL50" s="5" t="s">
        <v>105</v>
      </c>
      <c r="CM50" s="5" t="s">
        <v>105</v>
      </c>
      <c r="CN50" s="5" t="s">
        <v>105</v>
      </c>
      <c r="CO50" s="5" t="s">
        <v>105</v>
      </c>
      <c r="CP50" s="5" t="s">
        <v>105</v>
      </c>
      <c r="CQ50" s="10" t="s">
        <v>604</v>
      </c>
      <c r="CR50" s="5" t="s">
        <v>105</v>
      </c>
      <c r="CS50" s="5" t="s">
        <v>105</v>
      </c>
      <c r="CT50" s="5" t="s">
        <v>105</v>
      </c>
      <c r="CU50" s="5" t="s">
        <v>105</v>
      </c>
      <c r="CV50" s="5" t="s">
        <v>612</v>
      </c>
      <c r="CW50" s="6"/>
      <c r="CX50" s="6"/>
      <c r="CY50" s="6"/>
      <c r="CZ50" s="6"/>
      <c r="DA50" s="6"/>
      <c r="DB50" s="6"/>
      <c r="DC50" s="6"/>
      <c r="DD50" s="6"/>
      <c r="DE50" s="6"/>
      <c r="DF50" s="6"/>
    </row>
    <row r="51">
      <c r="A51" s="5" t="s">
        <v>100</v>
      </c>
      <c r="B51" s="5" t="s">
        <v>359</v>
      </c>
      <c r="C51" s="5" t="s">
        <v>594</v>
      </c>
      <c r="D51" s="5">
        <v>27568.0</v>
      </c>
      <c r="E51" s="5" t="s">
        <v>613</v>
      </c>
      <c r="F51" s="5">
        <v>2005.0</v>
      </c>
      <c r="G51" s="5" t="s">
        <v>396</v>
      </c>
      <c r="H51" s="5">
        <v>12.0</v>
      </c>
      <c r="I51" s="5" t="s">
        <v>106</v>
      </c>
      <c r="J51" s="5" t="s">
        <v>107</v>
      </c>
      <c r="K51" s="5" t="s">
        <v>108</v>
      </c>
      <c r="L51" s="5" t="s">
        <v>105</v>
      </c>
      <c r="M51" s="5" t="s">
        <v>105</v>
      </c>
      <c r="N51" s="5">
        <v>2.0</v>
      </c>
      <c r="O51" s="10" t="s">
        <v>614</v>
      </c>
      <c r="P51" s="5" t="s">
        <v>615</v>
      </c>
      <c r="Q51" s="5" t="s">
        <v>598</v>
      </c>
      <c r="R51" s="5" t="s">
        <v>616</v>
      </c>
      <c r="S51" s="5" t="s">
        <v>105</v>
      </c>
      <c r="T51" s="5" t="s">
        <v>105</v>
      </c>
      <c r="U51" s="5" t="s">
        <v>105</v>
      </c>
      <c r="V51" s="5" t="s">
        <v>105</v>
      </c>
      <c r="W51" s="5" t="s">
        <v>105</v>
      </c>
      <c r="X51" s="5">
        <v>1600.0</v>
      </c>
      <c r="Y51" s="5">
        <v>38.0</v>
      </c>
      <c r="Z51" s="5" t="s">
        <v>617</v>
      </c>
      <c r="AA51" s="5" t="s">
        <v>156</v>
      </c>
      <c r="AB51" s="5">
        <v>6.0</v>
      </c>
      <c r="AC51" s="5" t="s">
        <v>618</v>
      </c>
      <c r="AD51" s="5" t="s">
        <v>517</v>
      </c>
      <c r="AE51" s="5" t="s">
        <v>105</v>
      </c>
      <c r="AF51" s="5" t="s">
        <v>105</v>
      </c>
      <c r="AG51" s="5" t="s">
        <v>105</v>
      </c>
      <c r="AH51" s="5">
        <v>3.5</v>
      </c>
      <c r="AI51" s="11">
        <f t="shared" si="15"/>
        <v>36.576</v>
      </c>
      <c r="AJ51" s="12">
        <f t="shared" si="16"/>
        <v>120</v>
      </c>
      <c r="AK51" s="5">
        <v>40.0</v>
      </c>
      <c r="AL51" s="10" t="s">
        <v>105</v>
      </c>
      <c r="AM51" s="5">
        <v>1.0</v>
      </c>
      <c r="AN51" s="5">
        <v>9.5</v>
      </c>
      <c r="AO51" s="5" t="s">
        <v>105</v>
      </c>
      <c r="AP51" s="5" t="s">
        <v>105</v>
      </c>
      <c r="AQ51" s="5" t="s">
        <v>105</v>
      </c>
      <c r="AR51" s="5" t="s">
        <v>105</v>
      </c>
      <c r="AS51" s="5" t="s">
        <v>105</v>
      </c>
      <c r="AT51" s="5" t="s">
        <v>105</v>
      </c>
      <c r="AU51" s="5" t="s">
        <v>105</v>
      </c>
      <c r="AV51" s="5" t="s">
        <v>105</v>
      </c>
      <c r="AW51" s="5" t="s">
        <v>116</v>
      </c>
      <c r="AX51" s="5" t="s">
        <v>105</v>
      </c>
      <c r="AY51" s="5" t="s">
        <v>232</v>
      </c>
      <c r="AZ51" s="5" t="s">
        <v>105</v>
      </c>
      <c r="BA51" s="5" t="s">
        <v>105</v>
      </c>
      <c r="BB51" s="5" t="s">
        <v>105</v>
      </c>
      <c r="BC51" s="5" t="s">
        <v>105</v>
      </c>
      <c r="BD51" s="5" t="s">
        <v>105</v>
      </c>
      <c r="BE51" s="5" t="s">
        <v>105</v>
      </c>
      <c r="BF51" s="5" t="s">
        <v>105</v>
      </c>
      <c r="BG51" s="5" t="s">
        <v>105</v>
      </c>
      <c r="BH51" s="5" t="s">
        <v>105</v>
      </c>
      <c r="BI51" s="5" t="s">
        <v>105</v>
      </c>
      <c r="BJ51" s="5" t="s">
        <v>619</v>
      </c>
      <c r="BK51" s="5" t="s">
        <v>105</v>
      </c>
      <c r="BL51" s="5" t="s">
        <v>105</v>
      </c>
      <c r="BM51" s="5" t="s">
        <v>105</v>
      </c>
      <c r="BN51" s="5" t="s">
        <v>105</v>
      </c>
      <c r="BO51" s="5" t="s">
        <v>118</v>
      </c>
      <c r="BP51" s="5" t="s">
        <v>620</v>
      </c>
      <c r="BQ51" s="5" t="s">
        <v>105</v>
      </c>
      <c r="BR51" s="5" t="s">
        <v>519</v>
      </c>
      <c r="BS51" s="5" t="s">
        <v>105</v>
      </c>
      <c r="BT51" s="5" t="s">
        <v>105</v>
      </c>
      <c r="BU51" s="5" t="s">
        <v>119</v>
      </c>
      <c r="BV51" s="10" t="s">
        <v>105</v>
      </c>
      <c r="BW51" s="10" t="s">
        <v>105</v>
      </c>
      <c r="BX51" s="5" t="s">
        <v>105</v>
      </c>
      <c r="BY51" s="5" t="s">
        <v>105</v>
      </c>
      <c r="BZ51" s="5" t="s">
        <v>105</v>
      </c>
      <c r="CA51" s="5" t="s">
        <v>105</v>
      </c>
      <c r="CB51" s="5" t="s">
        <v>105</v>
      </c>
      <c r="CC51" s="5" t="s">
        <v>105</v>
      </c>
      <c r="CD51" s="5" t="s">
        <v>105</v>
      </c>
      <c r="CE51" s="5" t="s">
        <v>105</v>
      </c>
      <c r="CF51" s="5" t="s">
        <v>105</v>
      </c>
      <c r="CG51" s="5" t="s">
        <v>105</v>
      </c>
      <c r="CH51" s="5" t="s">
        <v>105</v>
      </c>
      <c r="CI51" s="5" t="s">
        <v>105</v>
      </c>
      <c r="CJ51" s="5" t="s">
        <v>105</v>
      </c>
      <c r="CK51" s="5" t="s">
        <v>105</v>
      </c>
      <c r="CL51" s="5" t="s">
        <v>105</v>
      </c>
      <c r="CM51" s="5" t="s">
        <v>105</v>
      </c>
      <c r="CN51" s="5" t="s">
        <v>105</v>
      </c>
      <c r="CO51" s="5" t="s">
        <v>105</v>
      </c>
      <c r="CP51" s="5" t="s">
        <v>105</v>
      </c>
      <c r="CQ51" s="10" t="s">
        <v>621</v>
      </c>
      <c r="CR51" s="5" t="s">
        <v>105</v>
      </c>
      <c r="CS51" s="5" t="s">
        <v>105</v>
      </c>
      <c r="CT51" s="5" t="s">
        <v>105</v>
      </c>
      <c r="CU51" s="5" t="s">
        <v>105</v>
      </c>
      <c r="CV51" s="13" t="s">
        <v>622</v>
      </c>
      <c r="CW51" s="6"/>
      <c r="CX51" s="6"/>
      <c r="CY51" s="6"/>
      <c r="CZ51" s="6"/>
      <c r="DA51" s="6"/>
      <c r="DB51" s="6"/>
      <c r="DC51" s="6"/>
      <c r="DD51" s="6"/>
      <c r="DE51" s="6"/>
      <c r="DF51" s="6"/>
    </row>
    <row r="52">
      <c r="A52" s="5" t="s">
        <v>100</v>
      </c>
      <c r="B52" s="5" t="s">
        <v>359</v>
      </c>
      <c r="C52" s="5" t="s">
        <v>594</v>
      </c>
      <c r="D52" s="5">
        <v>44386.0</v>
      </c>
      <c r="E52" s="5" t="s">
        <v>435</v>
      </c>
      <c r="F52" s="5">
        <v>2013.0</v>
      </c>
      <c r="G52" s="5" t="s">
        <v>241</v>
      </c>
      <c r="H52" s="5">
        <v>28.0</v>
      </c>
      <c r="I52" s="5" t="s">
        <v>136</v>
      </c>
      <c r="J52" s="5" t="s">
        <v>124</v>
      </c>
      <c r="K52" s="5" t="s">
        <v>623</v>
      </c>
      <c r="L52" s="5" t="s">
        <v>105</v>
      </c>
      <c r="M52" s="5" t="s">
        <v>105</v>
      </c>
      <c r="N52" s="5">
        <v>1.0</v>
      </c>
      <c r="O52" s="10" t="s">
        <v>624</v>
      </c>
      <c r="P52" s="10" t="s">
        <v>625</v>
      </c>
      <c r="Q52" s="5" t="s">
        <v>468</v>
      </c>
      <c r="R52" s="5" t="s">
        <v>626</v>
      </c>
      <c r="S52" s="5" t="s">
        <v>627</v>
      </c>
      <c r="T52" s="5" t="s">
        <v>105</v>
      </c>
      <c r="U52" s="5" t="s">
        <v>105</v>
      </c>
      <c r="V52" s="5" t="s">
        <v>105</v>
      </c>
      <c r="W52" s="5" t="s">
        <v>105</v>
      </c>
      <c r="X52" s="5">
        <v>700.0</v>
      </c>
      <c r="Y52" s="5" t="s">
        <v>105</v>
      </c>
      <c r="Z52" s="5" t="s">
        <v>105</v>
      </c>
      <c r="AA52" s="5" t="s">
        <v>220</v>
      </c>
      <c r="AB52" s="5">
        <v>49.0</v>
      </c>
      <c r="AC52" s="5" t="s">
        <v>628</v>
      </c>
      <c r="AD52" s="5" t="s">
        <v>629</v>
      </c>
      <c r="AE52" s="5" t="s">
        <v>105</v>
      </c>
      <c r="AF52" s="5" t="s">
        <v>105</v>
      </c>
      <c r="AG52" s="5" t="s">
        <v>105</v>
      </c>
      <c r="AH52" s="5" t="s">
        <v>105</v>
      </c>
      <c r="AI52" s="15" t="s">
        <v>105</v>
      </c>
      <c r="AJ52" s="14" t="s">
        <v>105</v>
      </c>
      <c r="AK52" s="5" t="s">
        <v>105</v>
      </c>
      <c r="AL52" s="10" t="s">
        <v>105</v>
      </c>
      <c r="AM52" s="5" t="s">
        <v>105</v>
      </c>
      <c r="AN52" s="5" t="s">
        <v>105</v>
      </c>
      <c r="AO52" s="5" t="s">
        <v>105</v>
      </c>
      <c r="AP52" s="5" t="s">
        <v>105</v>
      </c>
      <c r="AQ52" s="5" t="s">
        <v>105</v>
      </c>
      <c r="AR52" s="5" t="s">
        <v>105</v>
      </c>
      <c r="AS52" s="5" t="s">
        <v>105</v>
      </c>
      <c r="AT52" s="5" t="s">
        <v>105</v>
      </c>
      <c r="AU52" s="5" t="s">
        <v>105</v>
      </c>
      <c r="AV52" s="5" t="s">
        <v>105</v>
      </c>
      <c r="AW52" s="5" t="s">
        <v>170</v>
      </c>
      <c r="AX52" s="5" t="s">
        <v>105</v>
      </c>
      <c r="AY52" s="5" t="s">
        <v>232</v>
      </c>
      <c r="AZ52" s="5" t="s">
        <v>105</v>
      </c>
      <c r="BA52" s="5" t="s">
        <v>105</v>
      </c>
      <c r="BB52" s="5" t="s">
        <v>105</v>
      </c>
      <c r="BC52" s="5" t="s">
        <v>105</v>
      </c>
      <c r="BD52" s="5" t="s">
        <v>105</v>
      </c>
      <c r="BE52" s="5" t="s">
        <v>105</v>
      </c>
      <c r="BF52" s="5" t="s">
        <v>105</v>
      </c>
      <c r="BG52" s="5" t="s">
        <v>105</v>
      </c>
      <c r="BH52" s="5" t="s">
        <v>105</v>
      </c>
      <c r="BI52" s="5" t="s">
        <v>105</v>
      </c>
      <c r="BJ52" s="5" t="s">
        <v>105</v>
      </c>
      <c r="BK52" s="5" t="s">
        <v>105</v>
      </c>
      <c r="BL52" s="5" t="s">
        <v>105</v>
      </c>
      <c r="BM52" s="5" t="s">
        <v>105</v>
      </c>
      <c r="BN52" s="5" t="s">
        <v>105</v>
      </c>
      <c r="BO52" s="5" t="s">
        <v>105</v>
      </c>
      <c r="BP52" s="5" t="s">
        <v>630</v>
      </c>
      <c r="BQ52" s="5" t="s">
        <v>105</v>
      </c>
      <c r="BR52" s="5" t="s">
        <v>105</v>
      </c>
      <c r="BS52" s="5" t="s">
        <v>105</v>
      </c>
      <c r="BT52" s="5" t="s">
        <v>105</v>
      </c>
      <c r="BU52" s="5" t="s">
        <v>105</v>
      </c>
      <c r="BV52" s="10" t="s">
        <v>105</v>
      </c>
      <c r="BW52" s="10" t="s">
        <v>105</v>
      </c>
      <c r="BX52" s="5" t="s">
        <v>631</v>
      </c>
      <c r="BY52" s="5" t="s">
        <v>105</v>
      </c>
      <c r="BZ52" s="5" t="s">
        <v>105</v>
      </c>
      <c r="CA52" s="5" t="s">
        <v>105</v>
      </c>
      <c r="CB52" s="5" t="s">
        <v>105</v>
      </c>
      <c r="CC52" s="5" t="s">
        <v>105</v>
      </c>
      <c r="CD52" s="5" t="s">
        <v>105</v>
      </c>
      <c r="CE52" s="5" t="s">
        <v>105</v>
      </c>
      <c r="CF52" s="5" t="s">
        <v>105</v>
      </c>
      <c r="CG52" s="5" t="s">
        <v>105</v>
      </c>
      <c r="CH52" s="5" t="s">
        <v>105</v>
      </c>
      <c r="CI52" s="5" t="s">
        <v>105</v>
      </c>
      <c r="CJ52" s="5" t="s">
        <v>105</v>
      </c>
      <c r="CK52" s="5" t="s">
        <v>105</v>
      </c>
      <c r="CL52" s="5" t="s">
        <v>105</v>
      </c>
      <c r="CM52" s="5" t="s">
        <v>105</v>
      </c>
      <c r="CN52" s="5" t="s">
        <v>105</v>
      </c>
      <c r="CO52" s="5" t="s">
        <v>105</v>
      </c>
      <c r="CP52" s="5" t="s">
        <v>632</v>
      </c>
      <c r="CQ52" s="10" t="s">
        <v>633</v>
      </c>
      <c r="CR52" s="5" t="s">
        <v>105</v>
      </c>
      <c r="CS52" s="5" t="s">
        <v>105</v>
      </c>
      <c r="CT52" s="5" t="s">
        <v>105</v>
      </c>
      <c r="CU52" s="5" t="s">
        <v>105</v>
      </c>
      <c r="CV52" s="13" t="s">
        <v>634</v>
      </c>
      <c r="CW52" s="6"/>
      <c r="CX52" s="6"/>
      <c r="CY52" s="6"/>
      <c r="CZ52" s="6"/>
      <c r="DA52" s="6"/>
      <c r="DB52" s="6"/>
      <c r="DC52" s="6"/>
      <c r="DD52" s="6"/>
      <c r="DE52" s="6"/>
      <c r="DF52" s="6"/>
    </row>
    <row r="53">
      <c r="A53" s="5" t="s">
        <v>100</v>
      </c>
      <c r="B53" s="5" t="s">
        <v>359</v>
      </c>
      <c r="C53" s="5" t="s">
        <v>635</v>
      </c>
      <c r="D53" s="5">
        <v>4743.0</v>
      </c>
      <c r="E53" s="5" t="s">
        <v>636</v>
      </c>
      <c r="F53" s="5">
        <v>2000.0</v>
      </c>
      <c r="G53" s="5" t="s">
        <v>104</v>
      </c>
      <c r="H53" s="5" t="s">
        <v>105</v>
      </c>
      <c r="I53" s="5" t="s">
        <v>106</v>
      </c>
      <c r="J53" s="5" t="s">
        <v>107</v>
      </c>
      <c r="K53" s="5" t="s">
        <v>108</v>
      </c>
      <c r="L53" s="5" t="s">
        <v>105</v>
      </c>
      <c r="M53" s="5" t="s">
        <v>372</v>
      </c>
      <c r="N53" s="5">
        <v>2.0</v>
      </c>
      <c r="O53" s="10" t="s">
        <v>637</v>
      </c>
      <c r="P53" s="5" t="s">
        <v>638</v>
      </c>
      <c r="Q53" s="5" t="s">
        <v>105</v>
      </c>
      <c r="R53" s="5" t="s">
        <v>105</v>
      </c>
      <c r="S53" s="5" t="s">
        <v>105</v>
      </c>
      <c r="T53" s="5" t="s">
        <v>105</v>
      </c>
      <c r="U53" s="5" t="s">
        <v>105</v>
      </c>
      <c r="V53" s="5" t="s">
        <v>105</v>
      </c>
      <c r="W53" s="5" t="s">
        <v>105</v>
      </c>
      <c r="X53" s="5">
        <v>130.0</v>
      </c>
      <c r="Y53" s="5" t="s">
        <v>105</v>
      </c>
      <c r="Z53" s="5" t="s">
        <v>167</v>
      </c>
      <c r="AA53" s="5" t="s">
        <v>283</v>
      </c>
      <c r="AB53" s="5">
        <v>90.0</v>
      </c>
      <c r="AC53" s="5" t="s">
        <v>639</v>
      </c>
      <c r="AD53" s="5" t="s">
        <v>402</v>
      </c>
      <c r="AE53" s="5" t="s">
        <v>105</v>
      </c>
      <c r="AF53" s="5" t="s">
        <v>105</v>
      </c>
      <c r="AG53" s="5" t="s">
        <v>105</v>
      </c>
      <c r="AH53" s="5" t="s">
        <v>105</v>
      </c>
      <c r="AI53" s="15" t="s">
        <v>105</v>
      </c>
      <c r="AJ53" s="14" t="s">
        <v>105</v>
      </c>
      <c r="AK53" s="5" t="s">
        <v>105</v>
      </c>
      <c r="AL53" s="10" t="s">
        <v>105</v>
      </c>
      <c r="AM53" s="5">
        <v>1.0</v>
      </c>
      <c r="AN53" s="5">
        <v>7.0</v>
      </c>
      <c r="AO53" s="5" t="s">
        <v>105</v>
      </c>
      <c r="AP53" s="5" t="s">
        <v>105</v>
      </c>
      <c r="AQ53" s="5" t="s">
        <v>105</v>
      </c>
      <c r="AR53" s="5" t="s">
        <v>105</v>
      </c>
      <c r="AS53" s="5" t="s">
        <v>105</v>
      </c>
      <c r="AT53" s="5" t="s">
        <v>105</v>
      </c>
      <c r="AU53" s="5" t="s">
        <v>105</v>
      </c>
      <c r="AV53" s="5" t="s">
        <v>105</v>
      </c>
      <c r="AW53" s="5" t="s">
        <v>170</v>
      </c>
      <c r="AX53" s="5" t="s">
        <v>105</v>
      </c>
      <c r="AY53" s="5" t="s">
        <v>105</v>
      </c>
      <c r="AZ53" s="5" t="s">
        <v>105</v>
      </c>
      <c r="BA53" s="5" t="s">
        <v>105</v>
      </c>
      <c r="BB53" s="5" t="s">
        <v>105</v>
      </c>
      <c r="BC53" s="5" t="s">
        <v>105</v>
      </c>
      <c r="BD53" s="5" t="s">
        <v>105</v>
      </c>
      <c r="BE53" s="5" t="s">
        <v>105</v>
      </c>
      <c r="BF53" s="5" t="s">
        <v>105</v>
      </c>
      <c r="BG53" s="5" t="s">
        <v>105</v>
      </c>
      <c r="BH53" s="5" t="s">
        <v>105</v>
      </c>
      <c r="BI53" s="5" t="s">
        <v>105</v>
      </c>
      <c r="BJ53" s="5" t="s">
        <v>105</v>
      </c>
      <c r="BK53" s="5" t="s">
        <v>105</v>
      </c>
      <c r="BL53" s="5" t="s">
        <v>105</v>
      </c>
      <c r="BM53" s="5" t="s">
        <v>105</v>
      </c>
      <c r="BN53" s="5" t="s">
        <v>105</v>
      </c>
      <c r="BO53" s="5" t="s">
        <v>105</v>
      </c>
      <c r="BP53" s="5" t="s">
        <v>640</v>
      </c>
      <c r="BQ53" s="5" t="s">
        <v>105</v>
      </c>
      <c r="BR53" s="5" t="s">
        <v>641</v>
      </c>
      <c r="BS53" s="5" t="s">
        <v>105</v>
      </c>
      <c r="BT53" s="5" t="s">
        <v>642</v>
      </c>
      <c r="BU53" s="5" t="s">
        <v>119</v>
      </c>
      <c r="BV53" s="10" t="s">
        <v>105</v>
      </c>
      <c r="BW53" s="10" t="s">
        <v>105</v>
      </c>
      <c r="BX53" s="5" t="s">
        <v>643</v>
      </c>
      <c r="BY53" s="5" t="s">
        <v>105</v>
      </c>
      <c r="BZ53" s="5" t="s">
        <v>105</v>
      </c>
      <c r="CA53" s="5" t="s">
        <v>105</v>
      </c>
      <c r="CB53" s="5" t="s">
        <v>105</v>
      </c>
      <c r="CC53" s="5" t="s">
        <v>105</v>
      </c>
      <c r="CD53" s="5" t="s">
        <v>105</v>
      </c>
      <c r="CE53" s="5" t="s">
        <v>105</v>
      </c>
      <c r="CF53" s="5" t="s">
        <v>105</v>
      </c>
      <c r="CG53" s="5" t="s">
        <v>105</v>
      </c>
      <c r="CH53" s="5" t="s">
        <v>105</v>
      </c>
      <c r="CI53" s="5" t="s">
        <v>105</v>
      </c>
      <c r="CJ53" s="5" t="s">
        <v>105</v>
      </c>
      <c r="CK53" s="5" t="s">
        <v>105</v>
      </c>
      <c r="CL53" s="5" t="s">
        <v>105</v>
      </c>
      <c r="CM53" s="5" t="s">
        <v>105</v>
      </c>
      <c r="CN53" s="5" t="s">
        <v>105</v>
      </c>
      <c r="CO53" s="5" t="s">
        <v>105</v>
      </c>
      <c r="CP53" s="5" t="s">
        <v>105</v>
      </c>
      <c r="CQ53" s="10" t="s">
        <v>644</v>
      </c>
      <c r="CR53" s="5" t="s">
        <v>105</v>
      </c>
      <c r="CS53" s="5" t="s">
        <v>105</v>
      </c>
      <c r="CT53" s="5" t="s">
        <v>105</v>
      </c>
      <c r="CU53" s="5" t="s">
        <v>105</v>
      </c>
      <c r="CV53" s="13" t="s">
        <v>645</v>
      </c>
      <c r="CW53" s="6"/>
      <c r="CX53" s="6"/>
      <c r="CY53" s="6"/>
      <c r="CZ53" s="6"/>
      <c r="DA53" s="6"/>
      <c r="DB53" s="6"/>
      <c r="DC53" s="6"/>
      <c r="DD53" s="6"/>
      <c r="DE53" s="6"/>
      <c r="DF53" s="6"/>
    </row>
    <row r="54">
      <c r="A54" s="5" t="s">
        <v>100</v>
      </c>
      <c r="B54" s="5" t="s">
        <v>359</v>
      </c>
      <c r="C54" s="5" t="s">
        <v>635</v>
      </c>
      <c r="D54" s="5">
        <v>42329.0</v>
      </c>
      <c r="E54" s="5" t="s">
        <v>646</v>
      </c>
      <c r="F54" s="5">
        <v>2004.0</v>
      </c>
      <c r="G54" s="5" t="s">
        <v>197</v>
      </c>
      <c r="H54" s="5">
        <v>10.0</v>
      </c>
      <c r="I54" s="5" t="s">
        <v>150</v>
      </c>
      <c r="J54" s="5" t="s">
        <v>107</v>
      </c>
      <c r="K54" s="5" t="s">
        <v>108</v>
      </c>
      <c r="L54" s="5" t="s">
        <v>105</v>
      </c>
      <c r="M54" s="5" t="s">
        <v>215</v>
      </c>
      <c r="N54" s="5">
        <v>1.0</v>
      </c>
      <c r="O54" s="10" t="s">
        <v>647</v>
      </c>
      <c r="P54" s="5" t="s">
        <v>648</v>
      </c>
      <c r="Q54" s="5" t="s">
        <v>649</v>
      </c>
      <c r="R54" s="5" t="s">
        <v>650</v>
      </c>
      <c r="S54" s="5" t="s">
        <v>651</v>
      </c>
      <c r="T54" s="5" t="s">
        <v>105</v>
      </c>
      <c r="U54" s="5" t="s">
        <v>105</v>
      </c>
      <c r="V54" s="5" t="s">
        <v>105</v>
      </c>
      <c r="W54" s="5" t="s">
        <v>105</v>
      </c>
      <c r="X54" s="5" t="s">
        <v>105</v>
      </c>
      <c r="Y54" s="5" t="s">
        <v>105</v>
      </c>
      <c r="Z54" s="5" t="s">
        <v>105</v>
      </c>
      <c r="AA54" s="5" t="s">
        <v>220</v>
      </c>
      <c r="AB54" s="5">
        <v>26.0</v>
      </c>
      <c r="AC54" s="5" t="s">
        <v>652</v>
      </c>
      <c r="AD54" s="5" t="s">
        <v>105</v>
      </c>
      <c r="AE54" s="5" t="s">
        <v>105</v>
      </c>
      <c r="AF54" s="5" t="s">
        <v>105</v>
      </c>
      <c r="AG54" s="5" t="s">
        <v>105</v>
      </c>
      <c r="AH54" s="5" t="s">
        <v>105</v>
      </c>
      <c r="AI54" s="11">
        <f t="shared" ref="AI54:AI55" si="17">CONVERT(AK54, "yd", "m")</f>
        <v>6.4008</v>
      </c>
      <c r="AJ54" s="12">
        <f t="shared" ref="AJ54:AJ55" si="18">CONVERT(AI54, "m", "ft")</f>
        <v>21</v>
      </c>
      <c r="AK54" s="5">
        <v>7.0</v>
      </c>
      <c r="AL54" s="10" t="s">
        <v>105</v>
      </c>
      <c r="AM54" s="5">
        <v>1.0</v>
      </c>
      <c r="AN54" s="5">
        <v>6.5</v>
      </c>
      <c r="AO54" s="5" t="s">
        <v>105</v>
      </c>
      <c r="AP54" s="5" t="s">
        <v>105</v>
      </c>
      <c r="AQ54" s="5" t="s">
        <v>105</v>
      </c>
      <c r="AR54" s="5" t="s">
        <v>105</v>
      </c>
      <c r="AS54" s="5" t="s">
        <v>105</v>
      </c>
      <c r="AT54" s="5" t="s">
        <v>105</v>
      </c>
      <c r="AU54" s="5" t="s">
        <v>105</v>
      </c>
      <c r="AV54" s="5" t="s">
        <v>105</v>
      </c>
      <c r="AW54" s="5" t="s">
        <v>286</v>
      </c>
      <c r="AX54" s="5" t="s">
        <v>105</v>
      </c>
      <c r="AY54" s="5" t="s">
        <v>105</v>
      </c>
      <c r="AZ54" s="5" t="s">
        <v>105</v>
      </c>
      <c r="BA54" s="5" t="s">
        <v>170</v>
      </c>
      <c r="BB54" s="5" t="s">
        <v>105</v>
      </c>
      <c r="BC54" s="5" t="s">
        <v>105</v>
      </c>
      <c r="BD54" s="5" t="s">
        <v>105</v>
      </c>
      <c r="BE54" s="5" t="s">
        <v>105</v>
      </c>
      <c r="BF54" s="5" t="s">
        <v>118</v>
      </c>
      <c r="BG54" s="5" t="s">
        <v>653</v>
      </c>
      <c r="BH54" s="5" t="s">
        <v>105</v>
      </c>
      <c r="BI54" s="5" t="s">
        <v>318</v>
      </c>
      <c r="BJ54" s="5" t="s">
        <v>654</v>
      </c>
      <c r="BK54" s="5" t="s">
        <v>105</v>
      </c>
      <c r="BL54" s="5" t="s">
        <v>105</v>
      </c>
      <c r="BM54" s="5" t="s">
        <v>105</v>
      </c>
      <c r="BN54" s="5" t="s">
        <v>105</v>
      </c>
      <c r="BO54" s="5" t="s">
        <v>105</v>
      </c>
      <c r="BP54" s="5" t="s">
        <v>655</v>
      </c>
      <c r="BQ54" s="5" t="s">
        <v>105</v>
      </c>
      <c r="BR54" s="5" t="s">
        <v>215</v>
      </c>
      <c r="BS54" s="5" t="s">
        <v>105</v>
      </c>
      <c r="BT54" s="5" t="s">
        <v>656</v>
      </c>
      <c r="BU54" s="5" t="s">
        <v>119</v>
      </c>
      <c r="BV54" s="10" t="s">
        <v>105</v>
      </c>
      <c r="BW54" s="5" t="s">
        <v>118</v>
      </c>
      <c r="BX54" s="5" t="s">
        <v>105</v>
      </c>
      <c r="BY54" s="5" t="s">
        <v>105</v>
      </c>
      <c r="BZ54" s="5" t="s">
        <v>105</v>
      </c>
      <c r="CA54" s="5" t="s">
        <v>105</v>
      </c>
      <c r="CB54" s="5" t="s">
        <v>105</v>
      </c>
      <c r="CC54" s="5" t="s">
        <v>105</v>
      </c>
      <c r="CD54" s="5" t="s">
        <v>105</v>
      </c>
      <c r="CE54" s="5" t="s">
        <v>105</v>
      </c>
      <c r="CF54" s="5" t="s">
        <v>105</v>
      </c>
      <c r="CG54" s="5" t="s">
        <v>105</v>
      </c>
      <c r="CH54" s="5" t="s">
        <v>105</v>
      </c>
      <c r="CI54" s="5" t="s">
        <v>105</v>
      </c>
      <c r="CJ54" s="5" t="s">
        <v>105</v>
      </c>
      <c r="CK54" s="5" t="s">
        <v>105</v>
      </c>
      <c r="CL54" s="5" t="s">
        <v>105</v>
      </c>
      <c r="CM54" s="5" t="s">
        <v>105</v>
      </c>
      <c r="CN54" s="5" t="s">
        <v>105</v>
      </c>
      <c r="CO54" s="5" t="s">
        <v>105</v>
      </c>
      <c r="CP54" s="5" t="s">
        <v>105</v>
      </c>
      <c r="CQ54" s="5" t="s">
        <v>105</v>
      </c>
      <c r="CR54" s="5" t="s">
        <v>105</v>
      </c>
      <c r="CS54" s="5" t="s">
        <v>105</v>
      </c>
      <c r="CT54" s="5" t="s">
        <v>105</v>
      </c>
      <c r="CU54" s="5" t="s">
        <v>105</v>
      </c>
      <c r="CV54" s="13" t="s">
        <v>657</v>
      </c>
      <c r="CW54" s="6"/>
      <c r="CX54" s="6"/>
      <c r="CY54" s="6"/>
      <c r="CZ54" s="6"/>
      <c r="DA54" s="6"/>
      <c r="DB54" s="6"/>
      <c r="DC54" s="6"/>
      <c r="DD54" s="6"/>
      <c r="DE54" s="6"/>
      <c r="DF54" s="6"/>
    </row>
    <row r="55">
      <c r="A55" s="5" t="s">
        <v>100</v>
      </c>
      <c r="B55" s="5" t="s">
        <v>359</v>
      </c>
      <c r="C55" s="5" t="s">
        <v>658</v>
      </c>
      <c r="D55" s="5">
        <v>35293.0</v>
      </c>
      <c r="E55" s="5" t="s">
        <v>659</v>
      </c>
      <c r="F55" s="5">
        <v>1978.0</v>
      </c>
      <c r="G55" s="5" t="s">
        <v>492</v>
      </c>
      <c r="H55" s="5">
        <v>10.0</v>
      </c>
      <c r="I55" s="5" t="s">
        <v>136</v>
      </c>
      <c r="J55" s="5" t="s">
        <v>107</v>
      </c>
      <c r="K55" s="5" t="s">
        <v>108</v>
      </c>
      <c r="L55" s="5" t="s">
        <v>105</v>
      </c>
      <c r="M55" s="5" t="s">
        <v>278</v>
      </c>
      <c r="N55" s="5">
        <v>1.0</v>
      </c>
      <c r="O55" s="10" t="s">
        <v>660</v>
      </c>
      <c r="P55" s="5" t="s">
        <v>661</v>
      </c>
      <c r="Q55" s="5" t="s">
        <v>662</v>
      </c>
      <c r="R55" s="5" t="s">
        <v>663</v>
      </c>
      <c r="S55" s="5" t="s">
        <v>664</v>
      </c>
      <c r="T55" s="5" t="s">
        <v>105</v>
      </c>
      <c r="U55" s="5" t="s">
        <v>105</v>
      </c>
      <c r="V55" s="5" t="s">
        <v>105</v>
      </c>
      <c r="W55" s="5" t="s">
        <v>105</v>
      </c>
      <c r="X55" s="5" t="s">
        <v>105</v>
      </c>
      <c r="Y55" s="5" t="s">
        <v>105</v>
      </c>
      <c r="Z55" s="5" t="s">
        <v>105</v>
      </c>
      <c r="AA55" s="5" t="s">
        <v>141</v>
      </c>
      <c r="AB55" s="5">
        <v>62.0</v>
      </c>
      <c r="AC55" s="5" t="s">
        <v>230</v>
      </c>
      <c r="AD55" s="5" t="s">
        <v>105</v>
      </c>
      <c r="AE55" s="5" t="s">
        <v>105</v>
      </c>
      <c r="AF55" s="5" t="s">
        <v>105</v>
      </c>
      <c r="AG55" s="5" t="s">
        <v>105</v>
      </c>
      <c r="AH55" s="5">
        <v>25.0</v>
      </c>
      <c r="AI55" s="11">
        <f t="shared" si="17"/>
        <v>22.86</v>
      </c>
      <c r="AJ55" s="12">
        <f t="shared" si="18"/>
        <v>75</v>
      </c>
      <c r="AK55" s="5">
        <v>25.0</v>
      </c>
      <c r="AL55" s="10" t="s">
        <v>105</v>
      </c>
      <c r="AM55" s="5">
        <v>1.0</v>
      </c>
      <c r="AN55" s="5">
        <v>9.0</v>
      </c>
      <c r="AO55" s="5" t="s">
        <v>105</v>
      </c>
      <c r="AP55" s="5" t="s">
        <v>105</v>
      </c>
      <c r="AQ55" s="5" t="s">
        <v>105</v>
      </c>
      <c r="AR55" s="5" t="s">
        <v>105</v>
      </c>
      <c r="AS55" s="5" t="s">
        <v>105</v>
      </c>
      <c r="AT55" s="5" t="s">
        <v>105</v>
      </c>
      <c r="AU55" s="5" t="s">
        <v>105</v>
      </c>
      <c r="AV55" s="5" t="s">
        <v>105</v>
      </c>
      <c r="AW55" s="5" t="s">
        <v>170</v>
      </c>
      <c r="AX55" s="5" t="s">
        <v>105</v>
      </c>
      <c r="AY55" s="5" t="s">
        <v>105</v>
      </c>
      <c r="AZ55" s="5" t="s">
        <v>105</v>
      </c>
      <c r="BA55" s="5" t="s">
        <v>105</v>
      </c>
      <c r="BB55" s="5" t="s">
        <v>105</v>
      </c>
      <c r="BC55" s="5" t="s">
        <v>105</v>
      </c>
      <c r="BD55" s="5" t="s">
        <v>105</v>
      </c>
      <c r="BE55" s="5" t="s">
        <v>105</v>
      </c>
      <c r="BF55" s="5" t="s">
        <v>105</v>
      </c>
      <c r="BG55" s="5" t="s">
        <v>105</v>
      </c>
      <c r="BH55" s="5" t="s">
        <v>105</v>
      </c>
      <c r="BI55" s="5" t="s">
        <v>105</v>
      </c>
      <c r="BJ55" s="5" t="s">
        <v>105</v>
      </c>
      <c r="BK55" s="5" t="s">
        <v>105</v>
      </c>
      <c r="BL55" s="5" t="s">
        <v>105</v>
      </c>
      <c r="BM55" s="5" t="s">
        <v>105</v>
      </c>
      <c r="BN55" s="5" t="s">
        <v>105</v>
      </c>
      <c r="BO55" s="5" t="s">
        <v>105</v>
      </c>
      <c r="BP55" s="5" t="s">
        <v>665</v>
      </c>
      <c r="BQ55" s="5" t="s">
        <v>105</v>
      </c>
      <c r="BR55" s="5" t="s">
        <v>666</v>
      </c>
      <c r="BS55" s="5" t="s">
        <v>105</v>
      </c>
      <c r="BT55" s="5" t="s">
        <v>105</v>
      </c>
      <c r="BU55" s="5" t="s">
        <v>119</v>
      </c>
      <c r="BV55" s="10" t="s">
        <v>105</v>
      </c>
      <c r="BW55" s="10" t="s">
        <v>105</v>
      </c>
      <c r="BX55" s="5" t="s">
        <v>105</v>
      </c>
      <c r="BY55" s="5" t="s">
        <v>105</v>
      </c>
      <c r="BZ55" s="5" t="s">
        <v>105</v>
      </c>
      <c r="CA55" s="5" t="s">
        <v>105</v>
      </c>
      <c r="CB55" s="5" t="s">
        <v>105</v>
      </c>
      <c r="CC55" s="5" t="s">
        <v>105</v>
      </c>
      <c r="CD55" s="5" t="s">
        <v>105</v>
      </c>
      <c r="CE55" s="5" t="s">
        <v>105</v>
      </c>
      <c r="CF55" s="5" t="s">
        <v>105</v>
      </c>
      <c r="CG55" s="5" t="s">
        <v>105</v>
      </c>
      <c r="CH55" s="5" t="s">
        <v>105</v>
      </c>
      <c r="CI55" s="5" t="s">
        <v>105</v>
      </c>
      <c r="CJ55" s="5" t="s">
        <v>105</v>
      </c>
      <c r="CK55" s="5" t="s">
        <v>105</v>
      </c>
      <c r="CL55" s="5" t="s">
        <v>105</v>
      </c>
      <c r="CM55" s="5" t="s">
        <v>105</v>
      </c>
      <c r="CN55" s="5" t="s">
        <v>105</v>
      </c>
      <c r="CO55" s="5" t="s">
        <v>105</v>
      </c>
      <c r="CP55" s="5" t="s">
        <v>105</v>
      </c>
      <c r="CQ55" s="10" t="s">
        <v>667</v>
      </c>
      <c r="CR55" s="5" t="s">
        <v>105</v>
      </c>
      <c r="CS55" s="5" t="s">
        <v>105</v>
      </c>
      <c r="CT55" s="5" t="s">
        <v>105</v>
      </c>
      <c r="CU55" s="5" t="s">
        <v>105</v>
      </c>
      <c r="CV55" s="13" t="s">
        <v>668</v>
      </c>
      <c r="CW55" s="6"/>
      <c r="CX55" s="6"/>
      <c r="CY55" s="6"/>
      <c r="CZ55" s="6"/>
      <c r="DA55" s="6"/>
      <c r="DB55" s="6"/>
      <c r="DC55" s="6"/>
      <c r="DD55" s="6"/>
      <c r="DE55" s="6"/>
      <c r="DF55" s="6"/>
    </row>
    <row r="56">
      <c r="A56" s="5" t="s">
        <v>100</v>
      </c>
      <c r="B56" s="5" t="s">
        <v>359</v>
      </c>
      <c r="C56" s="5" t="s">
        <v>658</v>
      </c>
      <c r="D56" s="5">
        <v>8635.0</v>
      </c>
      <c r="E56" s="5" t="s">
        <v>411</v>
      </c>
      <c r="F56" s="5">
        <v>2004.0</v>
      </c>
      <c r="G56" s="5" t="s">
        <v>669</v>
      </c>
      <c r="H56" s="5" t="s">
        <v>105</v>
      </c>
      <c r="I56" s="5" t="s">
        <v>214</v>
      </c>
      <c r="J56" s="5" t="s">
        <v>124</v>
      </c>
      <c r="K56" s="5" t="s">
        <v>623</v>
      </c>
      <c r="L56" s="5" t="s">
        <v>105</v>
      </c>
      <c r="M56" s="5" t="s">
        <v>105</v>
      </c>
      <c r="N56" s="5">
        <v>1.0</v>
      </c>
      <c r="O56" s="10" t="s">
        <v>670</v>
      </c>
      <c r="P56" s="5" t="s">
        <v>671</v>
      </c>
      <c r="Q56" s="5" t="s">
        <v>672</v>
      </c>
      <c r="R56" s="5" t="s">
        <v>105</v>
      </c>
      <c r="S56" s="5" t="s">
        <v>105</v>
      </c>
      <c r="T56" s="5" t="s">
        <v>105</v>
      </c>
      <c r="U56" s="5" t="s">
        <v>105</v>
      </c>
      <c r="V56" s="5" t="s">
        <v>105</v>
      </c>
      <c r="W56" s="5" t="s">
        <v>105</v>
      </c>
      <c r="X56" s="5" t="s">
        <v>105</v>
      </c>
      <c r="Y56" s="5" t="s">
        <v>105</v>
      </c>
      <c r="Z56" s="5" t="s">
        <v>105</v>
      </c>
      <c r="AA56" s="5" t="s">
        <v>105</v>
      </c>
      <c r="AB56" s="5" t="s">
        <v>105</v>
      </c>
      <c r="AC56" s="5" t="s">
        <v>673</v>
      </c>
      <c r="AD56" s="5" t="s">
        <v>105</v>
      </c>
      <c r="AE56" s="5" t="s">
        <v>105</v>
      </c>
      <c r="AF56" s="5" t="s">
        <v>105</v>
      </c>
      <c r="AG56" s="5" t="s">
        <v>105</v>
      </c>
      <c r="AH56" s="5" t="s">
        <v>105</v>
      </c>
      <c r="AI56" s="15" t="s">
        <v>105</v>
      </c>
      <c r="AJ56" s="14" t="s">
        <v>105</v>
      </c>
      <c r="AK56" s="5" t="s">
        <v>105</v>
      </c>
      <c r="AL56" s="10" t="s">
        <v>105</v>
      </c>
      <c r="AM56" s="5" t="s">
        <v>105</v>
      </c>
      <c r="AN56" s="5" t="s">
        <v>105</v>
      </c>
      <c r="AO56" s="5" t="s">
        <v>105</v>
      </c>
      <c r="AP56" s="5" t="s">
        <v>105</v>
      </c>
      <c r="AQ56" s="5" t="s">
        <v>105</v>
      </c>
      <c r="AR56" s="5" t="s">
        <v>105</v>
      </c>
      <c r="AS56" s="5" t="s">
        <v>105</v>
      </c>
      <c r="AT56" s="5" t="s">
        <v>105</v>
      </c>
      <c r="AU56" s="5" t="s">
        <v>105</v>
      </c>
      <c r="AV56" s="5" t="s">
        <v>105</v>
      </c>
      <c r="AW56" s="5" t="s">
        <v>105</v>
      </c>
      <c r="AX56" s="5" t="s">
        <v>105</v>
      </c>
      <c r="AY56" s="5" t="s">
        <v>105</v>
      </c>
      <c r="AZ56" s="5" t="s">
        <v>105</v>
      </c>
      <c r="BA56" s="5" t="s">
        <v>105</v>
      </c>
      <c r="BB56" s="5" t="s">
        <v>105</v>
      </c>
      <c r="BC56" s="5" t="s">
        <v>105</v>
      </c>
      <c r="BD56" s="5" t="s">
        <v>105</v>
      </c>
      <c r="BE56" s="5" t="s">
        <v>105</v>
      </c>
      <c r="BF56" s="5" t="s">
        <v>105</v>
      </c>
      <c r="BG56" s="5" t="s">
        <v>105</v>
      </c>
      <c r="BH56" s="5" t="s">
        <v>105</v>
      </c>
      <c r="BI56" s="5" t="s">
        <v>105</v>
      </c>
      <c r="BJ56" s="5" t="s">
        <v>105</v>
      </c>
      <c r="BK56" s="5" t="s">
        <v>105</v>
      </c>
      <c r="BL56" s="5" t="s">
        <v>105</v>
      </c>
      <c r="BM56" s="5" t="s">
        <v>105</v>
      </c>
      <c r="BN56" s="5" t="s">
        <v>105</v>
      </c>
      <c r="BO56" s="5" t="s">
        <v>105</v>
      </c>
      <c r="BP56" s="5" t="s">
        <v>105</v>
      </c>
      <c r="BQ56" s="5" t="s">
        <v>105</v>
      </c>
      <c r="BR56" s="5" t="s">
        <v>105</v>
      </c>
      <c r="BS56" s="5" t="s">
        <v>105</v>
      </c>
      <c r="BT56" s="5" t="s">
        <v>105</v>
      </c>
      <c r="BU56" s="5" t="s">
        <v>105</v>
      </c>
      <c r="BV56" s="10" t="s">
        <v>105</v>
      </c>
      <c r="BW56" s="10" t="s">
        <v>105</v>
      </c>
      <c r="BX56" s="5" t="s">
        <v>674</v>
      </c>
      <c r="BY56" s="5" t="s">
        <v>105</v>
      </c>
      <c r="BZ56" s="5" t="s">
        <v>105</v>
      </c>
      <c r="CA56" s="5" t="s">
        <v>105</v>
      </c>
      <c r="CB56" s="5" t="s">
        <v>105</v>
      </c>
      <c r="CC56" s="5" t="s">
        <v>105</v>
      </c>
      <c r="CD56" s="5" t="s">
        <v>105</v>
      </c>
      <c r="CE56" s="5" t="s">
        <v>105</v>
      </c>
      <c r="CF56" s="5" t="s">
        <v>105</v>
      </c>
      <c r="CG56" s="5" t="s">
        <v>105</v>
      </c>
      <c r="CH56" s="5" t="s">
        <v>105</v>
      </c>
      <c r="CI56" s="5" t="s">
        <v>105</v>
      </c>
      <c r="CJ56" s="5" t="s">
        <v>105</v>
      </c>
      <c r="CK56" s="5" t="s">
        <v>105</v>
      </c>
      <c r="CL56" s="5" t="s">
        <v>105</v>
      </c>
      <c r="CM56" s="5" t="s">
        <v>105</v>
      </c>
      <c r="CN56" s="5" t="s">
        <v>105</v>
      </c>
      <c r="CO56" s="5" t="s">
        <v>105</v>
      </c>
      <c r="CP56" s="5" t="s">
        <v>105</v>
      </c>
      <c r="CQ56" s="10" t="s">
        <v>675</v>
      </c>
      <c r="CR56" s="5" t="s">
        <v>105</v>
      </c>
      <c r="CS56" s="5" t="s">
        <v>105</v>
      </c>
      <c r="CT56" s="5" t="s">
        <v>105</v>
      </c>
      <c r="CU56" s="5" t="s">
        <v>105</v>
      </c>
      <c r="CV56" s="13" t="s">
        <v>676</v>
      </c>
      <c r="CW56" s="6"/>
      <c r="CX56" s="6"/>
      <c r="CY56" s="6"/>
      <c r="CZ56" s="6"/>
      <c r="DA56" s="6"/>
      <c r="DB56" s="6"/>
      <c r="DC56" s="6"/>
      <c r="DD56" s="6"/>
      <c r="DE56" s="6"/>
      <c r="DF56" s="6"/>
    </row>
    <row r="57">
      <c r="A57" s="5" t="s">
        <v>100</v>
      </c>
      <c r="B57" s="5" t="s">
        <v>359</v>
      </c>
      <c r="C57" s="5" t="s">
        <v>677</v>
      </c>
      <c r="D57" s="5">
        <v>40912.0</v>
      </c>
      <c r="E57" s="5" t="s">
        <v>678</v>
      </c>
      <c r="F57" s="5">
        <v>2013.0</v>
      </c>
      <c r="G57" s="5" t="s">
        <v>396</v>
      </c>
      <c r="H57" s="5">
        <v>23.0</v>
      </c>
      <c r="I57" s="5" t="s">
        <v>106</v>
      </c>
      <c r="J57" s="5" t="s">
        <v>107</v>
      </c>
      <c r="K57" s="5" t="s">
        <v>108</v>
      </c>
      <c r="L57" s="5" t="s">
        <v>105</v>
      </c>
      <c r="M57" s="5" t="s">
        <v>137</v>
      </c>
      <c r="N57" s="5">
        <v>1.0</v>
      </c>
      <c r="O57" s="10" t="s">
        <v>679</v>
      </c>
      <c r="P57" s="5" t="s">
        <v>680</v>
      </c>
      <c r="Q57" s="5" t="s">
        <v>681</v>
      </c>
      <c r="R57" s="5" t="s">
        <v>682</v>
      </c>
      <c r="S57" s="5" t="s">
        <v>683</v>
      </c>
      <c r="T57" s="5" t="s">
        <v>105</v>
      </c>
      <c r="U57" s="5" t="s">
        <v>105</v>
      </c>
      <c r="V57" s="5" t="s">
        <v>105</v>
      </c>
      <c r="W57" s="5" t="s">
        <v>105</v>
      </c>
      <c r="X57" s="5">
        <v>1700.0</v>
      </c>
      <c r="Y57" s="5" t="s">
        <v>105</v>
      </c>
      <c r="Z57" s="5" t="s">
        <v>167</v>
      </c>
      <c r="AA57" s="5" t="s">
        <v>141</v>
      </c>
      <c r="AB57" s="5">
        <v>81.0</v>
      </c>
      <c r="AC57" s="5" t="s">
        <v>684</v>
      </c>
      <c r="AD57" s="5" t="s">
        <v>105</v>
      </c>
      <c r="AE57" s="5" t="s">
        <v>105</v>
      </c>
      <c r="AF57" s="5" t="s">
        <v>105</v>
      </c>
      <c r="AG57" s="5" t="s">
        <v>105</v>
      </c>
      <c r="AH57" s="5">
        <v>2.0</v>
      </c>
      <c r="AI57" s="11">
        <f>CONVERT(AK57, "yd", "m")</f>
        <v>64.008</v>
      </c>
      <c r="AJ57" s="12">
        <f>CONVERT(AI57, "m", "ft")</f>
        <v>210</v>
      </c>
      <c r="AK57" s="5">
        <v>70.0</v>
      </c>
      <c r="AL57" s="10" t="s">
        <v>105</v>
      </c>
      <c r="AM57" s="5">
        <v>1.0</v>
      </c>
      <c r="AN57" s="5">
        <v>8.0</v>
      </c>
      <c r="AO57" s="5" t="s">
        <v>105</v>
      </c>
      <c r="AP57" s="5" t="s">
        <v>105</v>
      </c>
      <c r="AQ57" s="5" t="s">
        <v>105</v>
      </c>
      <c r="AR57" s="5" t="s">
        <v>105</v>
      </c>
      <c r="AS57" s="5" t="s">
        <v>105</v>
      </c>
      <c r="AT57" s="5" t="s">
        <v>105</v>
      </c>
      <c r="AU57" s="5" t="s">
        <v>105</v>
      </c>
      <c r="AV57" s="5" t="s">
        <v>105</v>
      </c>
      <c r="AW57" s="5" t="s">
        <v>170</v>
      </c>
      <c r="AX57" s="5" t="s">
        <v>105</v>
      </c>
      <c r="AY57" s="5" t="s">
        <v>105</v>
      </c>
      <c r="AZ57" s="5" t="s">
        <v>105</v>
      </c>
      <c r="BA57" s="5" t="s">
        <v>105</v>
      </c>
      <c r="BB57" s="5" t="s">
        <v>105</v>
      </c>
      <c r="BC57" s="5" t="s">
        <v>105</v>
      </c>
      <c r="BD57" s="5" t="s">
        <v>105</v>
      </c>
      <c r="BE57" s="5" t="s">
        <v>105</v>
      </c>
      <c r="BF57" s="5" t="s">
        <v>105</v>
      </c>
      <c r="BG57" s="5" t="s">
        <v>105</v>
      </c>
      <c r="BH57" s="5" t="s">
        <v>105</v>
      </c>
      <c r="BI57" s="5" t="s">
        <v>105</v>
      </c>
      <c r="BJ57" s="5" t="s">
        <v>105</v>
      </c>
      <c r="BK57" s="5" t="s">
        <v>105</v>
      </c>
      <c r="BL57" s="5" t="s">
        <v>105</v>
      </c>
      <c r="BM57" s="5" t="s">
        <v>653</v>
      </c>
      <c r="BN57" s="5" t="s">
        <v>685</v>
      </c>
      <c r="BO57" s="5" t="s">
        <v>105</v>
      </c>
      <c r="BP57" s="5" t="s">
        <v>686</v>
      </c>
      <c r="BQ57" s="5" t="s">
        <v>105</v>
      </c>
      <c r="BR57" s="5" t="s">
        <v>687</v>
      </c>
      <c r="BS57" s="5" t="s">
        <v>105</v>
      </c>
      <c r="BT57" s="5" t="s">
        <v>688</v>
      </c>
      <c r="BU57" s="5" t="s">
        <v>119</v>
      </c>
      <c r="BV57" s="10" t="s">
        <v>105</v>
      </c>
      <c r="BW57" s="5" t="s">
        <v>118</v>
      </c>
      <c r="BX57" s="5" t="s">
        <v>689</v>
      </c>
      <c r="BY57" s="5" t="s">
        <v>105</v>
      </c>
      <c r="BZ57" s="5" t="s">
        <v>105</v>
      </c>
      <c r="CA57" s="5" t="s">
        <v>105</v>
      </c>
      <c r="CB57" s="5" t="s">
        <v>105</v>
      </c>
      <c r="CC57" s="5" t="s">
        <v>105</v>
      </c>
      <c r="CD57" s="5" t="s">
        <v>105</v>
      </c>
      <c r="CE57" s="5" t="s">
        <v>105</v>
      </c>
      <c r="CF57" s="5" t="s">
        <v>105</v>
      </c>
      <c r="CG57" s="5" t="s">
        <v>105</v>
      </c>
      <c r="CH57" s="5" t="s">
        <v>105</v>
      </c>
      <c r="CI57" s="5" t="s">
        <v>105</v>
      </c>
      <c r="CJ57" s="5" t="s">
        <v>105</v>
      </c>
      <c r="CK57" s="5" t="s">
        <v>105</v>
      </c>
      <c r="CL57" s="5" t="s">
        <v>105</v>
      </c>
      <c r="CM57" s="5" t="s">
        <v>105</v>
      </c>
      <c r="CN57" s="5" t="s">
        <v>105</v>
      </c>
      <c r="CO57" s="5" t="s">
        <v>105</v>
      </c>
      <c r="CP57" s="5" t="s">
        <v>105</v>
      </c>
      <c r="CQ57" s="10" t="s">
        <v>690</v>
      </c>
      <c r="CR57" s="5" t="s">
        <v>105</v>
      </c>
      <c r="CS57" s="5" t="s">
        <v>105</v>
      </c>
      <c r="CT57" s="5" t="s">
        <v>105</v>
      </c>
      <c r="CU57" s="5" t="s">
        <v>105</v>
      </c>
      <c r="CV57" s="13" t="s">
        <v>691</v>
      </c>
      <c r="CW57" s="6"/>
      <c r="CX57" s="6"/>
      <c r="CY57" s="6"/>
      <c r="CZ57" s="6"/>
      <c r="DA57" s="6"/>
      <c r="DB57" s="6"/>
      <c r="DC57" s="6"/>
      <c r="DD57" s="6"/>
      <c r="DE57" s="6"/>
      <c r="DF57" s="6"/>
    </row>
    <row r="58">
      <c r="A58" s="5" t="s">
        <v>100</v>
      </c>
      <c r="B58" s="5" t="s">
        <v>359</v>
      </c>
      <c r="C58" s="5" t="s">
        <v>677</v>
      </c>
      <c r="D58" s="5">
        <v>45296.0</v>
      </c>
      <c r="E58" s="5" t="s">
        <v>435</v>
      </c>
      <c r="F58" s="5">
        <v>2014.0</v>
      </c>
      <c r="G58" s="5" t="s">
        <v>163</v>
      </c>
      <c r="H58" s="5">
        <v>8.0</v>
      </c>
      <c r="I58" s="5" t="s">
        <v>150</v>
      </c>
      <c r="J58" s="5" t="s">
        <v>107</v>
      </c>
      <c r="K58" s="5" t="s">
        <v>108</v>
      </c>
      <c r="L58" s="5" t="s">
        <v>105</v>
      </c>
      <c r="M58" s="5" t="s">
        <v>215</v>
      </c>
      <c r="N58" s="5">
        <v>1.0</v>
      </c>
      <c r="O58" s="10" t="s">
        <v>692</v>
      </c>
      <c r="P58" s="5" t="s">
        <v>693</v>
      </c>
      <c r="Q58" s="5" t="s">
        <v>694</v>
      </c>
      <c r="R58" s="5" t="s">
        <v>695</v>
      </c>
      <c r="S58" s="5" t="s">
        <v>105</v>
      </c>
      <c r="T58" s="5" t="s">
        <v>105</v>
      </c>
      <c r="U58" s="5" t="s">
        <v>105</v>
      </c>
      <c r="V58" s="5" t="s">
        <v>105</v>
      </c>
      <c r="W58" s="5" t="s">
        <v>105</v>
      </c>
      <c r="X58" s="5">
        <v>2015.0</v>
      </c>
      <c r="Y58" s="5" t="s">
        <v>105</v>
      </c>
      <c r="Z58" s="5" t="s">
        <v>696</v>
      </c>
      <c r="AA58" s="5" t="s">
        <v>141</v>
      </c>
      <c r="AB58" s="5">
        <v>75.0</v>
      </c>
      <c r="AC58" s="5" t="s">
        <v>697</v>
      </c>
      <c r="AD58" s="5" t="s">
        <v>402</v>
      </c>
      <c r="AE58" s="5" t="s">
        <v>105</v>
      </c>
      <c r="AF58" s="5" t="s">
        <v>105</v>
      </c>
      <c r="AG58" s="5" t="s">
        <v>105</v>
      </c>
      <c r="AH58" s="5" t="s">
        <v>105</v>
      </c>
      <c r="AI58" s="15" t="s">
        <v>105</v>
      </c>
      <c r="AJ58" s="14" t="s">
        <v>105</v>
      </c>
      <c r="AK58" s="5" t="s">
        <v>105</v>
      </c>
      <c r="AL58" s="10" t="s">
        <v>105</v>
      </c>
      <c r="AM58" s="5">
        <v>1.0</v>
      </c>
      <c r="AN58" s="5">
        <v>7.5</v>
      </c>
      <c r="AO58" s="5" t="s">
        <v>105</v>
      </c>
      <c r="AP58" s="5" t="s">
        <v>105</v>
      </c>
      <c r="AQ58" s="5" t="s">
        <v>105</v>
      </c>
      <c r="AR58" s="5" t="s">
        <v>105</v>
      </c>
      <c r="AS58" s="5" t="s">
        <v>105</v>
      </c>
      <c r="AT58" s="5">
        <v>450.0</v>
      </c>
      <c r="AU58" s="5" t="s">
        <v>105</v>
      </c>
      <c r="AV58" s="5" t="s">
        <v>105</v>
      </c>
      <c r="AW58" s="5" t="s">
        <v>116</v>
      </c>
      <c r="AX58" s="5" t="s">
        <v>105</v>
      </c>
      <c r="AY58" s="5" t="s">
        <v>105</v>
      </c>
      <c r="AZ58" s="5">
        <v>7.0</v>
      </c>
      <c r="BA58" s="5" t="s">
        <v>105</v>
      </c>
      <c r="BB58" s="5" t="s">
        <v>105</v>
      </c>
      <c r="BC58" s="5" t="s">
        <v>105</v>
      </c>
      <c r="BD58" s="5" t="s">
        <v>105</v>
      </c>
      <c r="BE58" s="5" t="s">
        <v>105</v>
      </c>
      <c r="BF58" s="5" t="s">
        <v>105</v>
      </c>
      <c r="BG58" s="5" t="s">
        <v>105</v>
      </c>
      <c r="BH58" s="5" t="s">
        <v>105</v>
      </c>
      <c r="BI58" s="5" t="s">
        <v>105</v>
      </c>
      <c r="BJ58" s="5" t="s">
        <v>698</v>
      </c>
      <c r="BK58" s="5" t="s">
        <v>105</v>
      </c>
      <c r="BL58" s="5" t="s">
        <v>105</v>
      </c>
      <c r="BM58" s="5" t="s">
        <v>105</v>
      </c>
      <c r="BN58" s="5" t="s">
        <v>105</v>
      </c>
      <c r="BO58" s="5" t="s">
        <v>118</v>
      </c>
      <c r="BP58" s="5" t="s">
        <v>699</v>
      </c>
      <c r="BQ58" s="5" t="s">
        <v>105</v>
      </c>
      <c r="BR58" s="5" t="s">
        <v>700</v>
      </c>
      <c r="BS58" s="5" t="s">
        <v>105</v>
      </c>
      <c r="BT58" s="5" t="s">
        <v>701</v>
      </c>
      <c r="BU58" s="5" t="s">
        <v>119</v>
      </c>
      <c r="BV58" s="10" t="s">
        <v>105</v>
      </c>
      <c r="BW58" s="10" t="s">
        <v>105</v>
      </c>
      <c r="BX58" s="5" t="s">
        <v>631</v>
      </c>
      <c r="BY58" s="5" t="s">
        <v>105</v>
      </c>
      <c r="BZ58" s="5" t="s">
        <v>105</v>
      </c>
      <c r="CA58" s="5" t="s">
        <v>105</v>
      </c>
      <c r="CB58" s="5" t="s">
        <v>105</v>
      </c>
      <c r="CC58" s="5" t="s">
        <v>105</v>
      </c>
      <c r="CD58" s="5" t="s">
        <v>105</v>
      </c>
      <c r="CE58" s="5" t="s">
        <v>105</v>
      </c>
      <c r="CF58" s="5" t="s">
        <v>105</v>
      </c>
      <c r="CG58" s="5" t="s">
        <v>105</v>
      </c>
      <c r="CH58" s="5" t="s">
        <v>105</v>
      </c>
      <c r="CI58" s="5" t="s">
        <v>105</v>
      </c>
      <c r="CJ58" s="5" t="s">
        <v>105</v>
      </c>
      <c r="CK58" s="5" t="s">
        <v>105</v>
      </c>
      <c r="CL58" s="5" t="s">
        <v>105</v>
      </c>
      <c r="CM58" s="5" t="s">
        <v>105</v>
      </c>
      <c r="CN58" s="5" t="s">
        <v>105</v>
      </c>
      <c r="CO58" s="5" t="s">
        <v>105</v>
      </c>
      <c r="CP58" s="5" t="s">
        <v>702</v>
      </c>
      <c r="CQ58" s="10" t="s">
        <v>703</v>
      </c>
      <c r="CR58" s="5" t="s">
        <v>105</v>
      </c>
      <c r="CS58" s="5" t="s">
        <v>105</v>
      </c>
      <c r="CT58" s="5" t="s">
        <v>105</v>
      </c>
      <c r="CU58" s="5" t="s">
        <v>105</v>
      </c>
      <c r="CV58" s="13" t="s">
        <v>704</v>
      </c>
      <c r="CW58" s="6"/>
      <c r="CX58" s="6"/>
      <c r="CY58" s="6"/>
      <c r="CZ58" s="6"/>
      <c r="DA58" s="6"/>
      <c r="DB58" s="6"/>
      <c r="DC58" s="6"/>
      <c r="DD58" s="6"/>
      <c r="DE58" s="6"/>
      <c r="DF58" s="6"/>
    </row>
    <row r="59">
      <c r="A59" s="5" t="s">
        <v>100</v>
      </c>
      <c r="B59" s="5" t="s">
        <v>359</v>
      </c>
      <c r="C59" s="5" t="s">
        <v>705</v>
      </c>
      <c r="D59" s="5">
        <v>22899.0</v>
      </c>
      <c r="E59" s="5" t="s">
        <v>411</v>
      </c>
      <c r="F59" s="5">
        <v>1992.0</v>
      </c>
      <c r="G59" s="5" t="s">
        <v>313</v>
      </c>
      <c r="H59" s="5" t="s">
        <v>105</v>
      </c>
      <c r="I59" s="5" t="s">
        <v>214</v>
      </c>
      <c r="J59" s="5" t="s">
        <v>124</v>
      </c>
      <c r="K59" s="5" t="s">
        <v>108</v>
      </c>
      <c r="L59" s="5" t="s">
        <v>105</v>
      </c>
      <c r="M59" s="5" t="s">
        <v>109</v>
      </c>
      <c r="N59" s="5">
        <v>1.0</v>
      </c>
      <c r="O59" s="10" t="s">
        <v>706</v>
      </c>
      <c r="P59" s="5" t="s">
        <v>105</v>
      </c>
      <c r="Q59" s="5" t="s">
        <v>707</v>
      </c>
      <c r="R59" s="5" t="s">
        <v>708</v>
      </c>
      <c r="S59" s="5" t="s">
        <v>707</v>
      </c>
      <c r="T59" s="5" t="s">
        <v>105</v>
      </c>
      <c r="U59" s="5" t="s">
        <v>105</v>
      </c>
      <c r="V59" s="5" t="s">
        <v>105</v>
      </c>
      <c r="W59" s="5" t="s">
        <v>105</v>
      </c>
      <c r="X59" s="5">
        <v>1130.0</v>
      </c>
      <c r="Y59" s="5" t="s">
        <v>105</v>
      </c>
      <c r="Z59" s="5" t="s">
        <v>167</v>
      </c>
      <c r="AA59" s="5" t="s">
        <v>105</v>
      </c>
      <c r="AB59" s="5" t="s">
        <v>105</v>
      </c>
      <c r="AC59" s="5" t="s">
        <v>230</v>
      </c>
      <c r="AD59" s="5" t="s">
        <v>105</v>
      </c>
      <c r="AE59" s="5" t="s">
        <v>105</v>
      </c>
      <c r="AF59" s="5" t="s">
        <v>105</v>
      </c>
      <c r="AG59" s="5" t="s">
        <v>105</v>
      </c>
      <c r="AH59" s="5" t="s">
        <v>105</v>
      </c>
      <c r="AI59" s="15" t="s">
        <v>105</v>
      </c>
      <c r="AJ59" s="14" t="s">
        <v>105</v>
      </c>
      <c r="AK59" s="5" t="s">
        <v>105</v>
      </c>
      <c r="AL59" s="10" t="s">
        <v>118</v>
      </c>
      <c r="AM59" s="5">
        <v>1.0</v>
      </c>
      <c r="AN59" s="5">
        <v>6.5</v>
      </c>
      <c r="AO59" s="5" t="s">
        <v>105</v>
      </c>
      <c r="AP59" s="5" t="s">
        <v>105</v>
      </c>
      <c r="AQ59" s="5" t="s">
        <v>105</v>
      </c>
      <c r="AR59" s="5" t="s">
        <v>105</v>
      </c>
      <c r="AS59" s="5" t="s">
        <v>105</v>
      </c>
      <c r="AT59" s="5" t="s">
        <v>105</v>
      </c>
      <c r="AU59" s="5" t="s">
        <v>105</v>
      </c>
      <c r="AV59" s="5" t="s">
        <v>105</v>
      </c>
      <c r="AW59" s="5" t="s">
        <v>170</v>
      </c>
      <c r="AX59" s="5" t="s">
        <v>105</v>
      </c>
      <c r="AY59" s="5" t="s">
        <v>105</v>
      </c>
      <c r="AZ59" s="5" t="s">
        <v>105</v>
      </c>
      <c r="BA59" s="5" t="s">
        <v>105</v>
      </c>
      <c r="BB59" s="5" t="s">
        <v>105</v>
      </c>
      <c r="BC59" s="5" t="s">
        <v>105</v>
      </c>
      <c r="BD59" s="5" t="s">
        <v>105</v>
      </c>
      <c r="BE59" s="5" t="s">
        <v>105</v>
      </c>
      <c r="BF59" s="5" t="s">
        <v>105</v>
      </c>
      <c r="BG59" s="5" t="s">
        <v>105</v>
      </c>
      <c r="BH59" s="5" t="s">
        <v>105</v>
      </c>
      <c r="BI59" s="5" t="s">
        <v>105</v>
      </c>
      <c r="BJ59" s="5" t="s">
        <v>105</v>
      </c>
      <c r="BK59" s="5" t="s">
        <v>105</v>
      </c>
      <c r="BL59" s="5" t="s">
        <v>105</v>
      </c>
      <c r="BM59" s="5" t="s">
        <v>105</v>
      </c>
      <c r="BN59" s="5" t="s">
        <v>105</v>
      </c>
      <c r="BO59" s="5" t="s">
        <v>105</v>
      </c>
      <c r="BP59" s="5" t="s">
        <v>105</v>
      </c>
      <c r="BQ59" s="5" t="s">
        <v>105</v>
      </c>
      <c r="BR59" s="5" t="s">
        <v>709</v>
      </c>
      <c r="BS59" s="5" t="s">
        <v>105</v>
      </c>
      <c r="BT59" s="5" t="s">
        <v>105</v>
      </c>
      <c r="BU59" s="5" t="s">
        <v>119</v>
      </c>
      <c r="BV59" s="10" t="s">
        <v>105</v>
      </c>
      <c r="BW59" s="10" t="s">
        <v>105</v>
      </c>
      <c r="BX59" s="5" t="s">
        <v>631</v>
      </c>
      <c r="BY59" s="5" t="s">
        <v>105</v>
      </c>
      <c r="BZ59" s="5" t="s">
        <v>105</v>
      </c>
      <c r="CA59" s="5" t="s">
        <v>105</v>
      </c>
      <c r="CB59" s="5" t="s">
        <v>105</v>
      </c>
      <c r="CC59" s="5" t="s">
        <v>105</v>
      </c>
      <c r="CD59" s="5" t="s">
        <v>105</v>
      </c>
      <c r="CE59" s="5" t="s">
        <v>105</v>
      </c>
      <c r="CF59" s="5" t="s">
        <v>105</v>
      </c>
      <c r="CG59" s="5" t="s">
        <v>105</v>
      </c>
      <c r="CH59" s="5" t="s">
        <v>105</v>
      </c>
      <c r="CI59" s="5" t="s">
        <v>105</v>
      </c>
      <c r="CJ59" s="5" t="s">
        <v>105</v>
      </c>
      <c r="CK59" s="5" t="s">
        <v>105</v>
      </c>
      <c r="CL59" s="5" t="s">
        <v>105</v>
      </c>
      <c r="CM59" s="5" t="s">
        <v>105</v>
      </c>
      <c r="CN59" s="5" t="s">
        <v>105</v>
      </c>
      <c r="CO59" s="5" t="s">
        <v>105</v>
      </c>
      <c r="CP59" s="5" t="s">
        <v>105</v>
      </c>
      <c r="CQ59" s="10" t="s">
        <v>710</v>
      </c>
      <c r="CR59" s="5" t="s">
        <v>105</v>
      </c>
      <c r="CS59" s="5" t="s">
        <v>105</v>
      </c>
      <c r="CT59" s="5" t="s">
        <v>105</v>
      </c>
      <c r="CU59" s="5" t="s">
        <v>105</v>
      </c>
      <c r="CV59" s="13" t="s">
        <v>711</v>
      </c>
      <c r="CW59" s="6"/>
      <c r="CX59" s="6"/>
      <c r="CY59" s="6"/>
      <c r="CZ59" s="6"/>
      <c r="DA59" s="6"/>
      <c r="DB59" s="6"/>
      <c r="DC59" s="6"/>
      <c r="DD59" s="6"/>
      <c r="DE59" s="6"/>
      <c r="DF59" s="6"/>
    </row>
    <row r="60">
      <c r="A60" s="5" t="s">
        <v>100</v>
      </c>
      <c r="B60" s="5" t="s">
        <v>359</v>
      </c>
      <c r="C60" s="5" t="s">
        <v>705</v>
      </c>
      <c r="D60" s="5">
        <v>34224.0</v>
      </c>
      <c r="E60" s="5" t="s">
        <v>712</v>
      </c>
      <c r="F60" s="5">
        <v>2011.0</v>
      </c>
      <c r="G60" s="5" t="s">
        <v>313</v>
      </c>
      <c r="H60" s="5" t="s">
        <v>105</v>
      </c>
      <c r="I60" s="5" t="s">
        <v>214</v>
      </c>
      <c r="J60" s="5" t="s">
        <v>124</v>
      </c>
      <c r="K60" s="5" t="s">
        <v>108</v>
      </c>
      <c r="L60" s="5" t="s">
        <v>105</v>
      </c>
      <c r="M60" s="5" t="s">
        <v>278</v>
      </c>
      <c r="N60" s="5">
        <v>1.0</v>
      </c>
      <c r="O60" s="10" t="s">
        <v>713</v>
      </c>
      <c r="P60" s="5" t="s">
        <v>714</v>
      </c>
      <c r="Q60" s="5" t="s">
        <v>715</v>
      </c>
      <c r="R60" s="5" t="s">
        <v>716</v>
      </c>
      <c r="S60" s="5" t="s">
        <v>105</v>
      </c>
      <c r="T60" s="5" t="s">
        <v>105</v>
      </c>
      <c r="U60" s="5" t="s">
        <v>105</v>
      </c>
      <c r="V60" s="5" t="s">
        <v>105</v>
      </c>
      <c r="W60" s="5" t="s">
        <v>105</v>
      </c>
      <c r="X60" s="5">
        <v>2100.0</v>
      </c>
      <c r="Y60" s="5" t="s">
        <v>105</v>
      </c>
      <c r="Z60" s="5" t="s">
        <v>617</v>
      </c>
      <c r="AA60" s="5" t="s">
        <v>105</v>
      </c>
      <c r="AB60" s="5" t="s">
        <v>105</v>
      </c>
      <c r="AC60" s="5" t="s">
        <v>717</v>
      </c>
      <c r="AD60" s="5" t="s">
        <v>105</v>
      </c>
      <c r="AE60" s="5" t="s">
        <v>105</v>
      </c>
      <c r="AF60" s="5" t="s">
        <v>105</v>
      </c>
      <c r="AG60" s="5" t="s">
        <v>105</v>
      </c>
      <c r="AH60" s="5">
        <f>5/60</f>
        <v>0.08333333333</v>
      </c>
      <c r="AI60" s="11">
        <f>CONVERT(AK60, "yd", "m")</f>
        <v>6.4008</v>
      </c>
      <c r="AJ60" s="12">
        <f>CONVERT(AI60, "m", "ft")</f>
        <v>21</v>
      </c>
      <c r="AK60" s="5">
        <v>7.0</v>
      </c>
      <c r="AL60" s="10" t="s">
        <v>105</v>
      </c>
      <c r="AM60" s="5">
        <v>1.0</v>
      </c>
      <c r="AN60" s="5" t="s">
        <v>105</v>
      </c>
      <c r="AO60" s="5" t="s">
        <v>105</v>
      </c>
      <c r="AP60" s="5" t="s">
        <v>105</v>
      </c>
      <c r="AQ60" s="5" t="s">
        <v>105</v>
      </c>
      <c r="AR60" s="5" t="s">
        <v>105</v>
      </c>
      <c r="AS60" s="5" t="s">
        <v>105</v>
      </c>
      <c r="AT60" s="5" t="s">
        <v>105</v>
      </c>
      <c r="AU60" s="5" t="s">
        <v>105</v>
      </c>
      <c r="AV60" s="5" t="s">
        <v>105</v>
      </c>
      <c r="AW60" s="5" t="s">
        <v>105</v>
      </c>
      <c r="AX60" s="5" t="s">
        <v>105</v>
      </c>
      <c r="AY60" s="5" t="s">
        <v>105</v>
      </c>
      <c r="AZ60" s="5" t="s">
        <v>105</v>
      </c>
      <c r="BA60" s="5" t="s">
        <v>105</v>
      </c>
      <c r="BB60" s="5" t="s">
        <v>105</v>
      </c>
      <c r="BC60" s="5" t="s">
        <v>105</v>
      </c>
      <c r="BD60" s="5" t="s">
        <v>105</v>
      </c>
      <c r="BE60" s="5" t="s">
        <v>105</v>
      </c>
      <c r="BF60" s="5" t="s">
        <v>105</v>
      </c>
      <c r="BG60" s="5" t="s">
        <v>105</v>
      </c>
      <c r="BH60" s="5" t="s">
        <v>105</v>
      </c>
      <c r="BI60" s="5" t="s">
        <v>105</v>
      </c>
      <c r="BJ60" s="5" t="s">
        <v>105</v>
      </c>
      <c r="BK60" s="5" t="s">
        <v>105</v>
      </c>
      <c r="BL60" s="5" t="s">
        <v>105</v>
      </c>
      <c r="BM60" s="5" t="s">
        <v>105</v>
      </c>
      <c r="BN60" s="5" t="s">
        <v>105</v>
      </c>
      <c r="BO60" s="5" t="s">
        <v>105</v>
      </c>
      <c r="BP60" s="5" t="s">
        <v>105</v>
      </c>
      <c r="BQ60" s="5" t="s">
        <v>105</v>
      </c>
      <c r="BR60" s="5" t="s">
        <v>718</v>
      </c>
      <c r="BS60" s="5" t="s">
        <v>105</v>
      </c>
      <c r="BT60" s="5" t="s">
        <v>105</v>
      </c>
      <c r="BU60" s="5" t="s">
        <v>119</v>
      </c>
      <c r="BV60" s="10" t="s">
        <v>105</v>
      </c>
      <c r="BW60" s="10" t="s">
        <v>105</v>
      </c>
      <c r="BX60" s="5" t="s">
        <v>105</v>
      </c>
      <c r="BY60" s="5" t="s">
        <v>105</v>
      </c>
      <c r="BZ60" s="5" t="s">
        <v>105</v>
      </c>
      <c r="CA60" s="5" t="s">
        <v>105</v>
      </c>
      <c r="CB60" s="5" t="s">
        <v>105</v>
      </c>
      <c r="CC60" s="5" t="s">
        <v>105</v>
      </c>
      <c r="CD60" s="5" t="s">
        <v>105</v>
      </c>
      <c r="CE60" s="5" t="s">
        <v>105</v>
      </c>
      <c r="CF60" s="5" t="s">
        <v>105</v>
      </c>
      <c r="CG60" s="5" t="s">
        <v>105</v>
      </c>
      <c r="CH60" s="5" t="s">
        <v>105</v>
      </c>
      <c r="CI60" s="5" t="s">
        <v>105</v>
      </c>
      <c r="CJ60" s="5" t="s">
        <v>105</v>
      </c>
      <c r="CK60" s="5" t="s">
        <v>105</v>
      </c>
      <c r="CL60" s="5" t="s">
        <v>105</v>
      </c>
      <c r="CM60" s="5" t="s">
        <v>105</v>
      </c>
      <c r="CN60" s="5">
        <v>4.0</v>
      </c>
      <c r="CO60" s="5" t="s">
        <v>105</v>
      </c>
      <c r="CP60" s="5" t="s">
        <v>719</v>
      </c>
      <c r="CQ60" s="10" t="s">
        <v>720</v>
      </c>
      <c r="CR60" s="5" t="s">
        <v>105</v>
      </c>
      <c r="CS60" s="5" t="s">
        <v>105</v>
      </c>
      <c r="CT60" s="5" t="s">
        <v>105</v>
      </c>
      <c r="CU60" s="5" t="s">
        <v>105</v>
      </c>
      <c r="CV60" s="13" t="s">
        <v>721</v>
      </c>
      <c r="CW60" s="6"/>
      <c r="CX60" s="6"/>
      <c r="CY60" s="6"/>
      <c r="CZ60" s="6"/>
      <c r="DA60" s="6"/>
      <c r="DB60" s="6"/>
      <c r="DC60" s="6"/>
      <c r="DD60" s="6"/>
      <c r="DE60" s="6"/>
      <c r="DF60" s="6"/>
    </row>
    <row r="61">
      <c r="A61" s="5" t="s">
        <v>100</v>
      </c>
      <c r="B61" s="5" t="s">
        <v>359</v>
      </c>
      <c r="C61" s="5" t="s">
        <v>722</v>
      </c>
      <c r="D61" s="5">
        <v>14082.0</v>
      </c>
      <c r="E61" s="5" t="s">
        <v>411</v>
      </c>
      <c r="F61" s="5">
        <v>1985.0</v>
      </c>
      <c r="G61" s="5" t="s">
        <v>149</v>
      </c>
      <c r="H61" s="5" t="s">
        <v>105</v>
      </c>
      <c r="I61" s="5" t="s">
        <v>150</v>
      </c>
      <c r="J61" s="5" t="s">
        <v>107</v>
      </c>
      <c r="K61" s="5" t="s">
        <v>108</v>
      </c>
      <c r="L61" s="5" t="s">
        <v>105</v>
      </c>
      <c r="M61" s="5" t="s">
        <v>215</v>
      </c>
      <c r="N61" s="5">
        <v>1.0</v>
      </c>
      <c r="O61" s="10" t="s">
        <v>723</v>
      </c>
      <c r="P61" s="5" t="s">
        <v>724</v>
      </c>
      <c r="Q61" s="5" t="s">
        <v>725</v>
      </c>
      <c r="R61" s="5" t="s">
        <v>726</v>
      </c>
      <c r="S61" s="5" t="s">
        <v>105</v>
      </c>
      <c r="T61" s="5" t="s">
        <v>105</v>
      </c>
      <c r="U61" s="5" t="s">
        <v>105</v>
      </c>
      <c r="V61" s="5" t="s">
        <v>105</v>
      </c>
      <c r="W61" s="5" t="s">
        <v>105</v>
      </c>
      <c r="X61" s="5">
        <v>1400.0</v>
      </c>
      <c r="Y61" s="5" t="s">
        <v>416</v>
      </c>
      <c r="Z61" s="5" t="s">
        <v>167</v>
      </c>
      <c r="AA61" s="5" t="s">
        <v>105</v>
      </c>
      <c r="AB61" s="5" t="s">
        <v>105</v>
      </c>
      <c r="AC61" s="5" t="s">
        <v>673</v>
      </c>
      <c r="AD61" s="5" t="s">
        <v>402</v>
      </c>
      <c r="AE61" s="5" t="s">
        <v>105</v>
      </c>
      <c r="AF61" s="5" t="s">
        <v>105</v>
      </c>
      <c r="AG61" s="5" t="s">
        <v>105</v>
      </c>
      <c r="AH61" s="5" t="s">
        <v>105</v>
      </c>
      <c r="AI61" s="15" t="s">
        <v>105</v>
      </c>
      <c r="AJ61" s="14" t="s">
        <v>105</v>
      </c>
      <c r="AK61" s="5" t="s">
        <v>105</v>
      </c>
      <c r="AL61" s="10" t="s">
        <v>105</v>
      </c>
      <c r="AM61" s="5">
        <v>3.0</v>
      </c>
      <c r="AN61" s="5">
        <v>5.0</v>
      </c>
      <c r="AO61" s="5">
        <v>3.0</v>
      </c>
      <c r="AP61" s="5">
        <v>2.0</v>
      </c>
      <c r="AQ61" s="5" t="s">
        <v>105</v>
      </c>
      <c r="AR61" s="5" t="s">
        <v>105</v>
      </c>
      <c r="AS61" s="5" t="s">
        <v>105</v>
      </c>
      <c r="AT61" s="5" t="s">
        <v>105</v>
      </c>
      <c r="AU61" s="5" t="s">
        <v>105</v>
      </c>
      <c r="AV61" s="5" t="s">
        <v>105</v>
      </c>
      <c r="AW61" s="5" t="s">
        <v>116</v>
      </c>
      <c r="AX61" s="5" t="s">
        <v>105</v>
      </c>
      <c r="AY61" s="5" t="s">
        <v>105</v>
      </c>
      <c r="AZ61" s="5" t="s">
        <v>105</v>
      </c>
      <c r="BA61" s="5" t="s">
        <v>105</v>
      </c>
      <c r="BB61" s="5" t="s">
        <v>105</v>
      </c>
      <c r="BC61" s="5" t="s">
        <v>105</v>
      </c>
      <c r="BD61" s="5" t="s">
        <v>105</v>
      </c>
      <c r="BE61" s="5" t="s">
        <v>105</v>
      </c>
      <c r="BF61" s="5" t="s">
        <v>105</v>
      </c>
      <c r="BG61" s="5" t="s">
        <v>105</v>
      </c>
      <c r="BH61" s="5" t="s">
        <v>105</v>
      </c>
      <c r="BI61" s="5" t="s">
        <v>318</v>
      </c>
      <c r="BJ61" s="5" t="s">
        <v>105</v>
      </c>
      <c r="BK61" s="5" t="s">
        <v>105</v>
      </c>
      <c r="BL61" s="5" t="s">
        <v>105</v>
      </c>
      <c r="BM61" s="5" t="s">
        <v>105</v>
      </c>
      <c r="BN61" s="5" t="s">
        <v>105</v>
      </c>
      <c r="BO61" s="5" t="s">
        <v>105</v>
      </c>
      <c r="BP61" s="5" t="s">
        <v>727</v>
      </c>
      <c r="BQ61" s="5" t="s">
        <v>105</v>
      </c>
      <c r="BR61" s="5" t="s">
        <v>728</v>
      </c>
      <c r="BS61" s="5" t="s">
        <v>105</v>
      </c>
      <c r="BT61" s="5" t="s">
        <v>105</v>
      </c>
      <c r="BU61" s="5" t="s">
        <v>119</v>
      </c>
      <c r="BV61" s="10" t="s">
        <v>105</v>
      </c>
      <c r="BW61" s="10" t="s">
        <v>105</v>
      </c>
      <c r="BX61" s="5" t="s">
        <v>105</v>
      </c>
      <c r="BY61" s="5" t="s">
        <v>105</v>
      </c>
      <c r="BZ61" s="5" t="s">
        <v>105</v>
      </c>
      <c r="CA61" s="5" t="s">
        <v>105</v>
      </c>
      <c r="CB61" s="5" t="s">
        <v>105</v>
      </c>
      <c r="CC61" s="5" t="s">
        <v>105</v>
      </c>
      <c r="CD61" s="5" t="s">
        <v>105</v>
      </c>
      <c r="CE61" s="5" t="s">
        <v>105</v>
      </c>
      <c r="CF61" s="5" t="s">
        <v>105</v>
      </c>
      <c r="CG61" s="5" t="s">
        <v>105</v>
      </c>
      <c r="CH61" s="5" t="s">
        <v>105</v>
      </c>
      <c r="CI61" s="5" t="s">
        <v>105</v>
      </c>
      <c r="CJ61" s="5" t="s">
        <v>105</v>
      </c>
      <c r="CK61" s="5" t="s">
        <v>105</v>
      </c>
      <c r="CL61" s="5" t="s">
        <v>105</v>
      </c>
      <c r="CM61" s="5" t="s">
        <v>105</v>
      </c>
      <c r="CN61" s="5" t="s">
        <v>105</v>
      </c>
      <c r="CO61" s="5" t="s">
        <v>105</v>
      </c>
      <c r="CP61" s="5" t="s">
        <v>105</v>
      </c>
      <c r="CQ61" s="10" t="s">
        <v>729</v>
      </c>
      <c r="CR61" s="5" t="s">
        <v>105</v>
      </c>
      <c r="CS61" s="5" t="s">
        <v>105</v>
      </c>
      <c r="CT61" s="5" t="s">
        <v>105</v>
      </c>
      <c r="CU61" s="5" t="s">
        <v>105</v>
      </c>
      <c r="CV61" s="13" t="s">
        <v>730</v>
      </c>
      <c r="CW61" s="6"/>
      <c r="CX61" s="6"/>
      <c r="CY61" s="6"/>
      <c r="CZ61" s="6"/>
      <c r="DA61" s="6"/>
      <c r="DB61" s="6"/>
      <c r="DC61" s="6"/>
      <c r="DD61" s="6"/>
      <c r="DE61" s="6"/>
      <c r="DF61" s="6"/>
    </row>
    <row r="62">
      <c r="A62" s="5" t="s">
        <v>100</v>
      </c>
      <c r="B62" s="5" t="s">
        <v>359</v>
      </c>
      <c r="C62" s="5" t="s">
        <v>731</v>
      </c>
      <c r="D62" s="5">
        <v>33307.0</v>
      </c>
      <c r="E62" s="5" t="s">
        <v>659</v>
      </c>
      <c r="F62" s="5">
        <v>1983.0</v>
      </c>
      <c r="G62" s="5" t="s">
        <v>105</v>
      </c>
      <c r="H62" s="5" t="s">
        <v>105</v>
      </c>
      <c r="I62" s="5" t="s">
        <v>136</v>
      </c>
      <c r="J62" s="5" t="s">
        <v>107</v>
      </c>
      <c r="K62" s="5" t="s">
        <v>108</v>
      </c>
      <c r="L62" s="5" t="s">
        <v>105</v>
      </c>
      <c r="M62" s="5" t="s">
        <v>215</v>
      </c>
      <c r="N62" s="5">
        <v>1.0</v>
      </c>
      <c r="O62" s="10" t="s">
        <v>732</v>
      </c>
      <c r="P62" s="5" t="s">
        <v>733</v>
      </c>
      <c r="Q62" s="5" t="s">
        <v>734</v>
      </c>
      <c r="R62" s="5" t="s">
        <v>735</v>
      </c>
      <c r="S62" s="5" t="s">
        <v>105</v>
      </c>
      <c r="T62" s="5" t="s">
        <v>105</v>
      </c>
      <c r="U62" s="5" t="s">
        <v>105</v>
      </c>
      <c r="V62" s="5" t="s">
        <v>105</v>
      </c>
      <c r="W62" s="5" t="s">
        <v>105</v>
      </c>
      <c r="X62" s="5">
        <v>207.0</v>
      </c>
      <c r="Y62" s="5" t="s">
        <v>105</v>
      </c>
      <c r="Z62" s="5" t="s">
        <v>105</v>
      </c>
      <c r="AA62" s="5" t="s">
        <v>105</v>
      </c>
      <c r="AB62" s="5" t="s">
        <v>105</v>
      </c>
      <c r="AC62" s="5" t="s">
        <v>230</v>
      </c>
      <c r="AD62" s="5" t="s">
        <v>105</v>
      </c>
      <c r="AE62" s="5" t="s">
        <v>105</v>
      </c>
      <c r="AF62" s="5" t="s">
        <v>105</v>
      </c>
      <c r="AG62" s="5" t="s">
        <v>105</v>
      </c>
      <c r="AH62" s="5" t="s">
        <v>105</v>
      </c>
      <c r="AI62" s="15" t="s">
        <v>105</v>
      </c>
      <c r="AJ62" s="14" t="s">
        <v>105</v>
      </c>
      <c r="AK62" s="5" t="s">
        <v>105</v>
      </c>
      <c r="AL62" s="10" t="s">
        <v>105</v>
      </c>
      <c r="AM62" s="5">
        <v>1.0</v>
      </c>
      <c r="AN62" s="5">
        <v>7.5</v>
      </c>
      <c r="AO62" s="5" t="s">
        <v>105</v>
      </c>
      <c r="AP62" s="5" t="s">
        <v>105</v>
      </c>
      <c r="AQ62" s="5" t="s">
        <v>105</v>
      </c>
      <c r="AR62" s="5" t="s">
        <v>105</v>
      </c>
      <c r="AS62" s="5" t="s">
        <v>105</v>
      </c>
      <c r="AT62" s="5" t="s">
        <v>105</v>
      </c>
      <c r="AU62" s="5" t="s">
        <v>105</v>
      </c>
      <c r="AV62" s="5" t="s">
        <v>105</v>
      </c>
      <c r="AW62" s="5" t="s">
        <v>556</v>
      </c>
      <c r="AX62" s="5" t="s">
        <v>105</v>
      </c>
      <c r="AY62" s="5" t="s">
        <v>105</v>
      </c>
      <c r="AZ62" s="5" t="s">
        <v>105</v>
      </c>
      <c r="BA62" s="5" t="s">
        <v>105</v>
      </c>
      <c r="BB62" s="5" t="s">
        <v>105</v>
      </c>
      <c r="BC62" s="5" t="s">
        <v>105</v>
      </c>
      <c r="BD62" s="5" t="s">
        <v>105</v>
      </c>
      <c r="BE62" s="5" t="s">
        <v>105</v>
      </c>
      <c r="BF62" s="5" t="s">
        <v>105</v>
      </c>
      <c r="BG62" s="5" t="s">
        <v>105</v>
      </c>
      <c r="BH62" s="5" t="s">
        <v>105</v>
      </c>
      <c r="BI62" s="5" t="s">
        <v>105</v>
      </c>
      <c r="BJ62" s="5" t="s">
        <v>105</v>
      </c>
      <c r="BK62" s="5" t="s">
        <v>105</v>
      </c>
      <c r="BL62" s="5" t="s">
        <v>105</v>
      </c>
      <c r="BM62" s="5" t="s">
        <v>736</v>
      </c>
      <c r="BN62" s="5" t="s">
        <v>105</v>
      </c>
      <c r="BO62" s="5" t="s">
        <v>105</v>
      </c>
      <c r="BP62" s="5" t="s">
        <v>737</v>
      </c>
      <c r="BQ62" s="5" t="s">
        <v>105</v>
      </c>
      <c r="BR62" s="5" t="s">
        <v>738</v>
      </c>
      <c r="BS62" s="5" t="s">
        <v>118</v>
      </c>
      <c r="BT62" s="5" t="s">
        <v>105</v>
      </c>
      <c r="BU62" s="5" t="s">
        <v>119</v>
      </c>
      <c r="BV62" s="10" t="s">
        <v>105</v>
      </c>
      <c r="BW62" s="10" t="s">
        <v>105</v>
      </c>
      <c r="BX62" s="5" t="s">
        <v>368</v>
      </c>
      <c r="BY62" s="5" t="s">
        <v>105</v>
      </c>
      <c r="BZ62" s="5" t="s">
        <v>105</v>
      </c>
      <c r="CA62" s="5" t="s">
        <v>105</v>
      </c>
      <c r="CB62" s="5" t="s">
        <v>105</v>
      </c>
      <c r="CC62" s="5" t="s">
        <v>105</v>
      </c>
      <c r="CD62" s="5" t="s">
        <v>105</v>
      </c>
      <c r="CE62" s="5" t="s">
        <v>105</v>
      </c>
      <c r="CF62" s="5" t="s">
        <v>105</v>
      </c>
      <c r="CG62" s="5" t="s">
        <v>105</v>
      </c>
      <c r="CH62" s="5" t="s">
        <v>105</v>
      </c>
      <c r="CI62" s="5" t="s">
        <v>105</v>
      </c>
      <c r="CJ62" s="5" t="s">
        <v>105</v>
      </c>
      <c r="CK62" s="5" t="s">
        <v>105</v>
      </c>
      <c r="CL62" s="5" t="s">
        <v>105</v>
      </c>
      <c r="CM62" s="5" t="s">
        <v>105</v>
      </c>
      <c r="CN62" s="5" t="s">
        <v>105</v>
      </c>
      <c r="CO62" s="5" t="s">
        <v>105</v>
      </c>
      <c r="CP62" s="5" t="s">
        <v>105</v>
      </c>
      <c r="CQ62" s="10" t="s">
        <v>739</v>
      </c>
      <c r="CR62" s="5" t="s">
        <v>105</v>
      </c>
      <c r="CS62" s="5" t="s">
        <v>105</v>
      </c>
      <c r="CT62" s="5" t="s">
        <v>105</v>
      </c>
      <c r="CU62" s="5" t="s">
        <v>105</v>
      </c>
      <c r="CV62" s="13" t="s">
        <v>740</v>
      </c>
      <c r="CW62" s="6"/>
      <c r="CX62" s="6"/>
      <c r="CY62" s="6"/>
      <c r="CZ62" s="6"/>
      <c r="DA62" s="6"/>
      <c r="DB62" s="6"/>
      <c r="DC62" s="6"/>
      <c r="DD62" s="6"/>
      <c r="DE62" s="6"/>
      <c r="DF62" s="6"/>
    </row>
    <row r="63">
      <c r="A63" s="5" t="s">
        <v>100</v>
      </c>
      <c r="B63" s="5" t="s">
        <v>359</v>
      </c>
      <c r="C63" s="5" t="s">
        <v>741</v>
      </c>
      <c r="D63" s="5">
        <v>37094.0</v>
      </c>
      <c r="E63" s="5" t="s">
        <v>491</v>
      </c>
      <c r="F63" s="5">
        <v>2012.0</v>
      </c>
      <c r="G63" s="5" t="s">
        <v>241</v>
      </c>
      <c r="H63" s="5" t="s">
        <v>105</v>
      </c>
      <c r="I63" s="5" t="s">
        <v>136</v>
      </c>
      <c r="J63" s="5" t="s">
        <v>107</v>
      </c>
      <c r="K63" s="5" t="s">
        <v>108</v>
      </c>
      <c r="L63" s="5" t="s">
        <v>105</v>
      </c>
      <c r="M63" s="5" t="s">
        <v>278</v>
      </c>
      <c r="N63" s="5">
        <v>1.0</v>
      </c>
      <c r="O63" s="10" t="s">
        <v>742</v>
      </c>
      <c r="P63" s="5" t="s">
        <v>743</v>
      </c>
      <c r="Q63" s="5" t="s">
        <v>744</v>
      </c>
      <c r="R63" s="5" t="s">
        <v>745</v>
      </c>
      <c r="S63" s="5" t="s">
        <v>746</v>
      </c>
      <c r="T63" s="5" t="s">
        <v>105</v>
      </c>
      <c r="U63" s="5" t="s">
        <v>105</v>
      </c>
      <c r="V63" s="5" t="s">
        <v>105</v>
      </c>
      <c r="W63" s="5" t="s">
        <v>105</v>
      </c>
      <c r="X63" s="5">
        <v>1900.0</v>
      </c>
      <c r="Y63" s="5" t="s">
        <v>105</v>
      </c>
      <c r="Z63" s="5" t="s">
        <v>617</v>
      </c>
      <c r="AA63" s="5" t="s">
        <v>105</v>
      </c>
      <c r="AB63" s="5" t="s">
        <v>105</v>
      </c>
      <c r="AC63" s="5" t="s">
        <v>747</v>
      </c>
      <c r="AD63" s="5" t="s">
        <v>105</v>
      </c>
      <c r="AE63" s="5" t="s">
        <v>105</v>
      </c>
      <c r="AF63" s="5" t="s">
        <v>105</v>
      </c>
      <c r="AG63" s="5" t="s">
        <v>105</v>
      </c>
      <c r="AH63" s="5" t="s">
        <v>105</v>
      </c>
      <c r="AI63" s="15" t="s">
        <v>105</v>
      </c>
      <c r="AJ63" s="14" t="s">
        <v>105</v>
      </c>
      <c r="AK63" s="5" t="s">
        <v>105</v>
      </c>
      <c r="AL63" s="10" t="s">
        <v>105</v>
      </c>
      <c r="AM63" s="5">
        <v>1.0</v>
      </c>
      <c r="AN63" s="5">
        <v>8.0</v>
      </c>
      <c r="AO63" s="5" t="s">
        <v>105</v>
      </c>
      <c r="AP63" s="5" t="s">
        <v>105</v>
      </c>
      <c r="AQ63" s="5" t="s">
        <v>105</v>
      </c>
      <c r="AR63" s="5" t="s">
        <v>105</v>
      </c>
      <c r="AS63" s="5" t="s">
        <v>105</v>
      </c>
      <c r="AT63" s="5">
        <v>500.0</v>
      </c>
      <c r="AU63" s="5" t="s">
        <v>105</v>
      </c>
      <c r="AV63" s="5" t="s">
        <v>105</v>
      </c>
      <c r="AW63" s="5" t="s">
        <v>144</v>
      </c>
      <c r="AX63" s="5" t="s">
        <v>116</v>
      </c>
      <c r="AY63" s="5" t="s">
        <v>105</v>
      </c>
      <c r="AZ63" s="5" t="s">
        <v>105</v>
      </c>
      <c r="BA63" s="5" t="s">
        <v>105</v>
      </c>
      <c r="BB63" s="5" t="s">
        <v>105</v>
      </c>
      <c r="BC63" s="5" t="s">
        <v>105</v>
      </c>
      <c r="BD63" s="5" t="s">
        <v>105</v>
      </c>
      <c r="BE63" s="5" t="s">
        <v>105</v>
      </c>
      <c r="BF63" s="5" t="s">
        <v>105</v>
      </c>
      <c r="BG63" s="5" t="s">
        <v>105</v>
      </c>
      <c r="BH63" s="5" t="s">
        <v>105</v>
      </c>
      <c r="BI63" s="5" t="s">
        <v>748</v>
      </c>
      <c r="BJ63" s="5" t="s">
        <v>105</v>
      </c>
      <c r="BK63" s="5" t="s">
        <v>105</v>
      </c>
      <c r="BL63" s="5" t="s">
        <v>105</v>
      </c>
      <c r="BM63" s="5" t="s">
        <v>749</v>
      </c>
      <c r="BN63" s="5" t="s">
        <v>105</v>
      </c>
      <c r="BO63" s="5" t="s">
        <v>105</v>
      </c>
      <c r="BP63" s="5" t="s">
        <v>105</v>
      </c>
      <c r="BQ63" s="5" t="s">
        <v>105</v>
      </c>
      <c r="BR63" s="5" t="s">
        <v>750</v>
      </c>
      <c r="BS63" s="5" t="s">
        <v>105</v>
      </c>
      <c r="BT63" s="5" t="s">
        <v>751</v>
      </c>
      <c r="BU63" s="5" t="s">
        <v>119</v>
      </c>
      <c r="BV63" s="10" t="s">
        <v>105</v>
      </c>
      <c r="BW63" s="10" t="s">
        <v>105</v>
      </c>
      <c r="BX63" s="5" t="s">
        <v>105</v>
      </c>
      <c r="BY63" s="5" t="s">
        <v>105</v>
      </c>
      <c r="BZ63" s="5" t="s">
        <v>105</v>
      </c>
      <c r="CA63" s="5" t="s">
        <v>105</v>
      </c>
      <c r="CB63" s="5" t="s">
        <v>105</v>
      </c>
      <c r="CC63" s="5" t="s">
        <v>105</v>
      </c>
      <c r="CD63" s="5" t="s">
        <v>105</v>
      </c>
      <c r="CE63" s="5" t="s">
        <v>105</v>
      </c>
      <c r="CF63" s="5" t="s">
        <v>105</v>
      </c>
      <c r="CG63" s="5" t="s">
        <v>105</v>
      </c>
      <c r="CH63" s="5" t="s">
        <v>105</v>
      </c>
      <c r="CI63" s="5" t="s">
        <v>105</v>
      </c>
      <c r="CJ63" s="5" t="s">
        <v>105</v>
      </c>
      <c r="CK63" s="5" t="s">
        <v>105</v>
      </c>
      <c r="CL63" s="5" t="s">
        <v>105</v>
      </c>
      <c r="CM63" s="5" t="s">
        <v>105</v>
      </c>
      <c r="CN63" s="6">
        <f>10/1.5</f>
        <v>6.666666667</v>
      </c>
      <c r="CO63" s="5" t="s">
        <v>105</v>
      </c>
      <c r="CP63" s="5" t="s">
        <v>105</v>
      </c>
      <c r="CQ63" s="10" t="s">
        <v>752</v>
      </c>
      <c r="CR63" s="5" t="s">
        <v>105</v>
      </c>
      <c r="CS63" s="5" t="s">
        <v>105</v>
      </c>
      <c r="CT63" s="5" t="s">
        <v>105</v>
      </c>
      <c r="CU63" s="5" t="s">
        <v>105</v>
      </c>
      <c r="CV63" s="13" t="s">
        <v>753</v>
      </c>
      <c r="CW63" s="6"/>
      <c r="CX63" s="6"/>
      <c r="CY63" s="6"/>
      <c r="CZ63" s="6"/>
      <c r="DA63" s="6"/>
      <c r="DB63" s="6"/>
      <c r="DC63" s="6"/>
      <c r="DD63" s="6"/>
      <c r="DE63" s="6"/>
      <c r="DF63" s="6"/>
    </row>
    <row r="64">
      <c r="A64" s="5" t="s">
        <v>100</v>
      </c>
      <c r="B64" s="5" t="s">
        <v>359</v>
      </c>
      <c r="C64" s="5" t="s">
        <v>741</v>
      </c>
      <c r="D64" s="5">
        <v>39620.0</v>
      </c>
      <c r="E64" s="5" t="s">
        <v>659</v>
      </c>
      <c r="F64" s="5">
        <v>2012.0</v>
      </c>
      <c r="G64" s="5" t="s">
        <v>123</v>
      </c>
      <c r="H64" s="5" t="s">
        <v>105</v>
      </c>
      <c r="I64" s="5" t="s">
        <v>106</v>
      </c>
      <c r="J64" s="5" t="s">
        <v>124</v>
      </c>
      <c r="K64" s="5" t="s">
        <v>108</v>
      </c>
      <c r="L64" s="5" t="s">
        <v>105</v>
      </c>
      <c r="M64" s="5" t="s">
        <v>225</v>
      </c>
      <c r="N64" s="5">
        <v>1.0</v>
      </c>
      <c r="O64" s="10" t="s">
        <v>754</v>
      </c>
      <c r="P64" s="5" t="s">
        <v>755</v>
      </c>
      <c r="Q64" s="5" t="s">
        <v>744</v>
      </c>
      <c r="R64" s="5" t="s">
        <v>756</v>
      </c>
      <c r="S64" s="5" t="s">
        <v>757</v>
      </c>
      <c r="T64" s="5">
        <v>34.041619</v>
      </c>
      <c r="U64" s="5">
        <v>-85.865301</v>
      </c>
      <c r="V64" s="5">
        <v>167.682</v>
      </c>
      <c r="W64" s="5">
        <v>531.0</v>
      </c>
      <c r="X64" s="5">
        <v>0.0</v>
      </c>
      <c r="Y64" s="5" t="s">
        <v>105</v>
      </c>
      <c r="Z64" s="5" t="s">
        <v>696</v>
      </c>
      <c r="AA64" s="5" t="s">
        <v>105</v>
      </c>
      <c r="AB64" s="5" t="s">
        <v>105</v>
      </c>
      <c r="AC64" s="5" t="s">
        <v>758</v>
      </c>
      <c r="AD64" s="5" t="s">
        <v>105</v>
      </c>
      <c r="AE64" s="5" t="s">
        <v>105</v>
      </c>
      <c r="AF64" s="5" t="s">
        <v>105</v>
      </c>
      <c r="AG64" s="5" t="s">
        <v>105</v>
      </c>
      <c r="AH64" s="5" t="s">
        <v>105</v>
      </c>
      <c r="AI64" s="15" t="s">
        <v>105</v>
      </c>
      <c r="AJ64" s="14" t="s">
        <v>105</v>
      </c>
      <c r="AK64" s="5" t="s">
        <v>105</v>
      </c>
      <c r="AL64" s="10" t="s">
        <v>105</v>
      </c>
      <c r="AM64" s="5">
        <v>1.0</v>
      </c>
      <c r="AN64" s="5" t="s">
        <v>105</v>
      </c>
      <c r="AO64" s="5" t="s">
        <v>105</v>
      </c>
      <c r="AP64" s="5" t="s">
        <v>105</v>
      </c>
      <c r="AQ64" s="5" t="s">
        <v>105</v>
      </c>
      <c r="AR64" s="5" t="s">
        <v>105</v>
      </c>
      <c r="AS64" s="5" t="s">
        <v>105</v>
      </c>
      <c r="AT64" s="5" t="s">
        <v>105</v>
      </c>
      <c r="AU64" s="5" t="s">
        <v>105</v>
      </c>
      <c r="AV64" s="5" t="s">
        <v>105</v>
      </c>
      <c r="AW64" s="5" t="s">
        <v>105</v>
      </c>
      <c r="AX64" s="5" t="s">
        <v>105</v>
      </c>
      <c r="AY64" s="5" t="s">
        <v>105</v>
      </c>
      <c r="AZ64" s="5" t="s">
        <v>105</v>
      </c>
      <c r="BA64" s="5" t="s">
        <v>105</v>
      </c>
      <c r="BB64" s="5" t="s">
        <v>105</v>
      </c>
      <c r="BC64" s="5" t="s">
        <v>105</v>
      </c>
      <c r="BD64" s="5" t="s">
        <v>105</v>
      </c>
      <c r="BE64" s="5" t="s">
        <v>105</v>
      </c>
      <c r="BF64" s="5" t="s">
        <v>105</v>
      </c>
      <c r="BG64" s="5" t="s">
        <v>105</v>
      </c>
      <c r="BH64" s="5" t="s">
        <v>105</v>
      </c>
      <c r="BI64" s="5" t="s">
        <v>105</v>
      </c>
      <c r="BJ64" s="5" t="s">
        <v>105</v>
      </c>
      <c r="BK64" s="5" t="s">
        <v>105</v>
      </c>
      <c r="BL64" s="5" t="s">
        <v>105</v>
      </c>
      <c r="BM64" s="5" t="s">
        <v>105</v>
      </c>
      <c r="BN64" s="5" t="s">
        <v>105</v>
      </c>
      <c r="BO64" s="5" t="s">
        <v>105</v>
      </c>
      <c r="BP64" s="5" t="s">
        <v>759</v>
      </c>
      <c r="BQ64" s="5" t="s">
        <v>105</v>
      </c>
      <c r="BR64" s="5" t="s">
        <v>760</v>
      </c>
      <c r="BS64" s="5" t="s">
        <v>105</v>
      </c>
      <c r="BT64" s="5" t="s">
        <v>105</v>
      </c>
      <c r="BU64" s="5" t="s">
        <v>119</v>
      </c>
      <c r="BV64" s="10" t="s">
        <v>105</v>
      </c>
      <c r="BW64" s="10" t="s">
        <v>105</v>
      </c>
      <c r="BX64" s="5" t="s">
        <v>105</v>
      </c>
      <c r="BY64" s="5" t="s">
        <v>105</v>
      </c>
      <c r="BZ64" s="5" t="s">
        <v>105</v>
      </c>
      <c r="CA64" s="5" t="s">
        <v>105</v>
      </c>
      <c r="CB64" s="5" t="s">
        <v>105</v>
      </c>
      <c r="CC64" s="5" t="s">
        <v>105</v>
      </c>
      <c r="CD64" s="5" t="s">
        <v>105</v>
      </c>
      <c r="CE64" s="5" t="s">
        <v>105</v>
      </c>
      <c r="CF64" s="5" t="s">
        <v>105</v>
      </c>
      <c r="CG64" s="5" t="s">
        <v>105</v>
      </c>
      <c r="CH64" s="5" t="s">
        <v>105</v>
      </c>
      <c r="CI64" s="5" t="s">
        <v>105</v>
      </c>
      <c r="CJ64" s="5" t="s">
        <v>105</v>
      </c>
      <c r="CK64" s="5" t="s">
        <v>105</v>
      </c>
      <c r="CL64" s="5" t="s">
        <v>105</v>
      </c>
      <c r="CM64" s="5" t="s">
        <v>105</v>
      </c>
      <c r="CN64" s="5" t="s">
        <v>105</v>
      </c>
      <c r="CO64" s="5" t="s">
        <v>105</v>
      </c>
      <c r="CP64" s="5" t="s">
        <v>105</v>
      </c>
      <c r="CQ64" s="10" t="s">
        <v>761</v>
      </c>
      <c r="CR64" s="5" t="s">
        <v>118</v>
      </c>
      <c r="CS64" s="5" t="s">
        <v>105</v>
      </c>
      <c r="CT64" s="5" t="s">
        <v>105</v>
      </c>
      <c r="CU64" s="5" t="s">
        <v>105</v>
      </c>
      <c r="CV64" s="13" t="s">
        <v>762</v>
      </c>
      <c r="CW64" s="6"/>
      <c r="CX64" s="6"/>
      <c r="CY64" s="6"/>
      <c r="CZ64" s="6"/>
      <c r="DA64" s="6"/>
      <c r="DB64" s="6"/>
      <c r="DC64" s="6"/>
      <c r="DD64" s="6"/>
      <c r="DE64" s="6"/>
      <c r="DF64" s="6"/>
    </row>
    <row r="65">
      <c r="A65" s="5" t="s">
        <v>100</v>
      </c>
      <c r="B65" s="5" t="s">
        <v>359</v>
      </c>
      <c r="C65" s="5" t="s">
        <v>741</v>
      </c>
      <c r="D65" s="5">
        <v>39620.0</v>
      </c>
      <c r="E65" s="5" t="s">
        <v>659</v>
      </c>
      <c r="F65" s="5">
        <v>2013.0</v>
      </c>
      <c r="G65" s="5" t="s">
        <v>396</v>
      </c>
      <c r="H65" s="5">
        <v>27.0</v>
      </c>
      <c r="I65" s="5" t="s">
        <v>106</v>
      </c>
      <c r="J65" s="5" t="s">
        <v>124</v>
      </c>
      <c r="K65" s="5" t="s">
        <v>108</v>
      </c>
      <c r="L65" s="5" t="s">
        <v>105</v>
      </c>
      <c r="M65" s="5" t="s">
        <v>225</v>
      </c>
      <c r="N65" s="5">
        <v>1.0</v>
      </c>
      <c r="O65" s="10" t="s">
        <v>763</v>
      </c>
      <c r="P65" s="5" t="s">
        <v>755</v>
      </c>
      <c r="Q65" s="5" t="s">
        <v>744</v>
      </c>
      <c r="R65" s="5" t="s">
        <v>756</v>
      </c>
      <c r="S65" s="5" t="s">
        <v>757</v>
      </c>
      <c r="T65" s="5">
        <v>34.041619</v>
      </c>
      <c r="U65" s="5">
        <v>-85.865301</v>
      </c>
      <c r="V65" s="5">
        <v>167.682</v>
      </c>
      <c r="W65" s="5">
        <v>531.0</v>
      </c>
      <c r="X65" s="5">
        <v>900.0</v>
      </c>
      <c r="Y65" s="5">
        <v>30.0</v>
      </c>
      <c r="Z65" s="5" t="s">
        <v>696</v>
      </c>
      <c r="AA65" s="5" t="s">
        <v>545</v>
      </c>
      <c r="AB65" s="5">
        <v>100.0</v>
      </c>
      <c r="AC65" s="5" t="s">
        <v>758</v>
      </c>
      <c r="AD65" s="5" t="s">
        <v>105</v>
      </c>
      <c r="AE65" s="5" t="s">
        <v>105</v>
      </c>
      <c r="AF65" s="5" t="s">
        <v>105</v>
      </c>
      <c r="AG65" s="5" t="s">
        <v>105</v>
      </c>
      <c r="AH65" s="5" t="s">
        <v>105</v>
      </c>
      <c r="AI65" s="11">
        <f t="shared" ref="AI65:AI66" si="19">CONVERT(AK65, "yd", "m")</f>
        <v>137.16</v>
      </c>
      <c r="AJ65" s="12">
        <f t="shared" ref="AJ65:AJ66" si="20">CONVERT(AI65, "m", "ft")</f>
        <v>450</v>
      </c>
      <c r="AK65" s="5">
        <v>150.0</v>
      </c>
      <c r="AL65" s="10" t="s">
        <v>105</v>
      </c>
      <c r="AM65" s="5">
        <v>1.0</v>
      </c>
      <c r="AN65" s="5" t="s">
        <v>105</v>
      </c>
      <c r="AO65" s="5" t="s">
        <v>105</v>
      </c>
      <c r="AP65" s="5" t="s">
        <v>105</v>
      </c>
      <c r="AQ65" s="5" t="s">
        <v>105</v>
      </c>
      <c r="AR65" s="5" t="s">
        <v>105</v>
      </c>
      <c r="AS65" s="5" t="s">
        <v>105</v>
      </c>
      <c r="AT65" s="5" t="s">
        <v>105</v>
      </c>
      <c r="AU65" s="5" t="s">
        <v>105</v>
      </c>
      <c r="AV65" s="5" t="s">
        <v>105</v>
      </c>
      <c r="AW65" s="5" t="s">
        <v>286</v>
      </c>
      <c r="AX65" s="5" t="s">
        <v>105</v>
      </c>
      <c r="AY65" s="5" t="s">
        <v>105</v>
      </c>
      <c r="AZ65" s="5" t="s">
        <v>105</v>
      </c>
      <c r="BA65" s="5" t="s">
        <v>105</v>
      </c>
      <c r="BB65" s="5" t="s">
        <v>105</v>
      </c>
      <c r="BC65" s="5" t="s">
        <v>105</v>
      </c>
      <c r="BD65" s="5" t="s">
        <v>105</v>
      </c>
      <c r="BE65" s="5" t="s">
        <v>105</v>
      </c>
      <c r="BF65" s="5" t="s">
        <v>105</v>
      </c>
      <c r="BG65" s="5" t="s">
        <v>105</v>
      </c>
      <c r="BH65" s="5" t="s">
        <v>105</v>
      </c>
      <c r="BI65" s="5" t="s">
        <v>748</v>
      </c>
      <c r="BJ65" s="5" t="s">
        <v>105</v>
      </c>
      <c r="BK65" s="5" t="s">
        <v>118</v>
      </c>
      <c r="BL65" s="5" t="s">
        <v>764</v>
      </c>
      <c r="BM65" s="5" t="s">
        <v>105</v>
      </c>
      <c r="BN65" s="5" t="s">
        <v>105</v>
      </c>
      <c r="BO65" s="5" t="s">
        <v>105</v>
      </c>
      <c r="BP65" s="5" t="s">
        <v>765</v>
      </c>
      <c r="BQ65" s="5" t="s">
        <v>105</v>
      </c>
      <c r="BR65" s="5" t="s">
        <v>760</v>
      </c>
      <c r="BS65" s="5" t="s">
        <v>105</v>
      </c>
      <c r="BT65" s="5" t="s">
        <v>105</v>
      </c>
      <c r="BU65" s="5" t="s">
        <v>119</v>
      </c>
      <c r="BV65" s="10" t="s">
        <v>105</v>
      </c>
      <c r="BW65" s="10" t="s">
        <v>105</v>
      </c>
      <c r="BX65" s="5" t="s">
        <v>105</v>
      </c>
      <c r="BY65" s="5" t="s">
        <v>105</v>
      </c>
      <c r="BZ65" s="5" t="s">
        <v>105</v>
      </c>
      <c r="CA65" s="5" t="s">
        <v>105</v>
      </c>
      <c r="CB65" s="5" t="s">
        <v>105</v>
      </c>
      <c r="CC65" s="5" t="s">
        <v>105</v>
      </c>
      <c r="CD65" s="5" t="s">
        <v>105</v>
      </c>
      <c r="CE65" s="5" t="s">
        <v>105</v>
      </c>
      <c r="CF65" s="5" t="s">
        <v>105</v>
      </c>
      <c r="CG65" s="5" t="s">
        <v>105</v>
      </c>
      <c r="CH65" s="5" t="s">
        <v>105</v>
      </c>
      <c r="CI65" s="5" t="s">
        <v>105</v>
      </c>
      <c r="CJ65" s="5" t="s">
        <v>105</v>
      </c>
      <c r="CK65" s="5" t="s">
        <v>105</v>
      </c>
      <c r="CL65" s="5" t="s">
        <v>105</v>
      </c>
      <c r="CM65" s="5" t="s">
        <v>105</v>
      </c>
      <c r="CN65" s="5" t="s">
        <v>105</v>
      </c>
      <c r="CO65" s="5" t="s">
        <v>105</v>
      </c>
      <c r="CP65" s="5" t="s">
        <v>105</v>
      </c>
      <c r="CQ65" s="10" t="s">
        <v>766</v>
      </c>
      <c r="CR65" s="5" t="s">
        <v>118</v>
      </c>
      <c r="CS65" s="5" t="s">
        <v>105</v>
      </c>
      <c r="CT65" s="5" t="s">
        <v>105</v>
      </c>
      <c r="CU65" s="5" t="s">
        <v>105</v>
      </c>
      <c r="CV65" s="13" t="s">
        <v>762</v>
      </c>
      <c r="CW65" s="6"/>
      <c r="CX65" s="6"/>
      <c r="CY65" s="6"/>
      <c r="CZ65" s="6"/>
      <c r="DA65" s="6"/>
      <c r="DB65" s="6"/>
      <c r="DC65" s="6"/>
      <c r="DD65" s="6"/>
      <c r="DE65" s="6"/>
      <c r="DF65" s="6"/>
    </row>
    <row r="66">
      <c r="A66" s="5" t="s">
        <v>100</v>
      </c>
      <c r="B66" s="5" t="s">
        <v>359</v>
      </c>
      <c r="C66" s="5" t="s">
        <v>767</v>
      </c>
      <c r="D66" s="5">
        <v>15102.0</v>
      </c>
      <c r="E66" s="5" t="s">
        <v>411</v>
      </c>
      <c r="F66" s="5">
        <v>2002.0</v>
      </c>
      <c r="G66" s="5" t="s">
        <v>123</v>
      </c>
      <c r="H66" s="5" t="s">
        <v>768</v>
      </c>
      <c r="I66" s="5" t="s">
        <v>106</v>
      </c>
      <c r="J66" s="5" t="s">
        <v>107</v>
      </c>
      <c r="K66" s="5" t="s">
        <v>108</v>
      </c>
      <c r="L66" s="5" t="s">
        <v>105</v>
      </c>
      <c r="M66" s="5" t="s">
        <v>137</v>
      </c>
      <c r="N66" s="5">
        <v>1.0</v>
      </c>
      <c r="O66" s="10" t="s">
        <v>769</v>
      </c>
      <c r="P66" s="5" t="s">
        <v>770</v>
      </c>
      <c r="Q66" s="5" t="s">
        <v>771</v>
      </c>
      <c r="R66" s="5" t="s">
        <v>772</v>
      </c>
      <c r="S66" s="5" t="s">
        <v>105</v>
      </c>
      <c r="T66" s="5" t="s">
        <v>105</v>
      </c>
      <c r="U66" s="5" t="s">
        <v>105</v>
      </c>
      <c r="V66" s="5" t="s">
        <v>105</v>
      </c>
      <c r="W66" s="5" t="s">
        <v>105</v>
      </c>
      <c r="X66" s="5">
        <v>1630.0</v>
      </c>
      <c r="Y66" s="5" t="s">
        <v>105</v>
      </c>
      <c r="Z66" s="5" t="s">
        <v>167</v>
      </c>
      <c r="AA66" s="5" t="s">
        <v>105</v>
      </c>
      <c r="AB66" s="5" t="s">
        <v>105</v>
      </c>
      <c r="AC66" s="5" t="s">
        <v>773</v>
      </c>
      <c r="AD66" s="5" t="s">
        <v>629</v>
      </c>
      <c r="AE66" s="5" t="s">
        <v>105</v>
      </c>
      <c r="AF66" s="5" t="s">
        <v>105</v>
      </c>
      <c r="AG66" s="5" t="s">
        <v>105</v>
      </c>
      <c r="AH66" s="5" t="s">
        <v>105</v>
      </c>
      <c r="AI66" s="11">
        <f t="shared" si="19"/>
        <v>22.86</v>
      </c>
      <c r="AJ66" s="12">
        <f t="shared" si="20"/>
        <v>75</v>
      </c>
      <c r="AK66" s="5">
        <v>25.0</v>
      </c>
      <c r="AL66" s="10" t="s">
        <v>105</v>
      </c>
      <c r="AM66" s="5">
        <v>1.0</v>
      </c>
      <c r="AN66" s="5">
        <v>7.0</v>
      </c>
      <c r="AO66" s="5" t="s">
        <v>105</v>
      </c>
      <c r="AP66" s="5" t="s">
        <v>105</v>
      </c>
      <c r="AQ66" s="5" t="s">
        <v>105</v>
      </c>
      <c r="AR66" s="5" t="s">
        <v>105</v>
      </c>
      <c r="AS66" s="5" t="s">
        <v>105</v>
      </c>
      <c r="AT66" s="5" t="s">
        <v>105</v>
      </c>
      <c r="AU66" s="5" t="s">
        <v>105</v>
      </c>
      <c r="AV66" s="5" t="s">
        <v>105</v>
      </c>
      <c r="AW66" s="5" t="s">
        <v>116</v>
      </c>
      <c r="AX66" s="5" t="s">
        <v>144</v>
      </c>
      <c r="AY66" s="5" t="s">
        <v>105</v>
      </c>
      <c r="AZ66" s="5" t="s">
        <v>105</v>
      </c>
      <c r="BA66" s="5" t="s">
        <v>105</v>
      </c>
      <c r="BB66" s="5" t="s">
        <v>105</v>
      </c>
      <c r="BC66" s="5" t="s">
        <v>105</v>
      </c>
      <c r="BD66" s="5" t="s">
        <v>105</v>
      </c>
      <c r="BE66" s="5" t="s">
        <v>105</v>
      </c>
      <c r="BF66" s="5" t="s">
        <v>105</v>
      </c>
      <c r="BG66" s="5" t="s">
        <v>105</v>
      </c>
      <c r="BH66" s="5" t="s">
        <v>105</v>
      </c>
      <c r="BI66" s="5" t="s">
        <v>318</v>
      </c>
      <c r="BJ66" s="5" t="s">
        <v>105</v>
      </c>
      <c r="BK66" s="5" t="s">
        <v>105</v>
      </c>
      <c r="BL66" s="5" t="s">
        <v>105</v>
      </c>
      <c r="BM66" s="5" t="s">
        <v>105</v>
      </c>
      <c r="BN66" s="5" t="s">
        <v>105</v>
      </c>
      <c r="BO66" s="5" t="s">
        <v>105</v>
      </c>
      <c r="BP66" s="5" t="s">
        <v>774</v>
      </c>
      <c r="BQ66" s="5" t="s">
        <v>105</v>
      </c>
      <c r="BR66" s="5" t="s">
        <v>775</v>
      </c>
      <c r="BS66" s="5" t="s">
        <v>105</v>
      </c>
      <c r="BT66" s="5" t="s">
        <v>776</v>
      </c>
      <c r="BU66" s="5" t="s">
        <v>119</v>
      </c>
      <c r="BV66" s="10" t="s">
        <v>105</v>
      </c>
      <c r="BW66" s="5" t="s">
        <v>118</v>
      </c>
      <c r="BX66" s="5" t="s">
        <v>105</v>
      </c>
      <c r="BY66" s="5" t="s">
        <v>105</v>
      </c>
      <c r="BZ66" s="5" t="s">
        <v>105</v>
      </c>
      <c r="CA66" s="5" t="s">
        <v>105</v>
      </c>
      <c r="CB66" s="5" t="s">
        <v>105</v>
      </c>
      <c r="CC66" s="5" t="s">
        <v>105</v>
      </c>
      <c r="CD66" s="5" t="s">
        <v>105</v>
      </c>
      <c r="CE66" s="5" t="s">
        <v>105</v>
      </c>
      <c r="CF66" s="5" t="s">
        <v>105</v>
      </c>
      <c r="CG66" s="5" t="s">
        <v>105</v>
      </c>
      <c r="CH66" s="5" t="s">
        <v>105</v>
      </c>
      <c r="CI66" s="5" t="s">
        <v>105</v>
      </c>
      <c r="CJ66" s="5" t="s">
        <v>105</v>
      </c>
      <c r="CK66" s="5" t="s">
        <v>105</v>
      </c>
      <c r="CL66" s="5" t="s">
        <v>105</v>
      </c>
      <c r="CM66" s="5" t="s">
        <v>105</v>
      </c>
      <c r="CN66" s="5" t="s">
        <v>105</v>
      </c>
      <c r="CO66" s="5" t="s">
        <v>105</v>
      </c>
      <c r="CP66" s="5" t="s">
        <v>105</v>
      </c>
      <c r="CQ66" s="10" t="s">
        <v>777</v>
      </c>
      <c r="CR66" s="5" t="s">
        <v>105</v>
      </c>
      <c r="CS66" s="5" t="s">
        <v>105</v>
      </c>
      <c r="CT66" s="5" t="s">
        <v>105</v>
      </c>
      <c r="CU66" s="5" t="s">
        <v>105</v>
      </c>
      <c r="CV66" s="13" t="s">
        <v>778</v>
      </c>
      <c r="CW66" s="6"/>
      <c r="CX66" s="6"/>
      <c r="CY66" s="6"/>
      <c r="CZ66" s="6"/>
      <c r="DA66" s="6"/>
      <c r="DB66" s="6"/>
      <c r="DC66" s="6"/>
      <c r="DD66" s="6"/>
      <c r="DE66" s="6"/>
      <c r="DF66" s="6"/>
    </row>
    <row r="67">
      <c r="A67" s="5" t="s">
        <v>100</v>
      </c>
      <c r="B67" s="5" t="s">
        <v>359</v>
      </c>
      <c r="C67" s="5" t="s">
        <v>767</v>
      </c>
      <c r="D67" s="5">
        <v>15102.0</v>
      </c>
      <c r="E67" s="5" t="s">
        <v>411</v>
      </c>
      <c r="F67" s="5">
        <v>2006.0</v>
      </c>
      <c r="G67" s="5" t="s">
        <v>149</v>
      </c>
      <c r="H67" s="5">
        <v>1.0</v>
      </c>
      <c r="I67" s="5" t="s">
        <v>150</v>
      </c>
      <c r="J67" s="5" t="s">
        <v>124</v>
      </c>
      <c r="K67" s="5" t="s">
        <v>199</v>
      </c>
      <c r="L67" s="5" t="s">
        <v>105</v>
      </c>
      <c r="M67" s="5" t="s">
        <v>105</v>
      </c>
      <c r="N67" s="5">
        <v>1.0</v>
      </c>
      <c r="O67" s="10" t="s">
        <v>779</v>
      </c>
      <c r="P67" s="5" t="s">
        <v>770</v>
      </c>
      <c r="Q67" s="5" t="s">
        <v>771</v>
      </c>
      <c r="R67" s="5" t="s">
        <v>772</v>
      </c>
      <c r="S67" s="5" t="s">
        <v>105</v>
      </c>
      <c r="T67" s="5" t="s">
        <v>105</v>
      </c>
      <c r="U67" s="5" t="s">
        <v>105</v>
      </c>
      <c r="V67" s="5" t="s">
        <v>105</v>
      </c>
      <c r="W67" s="5" t="s">
        <v>105</v>
      </c>
      <c r="X67" s="5">
        <v>2330.0</v>
      </c>
      <c r="Y67" s="5" t="s">
        <v>105</v>
      </c>
      <c r="Z67" s="5" t="s">
        <v>105</v>
      </c>
      <c r="AA67" s="5" t="s">
        <v>156</v>
      </c>
      <c r="AB67" s="5">
        <v>30.0</v>
      </c>
      <c r="AC67" s="5" t="s">
        <v>773</v>
      </c>
      <c r="AD67" s="5" t="s">
        <v>629</v>
      </c>
      <c r="AE67" s="5" t="s">
        <v>105</v>
      </c>
      <c r="AF67" s="5" t="s">
        <v>105</v>
      </c>
      <c r="AG67" s="5" t="s">
        <v>105</v>
      </c>
      <c r="AH67" s="5">
        <v>3.5</v>
      </c>
      <c r="AI67" s="15" t="s">
        <v>105</v>
      </c>
      <c r="AJ67" s="14" t="s">
        <v>105</v>
      </c>
      <c r="AK67" s="5" t="s">
        <v>105</v>
      </c>
      <c r="AL67" s="10" t="s">
        <v>105</v>
      </c>
      <c r="AM67" s="5" t="s">
        <v>105</v>
      </c>
      <c r="AN67" s="5" t="s">
        <v>105</v>
      </c>
      <c r="AO67" s="5" t="s">
        <v>105</v>
      </c>
      <c r="AP67" s="5" t="s">
        <v>105</v>
      </c>
      <c r="AQ67" s="5" t="s">
        <v>105</v>
      </c>
      <c r="AR67" s="5" t="s">
        <v>105</v>
      </c>
      <c r="AS67" s="5" t="s">
        <v>105</v>
      </c>
      <c r="AT67" s="5" t="s">
        <v>105</v>
      </c>
      <c r="AU67" s="5" t="s">
        <v>105</v>
      </c>
      <c r="AV67" s="5" t="s">
        <v>105</v>
      </c>
      <c r="AW67" s="5" t="s">
        <v>105</v>
      </c>
      <c r="AX67" s="5" t="s">
        <v>105</v>
      </c>
      <c r="AY67" s="5" t="s">
        <v>105</v>
      </c>
      <c r="AZ67" s="5" t="s">
        <v>105</v>
      </c>
      <c r="BA67" s="5" t="s">
        <v>105</v>
      </c>
      <c r="BB67" s="5" t="s">
        <v>105</v>
      </c>
      <c r="BC67" s="5" t="s">
        <v>105</v>
      </c>
      <c r="BD67" s="5" t="s">
        <v>105</v>
      </c>
      <c r="BE67" s="5" t="s">
        <v>105</v>
      </c>
      <c r="BF67" s="5" t="s">
        <v>105</v>
      </c>
      <c r="BG67" s="5" t="s">
        <v>105</v>
      </c>
      <c r="BH67" s="5" t="s">
        <v>105</v>
      </c>
      <c r="BI67" s="5" t="s">
        <v>105</v>
      </c>
      <c r="BJ67" s="5" t="s">
        <v>105</v>
      </c>
      <c r="BK67" s="5" t="s">
        <v>105</v>
      </c>
      <c r="BL67" s="5" t="s">
        <v>105</v>
      </c>
      <c r="BM67" s="5" t="s">
        <v>105</v>
      </c>
      <c r="BN67" s="5" t="s">
        <v>105</v>
      </c>
      <c r="BO67" s="5" t="s">
        <v>105</v>
      </c>
      <c r="BP67" s="5" t="s">
        <v>105</v>
      </c>
      <c r="BQ67" s="5" t="s">
        <v>105</v>
      </c>
      <c r="BR67" s="5" t="s">
        <v>105</v>
      </c>
      <c r="BS67" s="5" t="s">
        <v>105</v>
      </c>
      <c r="BT67" s="5" t="s">
        <v>105</v>
      </c>
      <c r="BU67" s="5" t="s">
        <v>105</v>
      </c>
      <c r="BV67" s="10" t="s">
        <v>105</v>
      </c>
      <c r="BW67" s="10" t="s">
        <v>105</v>
      </c>
      <c r="BX67" s="5" t="s">
        <v>780</v>
      </c>
      <c r="BY67" s="5" t="s">
        <v>105</v>
      </c>
      <c r="BZ67" s="5" t="s">
        <v>105</v>
      </c>
      <c r="CA67" s="5" t="s">
        <v>105</v>
      </c>
      <c r="CB67" s="5" t="s">
        <v>105</v>
      </c>
      <c r="CC67" s="5" t="s">
        <v>105</v>
      </c>
      <c r="CD67" s="5" t="s">
        <v>105</v>
      </c>
      <c r="CE67" s="5" t="s">
        <v>105</v>
      </c>
      <c r="CF67" s="5" t="s">
        <v>105</v>
      </c>
      <c r="CG67" s="5" t="s">
        <v>105</v>
      </c>
      <c r="CH67" s="5" t="s">
        <v>105</v>
      </c>
      <c r="CI67" s="5" t="s">
        <v>105</v>
      </c>
      <c r="CJ67" s="5" t="s">
        <v>105</v>
      </c>
      <c r="CK67" s="5" t="s">
        <v>105</v>
      </c>
      <c r="CL67" s="5" t="s">
        <v>105</v>
      </c>
      <c r="CM67" s="5" t="s">
        <v>105</v>
      </c>
      <c r="CN67" s="5" t="s">
        <v>105</v>
      </c>
      <c r="CO67" s="5" t="s">
        <v>105</v>
      </c>
      <c r="CP67" s="5" t="s">
        <v>105</v>
      </c>
      <c r="CQ67" s="10" t="s">
        <v>777</v>
      </c>
      <c r="CR67" s="5" t="s">
        <v>105</v>
      </c>
      <c r="CS67" s="5" t="s">
        <v>105</v>
      </c>
      <c r="CT67" s="5" t="s">
        <v>105</v>
      </c>
      <c r="CU67" s="5" t="s">
        <v>105</v>
      </c>
      <c r="CV67" s="5" t="s">
        <v>781</v>
      </c>
      <c r="CW67" s="6"/>
      <c r="CX67" s="6"/>
      <c r="CY67" s="6"/>
      <c r="CZ67" s="6"/>
      <c r="DA67" s="6"/>
      <c r="DB67" s="6"/>
      <c r="DC67" s="6"/>
      <c r="DD67" s="6"/>
      <c r="DE67" s="6"/>
      <c r="DF67" s="6"/>
    </row>
    <row r="68">
      <c r="A68" s="5" t="s">
        <v>100</v>
      </c>
      <c r="B68" s="5" t="s">
        <v>359</v>
      </c>
      <c r="C68" s="5" t="s">
        <v>767</v>
      </c>
      <c r="D68" s="5">
        <v>25619.0</v>
      </c>
      <c r="E68" s="5" t="s">
        <v>411</v>
      </c>
      <c r="F68" s="5">
        <v>2007.0</v>
      </c>
      <c r="G68" s="5" t="s">
        <v>123</v>
      </c>
      <c r="H68" s="5" t="s">
        <v>105</v>
      </c>
      <c r="I68" s="5" t="s">
        <v>106</v>
      </c>
      <c r="J68" s="5" t="s">
        <v>124</v>
      </c>
      <c r="K68" s="5" t="s">
        <v>199</v>
      </c>
      <c r="L68" s="5" t="s">
        <v>105</v>
      </c>
      <c r="M68" s="5" t="s">
        <v>199</v>
      </c>
      <c r="N68" s="5">
        <v>1.0</v>
      </c>
      <c r="O68" s="10" t="s">
        <v>782</v>
      </c>
      <c r="P68" s="5" t="s">
        <v>783</v>
      </c>
      <c r="Q68" s="5" t="s">
        <v>771</v>
      </c>
      <c r="R68" s="5" t="s">
        <v>784</v>
      </c>
      <c r="S68" s="5" t="s">
        <v>785</v>
      </c>
      <c r="T68" s="5" t="s">
        <v>105</v>
      </c>
      <c r="U68" s="5" t="s">
        <v>105</v>
      </c>
      <c r="V68" s="5" t="s">
        <v>105</v>
      </c>
      <c r="W68" s="5" t="s">
        <v>105</v>
      </c>
      <c r="X68" s="5">
        <v>1700.0</v>
      </c>
      <c r="Y68" s="5" t="s">
        <v>105</v>
      </c>
      <c r="Z68" s="5" t="s">
        <v>167</v>
      </c>
      <c r="AA68" s="5" t="s">
        <v>105</v>
      </c>
      <c r="AB68" s="5" t="s">
        <v>105</v>
      </c>
      <c r="AC68" s="5" t="s">
        <v>786</v>
      </c>
      <c r="AD68" s="5" t="s">
        <v>402</v>
      </c>
      <c r="AE68" s="5" t="s">
        <v>105</v>
      </c>
      <c r="AF68" s="5" t="s">
        <v>105</v>
      </c>
      <c r="AG68" s="5" t="s">
        <v>105</v>
      </c>
      <c r="AH68" s="5" t="s">
        <v>105</v>
      </c>
      <c r="AI68" s="11">
        <f t="shared" ref="AI68:AI70" si="21">CONVERT(AK68, "yd", "m")</f>
        <v>182.88</v>
      </c>
      <c r="AJ68" s="12">
        <f t="shared" ref="AJ68:AJ70" si="22">CONVERT(AI68, "m", "ft")</f>
        <v>600</v>
      </c>
      <c r="AK68" s="5">
        <v>200.0</v>
      </c>
      <c r="AL68" s="10" t="s">
        <v>118</v>
      </c>
      <c r="AM68" s="5">
        <v>1.0</v>
      </c>
      <c r="AN68" s="5">
        <v>7.5</v>
      </c>
      <c r="AO68" s="5" t="s">
        <v>105</v>
      </c>
      <c r="AP68" s="5" t="s">
        <v>105</v>
      </c>
      <c r="AQ68" s="5" t="s">
        <v>105</v>
      </c>
      <c r="AR68" s="5" t="s">
        <v>105</v>
      </c>
      <c r="AS68" s="5" t="s">
        <v>105</v>
      </c>
      <c r="AT68" s="5" t="s">
        <v>105</v>
      </c>
      <c r="AU68" s="5" t="s">
        <v>105</v>
      </c>
      <c r="AV68" s="5" t="s">
        <v>105</v>
      </c>
      <c r="AW68" s="5" t="s">
        <v>170</v>
      </c>
      <c r="AX68" s="5" t="s">
        <v>105</v>
      </c>
      <c r="AY68" s="5" t="s">
        <v>105</v>
      </c>
      <c r="AZ68" s="5" t="s">
        <v>105</v>
      </c>
      <c r="BA68" s="5" t="s">
        <v>105</v>
      </c>
      <c r="BB68" s="5" t="s">
        <v>105</v>
      </c>
      <c r="BC68" s="5" t="s">
        <v>105</v>
      </c>
      <c r="BD68" s="5" t="s">
        <v>105</v>
      </c>
      <c r="BE68" s="5" t="s">
        <v>105</v>
      </c>
      <c r="BF68" s="5" t="s">
        <v>105</v>
      </c>
      <c r="BG68" s="5" t="s">
        <v>105</v>
      </c>
      <c r="BH68" s="5" t="s">
        <v>105</v>
      </c>
      <c r="BI68" s="5" t="s">
        <v>105</v>
      </c>
      <c r="BJ68" s="5" t="s">
        <v>105</v>
      </c>
      <c r="BK68" s="5" t="s">
        <v>105</v>
      </c>
      <c r="BL68" s="5" t="s">
        <v>105</v>
      </c>
      <c r="BM68" s="5" t="s">
        <v>105</v>
      </c>
      <c r="BN68" s="5" t="s">
        <v>105</v>
      </c>
      <c r="BO68" s="5" t="s">
        <v>105</v>
      </c>
      <c r="BP68" s="5" t="s">
        <v>105</v>
      </c>
      <c r="BQ68" s="5" t="s">
        <v>105</v>
      </c>
      <c r="BR68" s="5" t="s">
        <v>787</v>
      </c>
      <c r="BS68" s="5" t="s">
        <v>105</v>
      </c>
      <c r="BT68" s="5" t="s">
        <v>105</v>
      </c>
      <c r="BU68" s="5" t="s">
        <v>119</v>
      </c>
      <c r="BV68" s="10" t="s">
        <v>105</v>
      </c>
      <c r="BW68" s="10" t="s">
        <v>105</v>
      </c>
      <c r="BX68" s="5" t="s">
        <v>105</v>
      </c>
      <c r="BY68" s="5" t="s">
        <v>105</v>
      </c>
      <c r="BZ68" s="5" t="s">
        <v>105</v>
      </c>
      <c r="CA68" s="5" t="s">
        <v>105</v>
      </c>
      <c r="CB68" s="5" t="s">
        <v>105</v>
      </c>
      <c r="CC68" s="5" t="s">
        <v>105</v>
      </c>
      <c r="CD68" s="5" t="s">
        <v>105</v>
      </c>
      <c r="CE68" s="5" t="s">
        <v>105</v>
      </c>
      <c r="CF68" s="5" t="s">
        <v>105</v>
      </c>
      <c r="CG68" s="5" t="s">
        <v>105</v>
      </c>
      <c r="CH68" s="5" t="s">
        <v>105</v>
      </c>
      <c r="CI68" s="5" t="s">
        <v>105</v>
      </c>
      <c r="CJ68" s="5" t="s">
        <v>105</v>
      </c>
      <c r="CK68" s="5" t="s">
        <v>105</v>
      </c>
      <c r="CL68" s="5" t="s">
        <v>105</v>
      </c>
      <c r="CM68" s="5" t="s">
        <v>105</v>
      </c>
      <c r="CN68" s="5" t="s">
        <v>105</v>
      </c>
      <c r="CO68" s="5" t="s">
        <v>105</v>
      </c>
      <c r="CP68" s="5" t="s">
        <v>105</v>
      </c>
      <c r="CQ68" s="19" t="s">
        <v>788</v>
      </c>
      <c r="CR68" s="5" t="s">
        <v>105</v>
      </c>
      <c r="CS68" s="5" t="s">
        <v>105</v>
      </c>
      <c r="CT68" s="5" t="s">
        <v>105</v>
      </c>
      <c r="CU68" s="5" t="s">
        <v>105</v>
      </c>
      <c r="CV68" s="13" t="s">
        <v>789</v>
      </c>
      <c r="CW68" s="6"/>
      <c r="CX68" s="6"/>
      <c r="CY68" s="6"/>
      <c r="CZ68" s="6"/>
      <c r="DA68" s="6"/>
      <c r="DB68" s="6"/>
      <c r="DC68" s="6"/>
      <c r="DD68" s="6"/>
      <c r="DE68" s="6"/>
      <c r="DF68" s="6"/>
    </row>
    <row r="69">
      <c r="A69" s="5" t="s">
        <v>100</v>
      </c>
      <c r="B69" s="5" t="s">
        <v>359</v>
      </c>
      <c r="C69" s="5" t="s">
        <v>790</v>
      </c>
      <c r="D69" s="5">
        <v>44986.0</v>
      </c>
      <c r="E69" s="5" t="s">
        <v>435</v>
      </c>
      <c r="F69" s="5">
        <v>1953.0</v>
      </c>
      <c r="G69" s="5" t="s">
        <v>105</v>
      </c>
      <c r="H69" s="5" t="s">
        <v>105</v>
      </c>
      <c r="I69" s="5" t="s">
        <v>150</v>
      </c>
      <c r="J69" s="5" t="s">
        <v>107</v>
      </c>
      <c r="K69" s="5" t="s">
        <v>108</v>
      </c>
      <c r="L69" s="5" t="s">
        <v>105</v>
      </c>
      <c r="M69" s="5" t="s">
        <v>109</v>
      </c>
      <c r="N69" s="5">
        <v>1.0</v>
      </c>
      <c r="O69" s="10" t="s">
        <v>791</v>
      </c>
      <c r="P69" s="5" t="s">
        <v>105</v>
      </c>
      <c r="Q69" s="5" t="s">
        <v>792</v>
      </c>
      <c r="R69" s="5" t="s">
        <v>793</v>
      </c>
      <c r="S69" s="5" t="s">
        <v>794</v>
      </c>
      <c r="T69" s="5" t="s">
        <v>105</v>
      </c>
      <c r="U69" s="5" t="s">
        <v>105</v>
      </c>
      <c r="V69" s="5" t="s">
        <v>105</v>
      </c>
      <c r="W69" s="5" t="s">
        <v>105</v>
      </c>
      <c r="X69" s="5" t="s">
        <v>105</v>
      </c>
      <c r="Y69" s="5" t="s">
        <v>105</v>
      </c>
      <c r="Z69" s="5" t="s">
        <v>105</v>
      </c>
      <c r="AA69" s="5" t="s">
        <v>105</v>
      </c>
      <c r="AB69" s="5" t="s">
        <v>105</v>
      </c>
      <c r="AC69" s="5" t="s">
        <v>795</v>
      </c>
      <c r="AD69" s="5" t="s">
        <v>105</v>
      </c>
      <c r="AE69" s="5" t="s">
        <v>105</v>
      </c>
      <c r="AF69" s="5" t="s">
        <v>105</v>
      </c>
      <c r="AG69" s="5" t="s">
        <v>105</v>
      </c>
      <c r="AH69" s="5">
        <v>1.0</v>
      </c>
      <c r="AI69" s="11">
        <f t="shared" si="21"/>
        <v>2.7432</v>
      </c>
      <c r="AJ69" s="12">
        <f t="shared" si="22"/>
        <v>9</v>
      </c>
      <c r="AK69" s="5">
        <v>3.0</v>
      </c>
      <c r="AL69" s="10" t="s">
        <v>105</v>
      </c>
      <c r="AM69" s="5">
        <v>2.0</v>
      </c>
      <c r="AN69" s="5">
        <v>5.0</v>
      </c>
      <c r="AO69" s="5">
        <v>4.0</v>
      </c>
      <c r="AP69" s="5" t="s">
        <v>105</v>
      </c>
      <c r="AQ69" s="5" t="s">
        <v>105</v>
      </c>
      <c r="AR69" s="5" t="s">
        <v>105</v>
      </c>
      <c r="AS69" s="5" t="s">
        <v>105</v>
      </c>
      <c r="AT69" s="5" t="s">
        <v>105</v>
      </c>
      <c r="AU69" s="5" t="s">
        <v>105</v>
      </c>
      <c r="AV69" s="5" t="s">
        <v>105</v>
      </c>
      <c r="AW69" s="5" t="s">
        <v>116</v>
      </c>
      <c r="AX69" s="5" t="s">
        <v>105</v>
      </c>
      <c r="AY69" s="5" t="s">
        <v>105</v>
      </c>
      <c r="AZ69" s="5" t="s">
        <v>105</v>
      </c>
      <c r="BA69" s="5" t="s">
        <v>286</v>
      </c>
      <c r="BB69" s="5" t="s">
        <v>105</v>
      </c>
      <c r="BC69" s="5" t="s">
        <v>105</v>
      </c>
      <c r="BD69" s="5" t="s">
        <v>105</v>
      </c>
      <c r="BE69" s="5" t="s">
        <v>105</v>
      </c>
      <c r="BF69" s="5" t="s">
        <v>118</v>
      </c>
      <c r="BG69" s="5" t="s">
        <v>105</v>
      </c>
      <c r="BH69" s="5" t="s">
        <v>105</v>
      </c>
      <c r="BI69" s="5" t="s">
        <v>318</v>
      </c>
      <c r="BJ69" s="5" t="s">
        <v>105</v>
      </c>
      <c r="BK69" s="5" t="s">
        <v>105</v>
      </c>
      <c r="BL69" s="5" t="s">
        <v>105</v>
      </c>
      <c r="BM69" s="5" t="s">
        <v>105</v>
      </c>
      <c r="BN69" s="5" t="s">
        <v>685</v>
      </c>
      <c r="BO69" s="5" t="s">
        <v>105</v>
      </c>
      <c r="BP69" s="5" t="s">
        <v>796</v>
      </c>
      <c r="BQ69" s="5" t="s">
        <v>105</v>
      </c>
      <c r="BR69" s="5" t="s">
        <v>797</v>
      </c>
      <c r="BS69" s="5" t="s">
        <v>105</v>
      </c>
      <c r="BT69" s="5" t="s">
        <v>105</v>
      </c>
      <c r="BU69" s="5" t="s">
        <v>119</v>
      </c>
      <c r="BV69" s="10" t="s">
        <v>105</v>
      </c>
      <c r="BW69" s="10" t="s">
        <v>105</v>
      </c>
      <c r="BX69" s="5" t="s">
        <v>105</v>
      </c>
      <c r="BY69" s="5" t="s">
        <v>105</v>
      </c>
      <c r="BZ69" s="5" t="s">
        <v>105</v>
      </c>
      <c r="CA69" s="5" t="s">
        <v>105</v>
      </c>
      <c r="CB69" s="5" t="s">
        <v>105</v>
      </c>
      <c r="CC69" s="5" t="s">
        <v>105</v>
      </c>
      <c r="CD69" s="5" t="s">
        <v>105</v>
      </c>
      <c r="CE69" s="5" t="s">
        <v>105</v>
      </c>
      <c r="CF69" s="5" t="s">
        <v>105</v>
      </c>
      <c r="CG69" s="5" t="s">
        <v>105</v>
      </c>
      <c r="CH69" s="5" t="s">
        <v>105</v>
      </c>
      <c r="CI69" s="5" t="s">
        <v>105</v>
      </c>
      <c r="CJ69" s="5" t="s">
        <v>105</v>
      </c>
      <c r="CK69" s="5" t="s">
        <v>105</v>
      </c>
      <c r="CL69" s="5" t="s">
        <v>105</v>
      </c>
      <c r="CM69" s="5" t="s">
        <v>105</v>
      </c>
      <c r="CN69" s="5" t="s">
        <v>105</v>
      </c>
      <c r="CO69" s="5" t="s">
        <v>105</v>
      </c>
      <c r="CP69" s="5" t="s">
        <v>105</v>
      </c>
      <c r="CQ69" s="10" t="s">
        <v>798</v>
      </c>
      <c r="CR69" s="5" t="s">
        <v>105</v>
      </c>
      <c r="CS69" s="5" t="s">
        <v>105</v>
      </c>
      <c r="CT69" s="5" t="s">
        <v>105</v>
      </c>
      <c r="CU69" s="5" t="s">
        <v>105</v>
      </c>
      <c r="CV69" s="13" t="s">
        <v>799</v>
      </c>
      <c r="CW69" s="6"/>
      <c r="CX69" s="6"/>
      <c r="CY69" s="6"/>
      <c r="CZ69" s="6"/>
      <c r="DA69" s="6"/>
      <c r="DB69" s="6"/>
      <c r="DC69" s="6"/>
      <c r="DD69" s="6"/>
      <c r="DE69" s="6"/>
      <c r="DF69" s="6"/>
    </row>
    <row r="70">
      <c r="A70" s="5" t="s">
        <v>100</v>
      </c>
      <c r="B70" s="5" t="s">
        <v>359</v>
      </c>
      <c r="C70" s="5" t="s">
        <v>790</v>
      </c>
      <c r="D70" s="5">
        <v>46746.0</v>
      </c>
      <c r="E70" s="5" t="s">
        <v>491</v>
      </c>
      <c r="F70" s="5">
        <v>2014.0</v>
      </c>
      <c r="G70" s="5" t="s">
        <v>135</v>
      </c>
      <c r="H70" s="5">
        <v>17.0</v>
      </c>
      <c r="I70" s="5" t="s">
        <v>136</v>
      </c>
      <c r="J70" s="5" t="s">
        <v>107</v>
      </c>
      <c r="K70" s="5" t="s">
        <v>108</v>
      </c>
      <c r="L70" s="5" t="s">
        <v>105</v>
      </c>
      <c r="M70" s="5" t="s">
        <v>225</v>
      </c>
      <c r="N70" s="5">
        <v>1.0</v>
      </c>
      <c r="O70" s="10" t="s">
        <v>800</v>
      </c>
      <c r="P70" s="5" t="s">
        <v>801</v>
      </c>
      <c r="Q70" s="5" t="s">
        <v>802</v>
      </c>
      <c r="R70" s="5" t="s">
        <v>803</v>
      </c>
      <c r="S70" s="5" t="s">
        <v>105</v>
      </c>
      <c r="T70" s="5" t="s">
        <v>105</v>
      </c>
      <c r="U70" s="5" t="s">
        <v>105</v>
      </c>
      <c r="V70" s="5" t="s">
        <v>105</v>
      </c>
      <c r="W70" s="5" t="s">
        <v>105</v>
      </c>
      <c r="X70" s="5">
        <v>330.0</v>
      </c>
      <c r="Y70" s="5" t="s">
        <v>105</v>
      </c>
      <c r="Z70" s="5" t="s">
        <v>804</v>
      </c>
      <c r="AA70" s="5" t="s">
        <v>805</v>
      </c>
      <c r="AB70" s="5">
        <v>46.0</v>
      </c>
      <c r="AC70" s="5" t="s">
        <v>806</v>
      </c>
      <c r="AD70" s="5" t="s">
        <v>105</v>
      </c>
      <c r="AE70" s="5" t="s">
        <v>105</v>
      </c>
      <c r="AF70" s="5" t="s">
        <v>105</v>
      </c>
      <c r="AG70" s="5" t="s">
        <v>105</v>
      </c>
      <c r="AH70" s="5" t="s">
        <v>105</v>
      </c>
      <c r="AI70" s="11">
        <f t="shared" si="21"/>
        <v>4.572</v>
      </c>
      <c r="AJ70" s="12">
        <f t="shared" si="22"/>
        <v>15</v>
      </c>
      <c r="AK70" s="5">
        <v>5.0</v>
      </c>
      <c r="AL70" s="10" t="s">
        <v>105</v>
      </c>
      <c r="AM70" s="5">
        <v>1.0</v>
      </c>
      <c r="AN70" s="5" t="s">
        <v>105</v>
      </c>
      <c r="AO70" s="5" t="s">
        <v>105</v>
      </c>
      <c r="AP70" s="5" t="s">
        <v>105</v>
      </c>
      <c r="AQ70" s="5" t="s">
        <v>105</v>
      </c>
      <c r="AR70" s="5" t="s">
        <v>105</v>
      </c>
      <c r="AS70" s="5" t="s">
        <v>105</v>
      </c>
      <c r="AT70" s="5" t="s">
        <v>105</v>
      </c>
      <c r="AU70" s="5" t="s">
        <v>105</v>
      </c>
      <c r="AV70" s="5" t="s">
        <v>105</v>
      </c>
      <c r="AW70" s="5" t="s">
        <v>105</v>
      </c>
      <c r="AX70" s="5" t="s">
        <v>105</v>
      </c>
      <c r="AY70" s="5" t="s">
        <v>105</v>
      </c>
      <c r="AZ70" s="5" t="s">
        <v>105</v>
      </c>
      <c r="BA70" s="5" t="s">
        <v>105</v>
      </c>
      <c r="BB70" s="5" t="s">
        <v>105</v>
      </c>
      <c r="BC70" s="5" t="s">
        <v>105</v>
      </c>
      <c r="BD70" s="5" t="s">
        <v>105</v>
      </c>
      <c r="BE70" s="5" t="s">
        <v>105</v>
      </c>
      <c r="BF70" s="5" t="s">
        <v>105</v>
      </c>
      <c r="BG70" s="5" t="s">
        <v>105</v>
      </c>
      <c r="BH70" s="5" t="s">
        <v>105</v>
      </c>
      <c r="BI70" s="5" t="s">
        <v>105</v>
      </c>
      <c r="BJ70" s="5" t="s">
        <v>654</v>
      </c>
      <c r="BK70" s="5" t="s">
        <v>105</v>
      </c>
      <c r="BL70" s="5" t="s">
        <v>105</v>
      </c>
      <c r="BM70" s="5" t="s">
        <v>105</v>
      </c>
      <c r="BN70" s="5" t="s">
        <v>105</v>
      </c>
      <c r="BO70" s="5" t="s">
        <v>105</v>
      </c>
      <c r="BP70" s="5" t="s">
        <v>105</v>
      </c>
      <c r="BQ70" s="5" t="s">
        <v>105</v>
      </c>
      <c r="BR70" s="5" t="s">
        <v>234</v>
      </c>
      <c r="BS70" s="5" t="s">
        <v>105</v>
      </c>
      <c r="BT70" s="5" t="s">
        <v>105</v>
      </c>
      <c r="BU70" s="5" t="s">
        <v>119</v>
      </c>
      <c r="BV70" s="10" t="s">
        <v>105</v>
      </c>
      <c r="BW70" s="10" t="s">
        <v>105</v>
      </c>
      <c r="BX70" s="5" t="s">
        <v>105</v>
      </c>
      <c r="BY70" s="5" t="s">
        <v>105</v>
      </c>
      <c r="BZ70" s="5" t="s">
        <v>105</v>
      </c>
      <c r="CA70" s="5" t="s">
        <v>105</v>
      </c>
      <c r="CB70" s="5" t="s">
        <v>105</v>
      </c>
      <c r="CC70" s="5" t="s">
        <v>105</v>
      </c>
      <c r="CD70" s="5" t="s">
        <v>105</v>
      </c>
      <c r="CE70" s="5" t="s">
        <v>105</v>
      </c>
      <c r="CF70" s="5" t="s">
        <v>105</v>
      </c>
      <c r="CG70" s="5" t="s">
        <v>105</v>
      </c>
      <c r="CH70" s="5" t="s">
        <v>105</v>
      </c>
      <c r="CI70" s="5" t="s">
        <v>105</v>
      </c>
      <c r="CJ70" s="5" t="s">
        <v>105</v>
      </c>
      <c r="CK70" s="5" t="s">
        <v>105</v>
      </c>
      <c r="CL70" s="5" t="s">
        <v>105</v>
      </c>
      <c r="CM70" s="5" t="s">
        <v>105</v>
      </c>
      <c r="CN70" s="5" t="s">
        <v>105</v>
      </c>
      <c r="CO70" s="5" t="s">
        <v>105</v>
      </c>
      <c r="CP70" s="5" t="s">
        <v>105</v>
      </c>
      <c r="CQ70" s="10" t="s">
        <v>807</v>
      </c>
      <c r="CR70" s="5" t="s">
        <v>105</v>
      </c>
      <c r="CS70" s="5" t="s">
        <v>105</v>
      </c>
      <c r="CT70" s="5" t="s">
        <v>105</v>
      </c>
      <c r="CU70" s="5" t="s">
        <v>105</v>
      </c>
      <c r="CV70" s="13" t="s">
        <v>808</v>
      </c>
      <c r="CW70" s="6"/>
      <c r="CX70" s="6"/>
      <c r="CY70" s="6"/>
      <c r="CZ70" s="6"/>
      <c r="DA70" s="6"/>
      <c r="DB70" s="6"/>
      <c r="DC70" s="6"/>
      <c r="DD70" s="6"/>
      <c r="DE70" s="6"/>
      <c r="DF70" s="6"/>
    </row>
    <row r="71">
      <c r="A71" s="5" t="s">
        <v>100</v>
      </c>
      <c r="B71" s="5" t="s">
        <v>359</v>
      </c>
      <c r="C71" s="5" t="s">
        <v>507</v>
      </c>
      <c r="D71" s="5">
        <v>38022.0</v>
      </c>
      <c r="E71" s="5" t="s">
        <v>491</v>
      </c>
      <c r="F71" s="5">
        <v>2012.0</v>
      </c>
      <c r="G71" s="5" t="s">
        <v>123</v>
      </c>
      <c r="H71" s="5">
        <v>1.0</v>
      </c>
      <c r="I71" s="5" t="s">
        <v>106</v>
      </c>
      <c r="J71" s="5" t="s">
        <v>124</v>
      </c>
      <c r="K71" s="5" t="s">
        <v>108</v>
      </c>
      <c r="L71" s="5" t="s">
        <v>105</v>
      </c>
      <c r="M71" s="5" t="s">
        <v>105</v>
      </c>
      <c r="N71" s="5">
        <v>2.0</v>
      </c>
      <c r="O71" s="10" t="s">
        <v>809</v>
      </c>
      <c r="P71" s="5" t="s">
        <v>810</v>
      </c>
      <c r="Q71" s="5" t="s">
        <v>811</v>
      </c>
      <c r="R71" s="5" t="s">
        <v>812</v>
      </c>
      <c r="S71" s="5" t="s">
        <v>813</v>
      </c>
      <c r="T71" s="5" t="s">
        <v>105</v>
      </c>
      <c r="U71" s="5" t="s">
        <v>105</v>
      </c>
      <c r="V71" s="5" t="s">
        <v>105</v>
      </c>
      <c r="W71" s="5" t="s">
        <v>105</v>
      </c>
      <c r="X71" s="5">
        <v>1300.0</v>
      </c>
      <c r="Y71" s="5" t="s">
        <v>105</v>
      </c>
      <c r="Z71" s="5" t="s">
        <v>814</v>
      </c>
      <c r="AA71" s="5" t="s">
        <v>283</v>
      </c>
      <c r="AB71" s="5">
        <v>93.0</v>
      </c>
      <c r="AC71" s="5" t="s">
        <v>815</v>
      </c>
      <c r="AD71" s="5" t="s">
        <v>497</v>
      </c>
      <c r="AE71" s="5" t="s">
        <v>105</v>
      </c>
      <c r="AF71" s="5" t="s">
        <v>105</v>
      </c>
      <c r="AG71" s="5" t="s">
        <v>105</v>
      </c>
      <c r="AH71" s="5" t="s">
        <v>105</v>
      </c>
      <c r="AI71" s="15" t="s">
        <v>105</v>
      </c>
      <c r="AJ71" s="14" t="s">
        <v>105</v>
      </c>
      <c r="AK71" s="5" t="s">
        <v>105</v>
      </c>
      <c r="AL71" s="10" t="s">
        <v>118</v>
      </c>
      <c r="AM71" s="5">
        <v>1.0</v>
      </c>
      <c r="AN71" s="5" t="s">
        <v>105</v>
      </c>
      <c r="AO71" s="5" t="s">
        <v>105</v>
      </c>
      <c r="AP71" s="5" t="s">
        <v>105</v>
      </c>
      <c r="AQ71" s="5" t="s">
        <v>105</v>
      </c>
      <c r="AR71" s="5" t="s">
        <v>105</v>
      </c>
      <c r="AS71" s="5" t="s">
        <v>105</v>
      </c>
      <c r="AT71" s="5" t="s">
        <v>105</v>
      </c>
      <c r="AU71" s="5" t="s">
        <v>105</v>
      </c>
      <c r="AV71" s="5" t="s">
        <v>105</v>
      </c>
      <c r="AW71" s="5" t="s">
        <v>170</v>
      </c>
      <c r="AX71" s="5" t="s">
        <v>105</v>
      </c>
      <c r="AY71" s="5" t="s">
        <v>105</v>
      </c>
      <c r="AZ71" s="5" t="s">
        <v>105</v>
      </c>
      <c r="BA71" s="5" t="s">
        <v>105</v>
      </c>
      <c r="BB71" s="5" t="s">
        <v>105</v>
      </c>
      <c r="BC71" s="5" t="s">
        <v>105</v>
      </c>
      <c r="BD71" s="5" t="s">
        <v>105</v>
      </c>
      <c r="BE71" s="5" t="s">
        <v>105</v>
      </c>
      <c r="BF71" s="5" t="s">
        <v>105</v>
      </c>
      <c r="BG71" s="5" t="s">
        <v>105</v>
      </c>
      <c r="BH71" s="5" t="s">
        <v>105</v>
      </c>
      <c r="BI71" s="5" t="s">
        <v>105</v>
      </c>
      <c r="BJ71" s="5" t="s">
        <v>105</v>
      </c>
      <c r="BK71" s="5" t="s">
        <v>105</v>
      </c>
      <c r="BL71" s="5" t="s">
        <v>105</v>
      </c>
      <c r="BM71" s="5" t="s">
        <v>105</v>
      </c>
      <c r="BN71" s="5" t="s">
        <v>105</v>
      </c>
      <c r="BO71" s="5" t="s">
        <v>105</v>
      </c>
      <c r="BP71" s="5" t="s">
        <v>105</v>
      </c>
      <c r="BQ71" s="5" t="s">
        <v>105</v>
      </c>
      <c r="BR71" s="5" t="s">
        <v>105</v>
      </c>
      <c r="BS71" s="5" t="s">
        <v>105</v>
      </c>
      <c r="BT71" s="5" t="s">
        <v>105</v>
      </c>
      <c r="BU71" s="5" t="s">
        <v>105</v>
      </c>
      <c r="BV71" s="10" t="s">
        <v>105</v>
      </c>
      <c r="BW71" s="10" t="s">
        <v>105</v>
      </c>
      <c r="BX71" s="5" t="s">
        <v>105</v>
      </c>
      <c r="BY71" s="5" t="s">
        <v>118</v>
      </c>
      <c r="BZ71" s="5" t="s">
        <v>105</v>
      </c>
      <c r="CA71" s="5" t="s">
        <v>105</v>
      </c>
      <c r="CB71" s="5" t="s">
        <v>105</v>
      </c>
      <c r="CC71" s="5" t="s">
        <v>105</v>
      </c>
      <c r="CD71" s="5" t="s">
        <v>105</v>
      </c>
      <c r="CE71" s="5" t="s">
        <v>105</v>
      </c>
      <c r="CF71" s="5" t="s">
        <v>105</v>
      </c>
      <c r="CG71" s="5" t="s">
        <v>105</v>
      </c>
      <c r="CH71" s="5" t="s">
        <v>105</v>
      </c>
      <c r="CI71" s="5" t="s">
        <v>105</v>
      </c>
      <c r="CJ71" s="5" t="s">
        <v>105</v>
      </c>
      <c r="CK71" s="5" t="s">
        <v>105</v>
      </c>
      <c r="CL71" s="5" t="s">
        <v>105</v>
      </c>
      <c r="CM71" s="5" t="s">
        <v>105</v>
      </c>
      <c r="CN71" s="5" t="s">
        <v>105</v>
      </c>
      <c r="CO71" s="5" t="s">
        <v>105</v>
      </c>
      <c r="CP71" s="5" t="s">
        <v>105</v>
      </c>
      <c r="CQ71" s="10" t="s">
        <v>816</v>
      </c>
      <c r="CR71" s="5" t="s">
        <v>105</v>
      </c>
      <c r="CS71" s="5" t="s">
        <v>105</v>
      </c>
      <c r="CT71" s="5" t="s">
        <v>105</v>
      </c>
      <c r="CU71" s="5" t="s">
        <v>105</v>
      </c>
      <c r="CV71" s="13" t="s">
        <v>817</v>
      </c>
      <c r="CW71" s="6"/>
      <c r="CX71" s="6"/>
      <c r="CY71" s="6"/>
      <c r="CZ71" s="6"/>
      <c r="DA71" s="6"/>
      <c r="DB71" s="6"/>
      <c r="DC71" s="6"/>
      <c r="DD71" s="6"/>
      <c r="DE71" s="6"/>
      <c r="DF71" s="6"/>
    </row>
    <row r="72">
      <c r="A72" s="5" t="s">
        <v>100</v>
      </c>
      <c r="B72" s="5" t="s">
        <v>359</v>
      </c>
      <c r="C72" s="5" t="s">
        <v>507</v>
      </c>
      <c r="D72" s="5">
        <v>44479.0</v>
      </c>
      <c r="E72" s="5" t="s">
        <v>491</v>
      </c>
      <c r="F72" s="5">
        <v>2013.0</v>
      </c>
      <c r="G72" s="5" t="s">
        <v>197</v>
      </c>
      <c r="H72" s="5" t="s">
        <v>105</v>
      </c>
      <c r="I72" s="5" t="s">
        <v>150</v>
      </c>
      <c r="J72" s="5" t="s">
        <v>124</v>
      </c>
      <c r="K72" s="5" t="s">
        <v>623</v>
      </c>
      <c r="L72" s="5" t="s">
        <v>105</v>
      </c>
      <c r="M72" s="5" t="s">
        <v>105</v>
      </c>
      <c r="N72" s="5">
        <v>1.0</v>
      </c>
      <c r="O72" s="10" t="s">
        <v>818</v>
      </c>
      <c r="P72" s="5" t="s">
        <v>819</v>
      </c>
      <c r="Q72" s="5" t="s">
        <v>820</v>
      </c>
      <c r="R72" s="5" t="s">
        <v>821</v>
      </c>
      <c r="S72" s="5" t="s">
        <v>822</v>
      </c>
      <c r="T72" s="5" t="s">
        <v>105</v>
      </c>
      <c r="U72" s="5" t="s">
        <v>105</v>
      </c>
      <c r="V72" s="5" t="s">
        <v>105</v>
      </c>
      <c r="W72" s="5" t="s">
        <v>105</v>
      </c>
      <c r="X72" s="5">
        <v>2200.0</v>
      </c>
      <c r="Y72" s="5" t="s">
        <v>416</v>
      </c>
      <c r="Z72" s="5" t="s">
        <v>167</v>
      </c>
      <c r="AA72" s="5" t="s">
        <v>545</v>
      </c>
      <c r="AB72" s="5">
        <v>100.0</v>
      </c>
      <c r="AC72" s="5" t="s">
        <v>823</v>
      </c>
      <c r="AD72" s="5" t="s">
        <v>497</v>
      </c>
      <c r="AE72" s="5" t="s">
        <v>105</v>
      </c>
      <c r="AF72" s="5" t="s">
        <v>105</v>
      </c>
      <c r="AG72" s="5" t="s">
        <v>105</v>
      </c>
      <c r="AH72" s="5">
        <v>45.0</v>
      </c>
      <c r="AI72" s="15" t="s">
        <v>105</v>
      </c>
      <c r="AJ72" s="14" t="s">
        <v>105</v>
      </c>
      <c r="AK72" s="5" t="s">
        <v>105</v>
      </c>
      <c r="AL72" s="10" t="s">
        <v>105</v>
      </c>
      <c r="AM72" s="5">
        <v>1.0</v>
      </c>
      <c r="AN72" s="5" t="s">
        <v>105</v>
      </c>
      <c r="AO72" s="5" t="s">
        <v>105</v>
      </c>
      <c r="AP72" s="5" t="s">
        <v>105</v>
      </c>
      <c r="AQ72" s="5" t="s">
        <v>105</v>
      </c>
      <c r="AR72" s="5">
        <v>2.0</v>
      </c>
      <c r="AS72" s="5" t="s">
        <v>105</v>
      </c>
      <c r="AT72" s="5" t="s">
        <v>105</v>
      </c>
      <c r="AU72" s="5" t="s">
        <v>105</v>
      </c>
      <c r="AV72" s="5" t="s">
        <v>105</v>
      </c>
      <c r="AW72" s="5" t="s">
        <v>144</v>
      </c>
      <c r="AX72" s="5" t="s">
        <v>105</v>
      </c>
      <c r="AY72" s="5" t="s">
        <v>105</v>
      </c>
      <c r="AZ72" s="5" t="s">
        <v>105</v>
      </c>
      <c r="BA72" s="5" t="s">
        <v>105</v>
      </c>
      <c r="BB72" s="5" t="s">
        <v>105</v>
      </c>
      <c r="BC72" s="5" t="s">
        <v>105</v>
      </c>
      <c r="BD72" s="5" t="s">
        <v>105</v>
      </c>
      <c r="BE72" s="5" t="s">
        <v>105</v>
      </c>
      <c r="BF72" s="5" t="s">
        <v>105</v>
      </c>
      <c r="BG72" s="5" t="s">
        <v>105</v>
      </c>
      <c r="BH72" s="5" t="s">
        <v>105</v>
      </c>
      <c r="BI72" s="5" t="s">
        <v>105</v>
      </c>
      <c r="BJ72" s="5" t="s">
        <v>105</v>
      </c>
      <c r="BK72" s="5" t="s">
        <v>105</v>
      </c>
      <c r="BL72" s="5" t="s">
        <v>105</v>
      </c>
      <c r="BM72" s="5" t="s">
        <v>105</v>
      </c>
      <c r="BN72" s="5" t="s">
        <v>105</v>
      </c>
      <c r="BO72" s="5" t="s">
        <v>105</v>
      </c>
      <c r="BP72" s="5" t="s">
        <v>105</v>
      </c>
      <c r="BQ72" s="5" t="s">
        <v>105</v>
      </c>
      <c r="BR72" s="5" t="s">
        <v>105</v>
      </c>
      <c r="BS72" s="5" t="s">
        <v>105</v>
      </c>
      <c r="BT72" s="5" t="s">
        <v>105</v>
      </c>
      <c r="BU72" s="5" t="s">
        <v>105</v>
      </c>
      <c r="BV72" s="10" t="s">
        <v>105</v>
      </c>
      <c r="BW72" s="10" t="s">
        <v>105</v>
      </c>
      <c r="BX72" s="5" t="s">
        <v>105</v>
      </c>
      <c r="BY72" s="5" t="s">
        <v>105</v>
      </c>
      <c r="BZ72" s="5" t="s">
        <v>105</v>
      </c>
      <c r="CA72" s="5" t="s">
        <v>105</v>
      </c>
      <c r="CB72" s="5" t="s">
        <v>105</v>
      </c>
      <c r="CC72" s="5" t="s">
        <v>105</v>
      </c>
      <c r="CD72" s="5" t="s">
        <v>105</v>
      </c>
      <c r="CE72" s="5" t="s">
        <v>105</v>
      </c>
      <c r="CF72" s="5" t="s">
        <v>105</v>
      </c>
      <c r="CG72" s="5" t="s">
        <v>105</v>
      </c>
      <c r="CH72" s="5" t="s">
        <v>105</v>
      </c>
      <c r="CI72" s="5" t="s">
        <v>105</v>
      </c>
      <c r="CJ72" s="5" t="s">
        <v>105</v>
      </c>
      <c r="CK72" s="5" t="s">
        <v>105</v>
      </c>
      <c r="CL72" s="5" t="s">
        <v>105</v>
      </c>
      <c r="CM72" s="5" t="s">
        <v>105</v>
      </c>
      <c r="CN72" s="5" t="s">
        <v>105</v>
      </c>
      <c r="CO72" s="5" t="s">
        <v>105</v>
      </c>
      <c r="CP72" s="5" t="s">
        <v>824</v>
      </c>
      <c r="CQ72" s="10" t="s">
        <v>825</v>
      </c>
      <c r="CR72" s="5" t="s">
        <v>105</v>
      </c>
      <c r="CS72" s="5" t="s">
        <v>105</v>
      </c>
      <c r="CT72" s="5" t="s">
        <v>105</v>
      </c>
      <c r="CU72" s="5" t="s">
        <v>105</v>
      </c>
      <c r="CV72" s="13" t="s">
        <v>826</v>
      </c>
      <c r="CW72" s="6"/>
      <c r="CX72" s="6"/>
      <c r="CY72" s="6"/>
      <c r="CZ72" s="6"/>
      <c r="DA72" s="6"/>
      <c r="DB72" s="6"/>
      <c r="DC72" s="6"/>
      <c r="DD72" s="6"/>
      <c r="DE72" s="6"/>
      <c r="DF72" s="6"/>
    </row>
    <row r="73">
      <c r="A73" s="5" t="s">
        <v>100</v>
      </c>
      <c r="B73" s="5" t="s">
        <v>359</v>
      </c>
      <c r="C73" s="5" t="s">
        <v>827</v>
      </c>
      <c r="D73" s="5">
        <v>10498.0</v>
      </c>
      <c r="E73" s="5" t="s">
        <v>148</v>
      </c>
      <c r="F73" s="5">
        <v>1979.0</v>
      </c>
      <c r="G73" s="5" t="s">
        <v>135</v>
      </c>
      <c r="H73" s="5">
        <v>15.0</v>
      </c>
      <c r="I73" s="5" t="s">
        <v>136</v>
      </c>
      <c r="J73" s="5" t="s">
        <v>107</v>
      </c>
      <c r="K73" s="5" t="s">
        <v>108</v>
      </c>
      <c r="L73" s="5" t="s">
        <v>105</v>
      </c>
      <c r="M73" s="5" t="s">
        <v>109</v>
      </c>
      <c r="N73" s="5">
        <v>1.0</v>
      </c>
      <c r="O73" s="10" t="s">
        <v>828</v>
      </c>
      <c r="P73" s="5" t="s">
        <v>829</v>
      </c>
      <c r="Q73" s="5" t="s">
        <v>830</v>
      </c>
      <c r="R73" s="5" t="s">
        <v>682</v>
      </c>
      <c r="S73" s="5" t="s">
        <v>105</v>
      </c>
      <c r="T73" s="5" t="s">
        <v>105</v>
      </c>
      <c r="U73" s="5" t="s">
        <v>105</v>
      </c>
      <c r="V73" s="5" t="s">
        <v>105</v>
      </c>
      <c r="W73" s="5" t="s">
        <v>105</v>
      </c>
      <c r="X73" s="5" t="s">
        <v>105</v>
      </c>
      <c r="Y73" s="5" t="s">
        <v>190</v>
      </c>
      <c r="Z73" s="5" t="s">
        <v>167</v>
      </c>
      <c r="AA73" s="5" t="s">
        <v>220</v>
      </c>
      <c r="AB73" s="5">
        <v>29.7</v>
      </c>
      <c r="AC73" s="5" t="s">
        <v>652</v>
      </c>
      <c r="AD73" s="5" t="s">
        <v>629</v>
      </c>
      <c r="AE73" s="5" t="s">
        <v>105</v>
      </c>
      <c r="AF73" s="5" t="s">
        <v>105</v>
      </c>
      <c r="AG73" s="5" t="s">
        <v>105</v>
      </c>
      <c r="AH73" s="5" t="s">
        <v>105</v>
      </c>
      <c r="AI73" s="11">
        <f t="shared" ref="AI73:AI74" si="23">CONVERT(AK73, "yd", "m")</f>
        <v>45.72</v>
      </c>
      <c r="AJ73" s="12">
        <f t="shared" ref="AJ73:AJ74" si="24">CONVERT(AI73, "m", "ft")</f>
        <v>150</v>
      </c>
      <c r="AK73" s="5">
        <v>50.0</v>
      </c>
      <c r="AL73" s="10" t="s">
        <v>105</v>
      </c>
      <c r="AM73" s="5">
        <v>1.0</v>
      </c>
      <c r="AN73" s="5">
        <v>7.0</v>
      </c>
      <c r="AO73" s="5" t="s">
        <v>105</v>
      </c>
      <c r="AP73" s="5" t="s">
        <v>105</v>
      </c>
      <c r="AQ73" s="5" t="s">
        <v>105</v>
      </c>
      <c r="AR73" s="5" t="s">
        <v>105</v>
      </c>
      <c r="AS73" s="5" t="s">
        <v>105</v>
      </c>
      <c r="AT73" s="5" t="s">
        <v>105</v>
      </c>
      <c r="AU73" s="5" t="s">
        <v>105</v>
      </c>
      <c r="AV73" s="5" t="s">
        <v>105</v>
      </c>
      <c r="AW73" s="5" t="s">
        <v>452</v>
      </c>
      <c r="AX73" s="5" t="s">
        <v>105</v>
      </c>
      <c r="AY73" s="5" t="s">
        <v>105</v>
      </c>
      <c r="AZ73" s="5" t="s">
        <v>105</v>
      </c>
      <c r="BA73" s="5" t="s">
        <v>105</v>
      </c>
      <c r="BB73" s="5" t="s">
        <v>105</v>
      </c>
      <c r="BC73" s="5" t="s">
        <v>105</v>
      </c>
      <c r="BD73" s="5" t="s">
        <v>105</v>
      </c>
      <c r="BE73" s="5" t="s">
        <v>105</v>
      </c>
      <c r="BF73" s="5" t="s">
        <v>105</v>
      </c>
      <c r="BG73" s="5" t="s">
        <v>105</v>
      </c>
      <c r="BH73" s="5" t="s">
        <v>105</v>
      </c>
      <c r="BI73" s="5" t="s">
        <v>748</v>
      </c>
      <c r="BJ73" s="5" t="s">
        <v>105</v>
      </c>
      <c r="BK73" s="5" t="s">
        <v>105</v>
      </c>
      <c r="BL73" s="5" t="s">
        <v>105</v>
      </c>
      <c r="BM73" s="5" t="s">
        <v>105</v>
      </c>
      <c r="BN73" s="5" t="s">
        <v>105</v>
      </c>
      <c r="BO73" s="5" t="s">
        <v>105</v>
      </c>
      <c r="BP73" s="5" t="s">
        <v>831</v>
      </c>
      <c r="BQ73" s="5" t="s">
        <v>105</v>
      </c>
      <c r="BR73" s="5" t="s">
        <v>832</v>
      </c>
      <c r="BS73" s="5" t="s">
        <v>105</v>
      </c>
      <c r="BT73" s="5" t="s">
        <v>833</v>
      </c>
      <c r="BU73" s="5" t="s">
        <v>119</v>
      </c>
      <c r="BV73" s="10" t="s">
        <v>105</v>
      </c>
      <c r="BW73" s="10" t="s">
        <v>105</v>
      </c>
      <c r="BX73" s="5" t="s">
        <v>105</v>
      </c>
      <c r="BY73" s="5" t="s">
        <v>105</v>
      </c>
      <c r="BZ73" s="5" t="s">
        <v>105</v>
      </c>
      <c r="CA73" s="5" t="s">
        <v>105</v>
      </c>
      <c r="CB73" s="5" t="s">
        <v>105</v>
      </c>
      <c r="CC73" s="5" t="s">
        <v>105</v>
      </c>
      <c r="CD73" s="5" t="s">
        <v>105</v>
      </c>
      <c r="CE73" s="5" t="s">
        <v>105</v>
      </c>
      <c r="CF73" s="5" t="s">
        <v>105</v>
      </c>
      <c r="CG73" s="5" t="s">
        <v>105</v>
      </c>
      <c r="CH73" s="5" t="s">
        <v>105</v>
      </c>
      <c r="CI73" s="5" t="s">
        <v>105</v>
      </c>
      <c r="CJ73" s="5" t="s">
        <v>105</v>
      </c>
      <c r="CK73" s="5" t="s">
        <v>105</v>
      </c>
      <c r="CL73" s="5" t="s">
        <v>105</v>
      </c>
      <c r="CM73" s="5" t="s">
        <v>105</v>
      </c>
      <c r="CN73" s="5" t="s">
        <v>105</v>
      </c>
      <c r="CO73" s="5" t="s">
        <v>105</v>
      </c>
      <c r="CP73" s="5" t="s">
        <v>105</v>
      </c>
      <c r="CQ73" s="10" t="s">
        <v>834</v>
      </c>
      <c r="CR73" s="5" t="s">
        <v>105</v>
      </c>
      <c r="CS73" s="5" t="s">
        <v>105</v>
      </c>
      <c r="CT73" s="5" t="s">
        <v>105</v>
      </c>
      <c r="CU73" s="5" t="s">
        <v>105</v>
      </c>
      <c r="CV73" s="13" t="s">
        <v>835</v>
      </c>
      <c r="CW73" s="6"/>
      <c r="CX73" s="6"/>
      <c r="CY73" s="6"/>
      <c r="CZ73" s="6"/>
      <c r="DA73" s="6"/>
      <c r="DB73" s="6"/>
      <c r="DC73" s="6"/>
      <c r="DD73" s="6"/>
      <c r="DE73" s="6"/>
      <c r="DF73" s="6"/>
    </row>
    <row r="74">
      <c r="A74" s="5" t="s">
        <v>100</v>
      </c>
      <c r="B74" s="5" t="s">
        <v>359</v>
      </c>
      <c r="C74" s="5" t="s">
        <v>827</v>
      </c>
      <c r="D74" s="5">
        <v>43689.0</v>
      </c>
      <c r="E74" s="5" t="s">
        <v>435</v>
      </c>
      <c r="F74" s="5">
        <v>2013.0</v>
      </c>
      <c r="G74" s="5" t="s">
        <v>492</v>
      </c>
      <c r="H74" s="5">
        <v>2.0</v>
      </c>
      <c r="I74" s="5" t="s">
        <v>136</v>
      </c>
      <c r="J74" s="5" t="s">
        <v>107</v>
      </c>
      <c r="K74" s="5" t="s">
        <v>108</v>
      </c>
      <c r="L74" s="5" t="s">
        <v>105</v>
      </c>
      <c r="M74" s="5" t="s">
        <v>623</v>
      </c>
      <c r="N74" s="5">
        <v>1.0</v>
      </c>
      <c r="O74" s="10" t="s">
        <v>836</v>
      </c>
      <c r="P74" s="5" t="s">
        <v>837</v>
      </c>
      <c r="Q74" s="5" t="s">
        <v>460</v>
      </c>
      <c r="R74" s="5" t="s">
        <v>838</v>
      </c>
      <c r="S74" s="5" t="s">
        <v>839</v>
      </c>
      <c r="T74" s="5" t="s">
        <v>105</v>
      </c>
      <c r="U74" s="5" t="s">
        <v>105</v>
      </c>
      <c r="V74" s="5" t="s">
        <v>105</v>
      </c>
      <c r="W74" s="5" t="s">
        <v>105</v>
      </c>
      <c r="X74" s="5" t="s">
        <v>105</v>
      </c>
      <c r="Y74" s="5" t="s">
        <v>105</v>
      </c>
      <c r="Z74" s="5" t="s">
        <v>105</v>
      </c>
      <c r="AA74" s="5" t="s">
        <v>220</v>
      </c>
      <c r="AB74" s="5">
        <v>7.0</v>
      </c>
      <c r="AC74" s="5" t="s">
        <v>840</v>
      </c>
      <c r="AD74" s="5" t="s">
        <v>105</v>
      </c>
      <c r="AE74" s="5" t="s">
        <v>105</v>
      </c>
      <c r="AF74" s="5" t="s">
        <v>105</v>
      </c>
      <c r="AG74" s="5" t="s">
        <v>105</v>
      </c>
      <c r="AH74" s="5">
        <v>30.0</v>
      </c>
      <c r="AI74" s="11">
        <f t="shared" si="23"/>
        <v>182.88</v>
      </c>
      <c r="AJ74" s="12">
        <f t="shared" si="24"/>
        <v>600</v>
      </c>
      <c r="AK74" s="5">
        <v>200.0</v>
      </c>
      <c r="AL74" s="10" t="s">
        <v>105</v>
      </c>
      <c r="AM74" s="5">
        <v>2.0</v>
      </c>
      <c r="AN74" s="5">
        <v>7.0</v>
      </c>
      <c r="AO74" s="5">
        <v>7.5</v>
      </c>
      <c r="AP74" s="5" t="s">
        <v>105</v>
      </c>
      <c r="AQ74" s="5" t="s">
        <v>105</v>
      </c>
      <c r="AR74" s="5" t="s">
        <v>105</v>
      </c>
      <c r="AS74" s="5" t="s">
        <v>105</v>
      </c>
      <c r="AT74" s="5" t="s">
        <v>105</v>
      </c>
      <c r="AU74" s="5" t="s">
        <v>105</v>
      </c>
      <c r="AV74" s="5" t="s">
        <v>105</v>
      </c>
      <c r="AW74" s="5" t="s">
        <v>105</v>
      </c>
      <c r="AX74" s="5" t="s">
        <v>105</v>
      </c>
      <c r="AY74" s="5" t="s">
        <v>105</v>
      </c>
      <c r="AZ74" s="5" t="s">
        <v>105</v>
      </c>
      <c r="BA74" s="5" t="s">
        <v>170</v>
      </c>
      <c r="BB74" s="5" t="s">
        <v>105</v>
      </c>
      <c r="BC74" s="5" t="s">
        <v>105</v>
      </c>
      <c r="BD74" s="5" t="s">
        <v>105</v>
      </c>
      <c r="BE74" s="5" t="s">
        <v>105</v>
      </c>
      <c r="BF74" s="5" t="s">
        <v>105</v>
      </c>
      <c r="BG74" s="5" t="s">
        <v>105</v>
      </c>
      <c r="BH74" s="5" t="s">
        <v>105</v>
      </c>
      <c r="BI74" s="5" t="s">
        <v>105</v>
      </c>
      <c r="BJ74" s="5" t="s">
        <v>105</v>
      </c>
      <c r="BK74" s="5" t="s">
        <v>105</v>
      </c>
      <c r="BL74" s="5" t="s">
        <v>105</v>
      </c>
      <c r="BM74" s="5" t="s">
        <v>105</v>
      </c>
      <c r="BN74" s="5" t="s">
        <v>105</v>
      </c>
      <c r="BO74" s="5" t="s">
        <v>105</v>
      </c>
      <c r="BP74" s="5" t="s">
        <v>841</v>
      </c>
      <c r="BQ74" s="5" t="s">
        <v>105</v>
      </c>
      <c r="BR74" s="5" t="s">
        <v>842</v>
      </c>
      <c r="BS74" s="5" t="s">
        <v>105</v>
      </c>
      <c r="BT74" s="5" t="s">
        <v>843</v>
      </c>
      <c r="BU74" s="5" t="s">
        <v>119</v>
      </c>
      <c r="BV74" s="10" t="s">
        <v>105</v>
      </c>
      <c r="BW74" s="10" t="s">
        <v>105</v>
      </c>
      <c r="BX74" s="5" t="s">
        <v>842</v>
      </c>
      <c r="BY74" s="5" t="s">
        <v>105</v>
      </c>
      <c r="BZ74" s="5" t="s">
        <v>105</v>
      </c>
      <c r="CA74" s="5" t="s">
        <v>105</v>
      </c>
      <c r="CB74" s="5" t="s">
        <v>105</v>
      </c>
      <c r="CC74" s="5" t="s">
        <v>105</v>
      </c>
      <c r="CD74" s="5" t="s">
        <v>105</v>
      </c>
      <c r="CE74" s="5" t="s">
        <v>105</v>
      </c>
      <c r="CF74" s="5" t="s">
        <v>105</v>
      </c>
      <c r="CG74" s="5" t="s">
        <v>105</v>
      </c>
      <c r="CH74" s="5" t="s">
        <v>105</v>
      </c>
      <c r="CI74" s="5" t="s">
        <v>105</v>
      </c>
      <c r="CJ74" s="5" t="s">
        <v>105</v>
      </c>
      <c r="CK74" s="5" t="s">
        <v>105</v>
      </c>
      <c r="CL74" s="5" t="s">
        <v>105</v>
      </c>
      <c r="CM74" s="5" t="s">
        <v>105</v>
      </c>
      <c r="CN74" s="5" t="s">
        <v>105</v>
      </c>
      <c r="CO74" s="5" t="s">
        <v>105</v>
      </c>
      <c r="CP74" s="5" t="s">
        <v>105</v>
      </c>
      <c r="CQ74" s="10" t="s">
        <v>844</v>
      </c>
      <c r="CR74" s="5" t="s">
        <v>105</v>
      </c>
      <c r="CS74" s="5" t="s">
        <v>105</v>
      </c>
      <c r="CT74" s="5" t="s">
        <v>105</v>
      </c>
      <c r="CU74" s="5" t="s">
        <v>105</v>
      </c>
      <c r="CV74" s="13" t="s">
        <v>845</v>
      </c>
      <c r="CW74" s="6"/>
      <c r="CX74" s="6"/>
      <c r="CY74" s="6"/>
      <c r="CZ74" s="6"/>
      <c r="DA74" s="6"/>
      <c r="DB74" s="6"/>
      <c r="DC74" s="6"/>
      <c r="DD74" s="6"/>
      <c r="DE74" s="6"/>
      <c r="DF74" s="6"/>
    </row>
    <row r="75">
      <c r="A75" s="5" t="s">
        <v>100</v>
      </c>
      <c r="B75" s="5" t="s">
        <v>359</v>
      </c>
      <c r="C75" s="5" t="s">
        <v>846</v>
      </c>
      <c r="D75" s="5">
        <v>35475.0</v>
      </c>
      <c r="E75" s="5" t="s">
        <v>491</v>
      </c>
      <c r="F75" s="5">
        <v>2012.0</v>
      </c>
      <c r="G75" s="5" t="s">
        <v>213</v>
      </c>
      <c r="H75" s="5">
        <v>12.0</v>
      </c>
      <c r="I75" s="5" t="s">
        <v>214</v>
      </c>
      <c r="J75" s="5" t="s">
        <v>107</v>
      </c>
      <c r="K75" s="5" t="s">
        <v>108</v>
      </c>
      <c r="L75" s="5" t="s">
        <v>105</v>
      </c>
      <c r="M75" s="5" t="s">
        <v>215</v>
      </c>
      <c r="N75" s="5">
        <v>1.0</v>
      </c>
      <c r="O75" s="10" t="s">
        <v>847</v>
      </c>
      <c r="P75" s="5" t="s">
        <v>848</v>
      </c>
      <c r="Q75" s="5" t="s">
        <v>849</v>
      </c>
      <c r="R75" s="5" t="s">
        <v>850</v>
      </c>
      <c r="S75" s="5" t="s">
        <v>105</v>
      </c>
      <c r="T75" s="5" t="s">
        <v>105</v>
      </c>
      <c r="U75" s="5" t="s">
        <v>105</v>
      </c>
      <c r="V75" s="5" t="s">
        <v>105</v>
      </c>
      <c r="W75" s="5" t="s">
        <v>105</v>
      </c>
      <c r="X75" s="5">
        <v>1945.0</v>
      </c>
      <c r="Y75" s="5" t="s">
        <v>105</v>
      </c>
      <c r="Z75" s="5" t="s">
        <v>167</v>
      </c>
      <c r="AA75" s="5" t="s">
        <v>156</v>
      </c>
      <c r="AB75" s="5">
        <v>0.0</v>
      </c>
      <c r="AC75" s="5" t="s">
        <v>284</v>
      </c>
      <c r="AD75" s="5" t="s">
        <v>105</v>
      </c>
      <c r="AE75" s="5" t="s">
        <v>105</v>
      </c>
      <c r="AF75" s="5" t="s">
        <v>105</v>
      </c>
      <c r="AG75" s="5" t="s">
        <v>105</v>
      </c>
      <c r="AH75" s="5" t="s">
        <v>105</v>
      </c>
      <c r="AI75" s="15" t="s">
        <v>105</v>
      </c>
      <c r="AJ75" s="14" t="s">
        <v>105</v>
      </c>
      <c r="AK75" s="5" t="s">
        <v>105</v>
      </c>
      <c r="AL75" s="10" t="s">
        <v>105</v>
      </c>
      <c r="AM75" s="5">
        <v>1.0</v>
      </c>
      <c r="AN75" s="5">
        <v>6.7</v>
      </c>
      <c r="AO75" s="5" t="s">
        <v>105</v>
      </c>
      <c r="AP75" s="5" t="s">
        <v>105</v>
      </c>
      <c r="AQ75" s="5" t="s">
        <v>105</v>
      </c>
      <c r="AR75" s="5" t="s">
        <v>105</v>
      </c>
      <c r="AS75" s="5" t="s">
        <v>105</v>
      </c>
      <c r="AT75" s="5" t="s">
        <v>105</v>
      </c>
      <c r="AU75" s="5" t="s">
        <v>105</v>
      </c>
      <c r="AV75" s="5" t="s">
        <v>105</v>
      </c>
      <c r="AW75" s="5" t="s">
        <v>851</v>
      </c>
      <c r="AX75" s="5" t="s">
        <v>144</v>
      </c>
      <c r="AY75" s="5" t="s">
        <v>105</v>
      </c>
      <c r="AZ75" s="5" t="s">
        <v>105</v>
      </c>
      <c r="BA75" s="5" t="s">
        <v>105</v>
      </c>
      <c r="BB75" s="5" t="s">
        <v>105</v>
      </c>
      <c r="BC75" s="5" t="s">
        <v>105</v>
      </c>
      <c r="BD75" s="5" t="s">
        <v>105</v>
      </c>
      <c r="BE75" s="5" t="s">
        <v>105</v>
      </c>
      <c r="BF75" s="5" t="s">
        <v>105</v>
      </c>
      <c r="BG75" s="5" t="s">
        <v>105</v>
      </c>
      <c r="BH75" s="5" t="s">
        <v>105</v>
      </c>
      <c r="BI75" s="5" t="s">
        <v>105</v>
      </c>
      <c r="BJ75" s="5" t="s">
        <v>105</v>
      </c>
      <c r="BK75" s="5" t="s">
        <v>105</v>
      </c>
      <c r="BL75" s="5" t="s">
        <v>105</v>
      </c>
      <c r="BM75" s="5" t="s">
        <v>105</v>
      </c>
      <c r="BN75" s="5" t="s">
        <v>685</v>
      </c>
      <c r="BO75" s="5" t="s">
        <v>105</v>
      </c>
      <c r="BP75" s="5" t="s">
        <v>852</v>
      </c>
      <c r="BQ75" s="5" t="s">
        <v>105</v>
      </c>
      <c r="BR75" s="5" t="s">
        <v>215</v>
      </c>
      <c r="BS75" s="5" t="s">
        <v>105</v>
      </c>
      <c r="BT75" s="5" t="s">
        <v>853</v>
      </c>
      <c r="BU75" s="5" t="s">
        <v>119</v>
      </c>
      <c r="BV75" s="10" t="s">
        <v>105</v>
      </c>
      <c r="BW75" s="10" t="s">
        <v>105</v>
      </c>
      <c r="BX75" s="5" t="s">
        <v>105</v>
      </c>
      <c r="BY75" s="5" t="s">
        <v>105</v>
      </c>
      <c r="BZ75" s="5" t="s">
        <v>105</v>
      </c>
      <c r="CA75" s="5" t="s">
        <v>105</v>
      </c>
      <c r="CB75" s="5" t="s">
        <v>105</v>
      </c>
      <c r="CC75" s="5" t="s">
        <v>105</v>
      </c>
      <c r="CD75" s="5" t="s">
        <v>105</v>
      </c>
      <c r="CE75" s="5" t="s">
        <v>105</v>
      </c>
      <c r="CF75" s="5" t="s">
        <v>105</v>
      </c>
      <c r="CG75" s="5" t="s">
        <v>105</v>
      </c>
      <c r="CH75" s="5" t="s">
        <v>105</v>
      </c>
      <c r="CI75" s="5" t="s">
        <v>105</v>
      </c>
      <c r="CJ75" s="5" t="s">
        <v>105</v>
      </c>
      <c r="CK75" s="5" t="s">
        <v>105</v>
      </c>
      <c r="CL75" s="5" t="s">
        <v>105</v>
      </c>
      <c r="CM75" s="5" t="s">
        <v>105</v>
      </c>
      <c r="CN75" s="5" t="s">
        <v>105</v>
      </c>
      <c r="CO75" s="5" t="s">
        <v>105</v>
      </c>
      <c r="CP75" s="5" t="s">
        <v>105</v>
      </c>
      <c r="CQ75" s="10" t="s">
        <v>854</v>
      </c>
      <c r="CR75" s="5" t="s">
        <v>105</v>
      </c>
      <c r="CS75" s="5" t="s">
        <v>105</v>
      </c>
      <c r="CT75" s="5" t="s">
        <v>105</v>
      </c>
      <c r="CU75" s="5" t="s">
        <v>105</v>
      </c>
      <c r="CV75" s="13" t="s">
        <v>855</v>
      </c>
      <c r="CW75" s="6"/>
      <c r="CX75" s="6"/>
      <c r="CY75" s="6"/>
      <c r="CZ75" s="6"/>
      <c r="DA75" s="6"/>
      <c r="DB75" s="6"/>
      <c r="DC75" s="6"/>
      <c r="DD75" s="6"/>
      <c r="DE75" s="6"/>
      <c r="DF75" s="6"/>
    </row>
    <row r="76">
      <c r="A76" s="5" t="s">
        <v>100</v>
      </c>
      <c r="B76" s="5" t="s">
        <v>359</v>
      </c>
      <c r="C76" s="5" t="s">
        <v>856</v>
      </c>
      <c r="D76" s="5">
        <v>28326.0</v>
      </c>
      <c r="E76" s="5" t="s">
        <v>613</v>
      </c>
      <c r="F76" s="5">
        <v>1988.0</v>
      </c>
      <c r="G76" s="5" t="s">
        <v>313</v>
      </c>
      <c r="H76" s="5" t="s">
        <v>105</v>
      </c>
      <c r="I76" s="5" t="s">
        <v>214</v>
      </c>
      <c r="J76" s="5" t="s">
        <v>124</v>
      </c>
      <c r="K76" s="5" t="s">
        <v>108</v>
      </c>
      <c r="L76" s="5" t="s">
        <v>105</v>
      </c>
      <c r="M76" s="5" t="s">
        <v>266</v>
      </c>
      <c r="N76" s="5">
        <v>2.0</v>
      </c>
      <c r="O76" s="10" t="s">
        <v>857</v>
      </c>
      <c r="P76" s="5" t="s">
        <v>858</v>
      </c>
      <c r="Q76" s="5" t="s">
        <v>859</v>
      </c>
      <c r="R76" s="5" t="s">
        <v>860</v>
      </c>
      <c r="S76" s="5" t="s">
        <v>599</v>
      </c>
      <c r="T76" s="5" t="s">
        <v>105</v>
      </c>
      <c r="U76" s="5" t="s">
        <v>105</v>
      </c>
      <c r="V76" s="5" t="s">
        <v>105</v>
      </c>
      <c r="W76" s="5" t="s">
        <v>105</v>
      </c>
      <c r="X76" s="5">
        <v>1830.0</v>
      </c>
      <c r="Y76" s="5" t="s">
        <v>105</v>
      </c>
      <c r="Z76" s="5" t="s">
        <v>167</v>
      </c>
      <c r="AA76" s="5" t="s">
        <v>105</v>
      </c>
      <c r="AB76" s="5" t="s">
        <v>105</v>
      </c>
      <c r="AC76" s="5" t="s">
        <v>861</v>
      </c>
      <c r="AD76" s="5" t="s">
        <v>105</v>
      </c>
      <c r="AE76" s="5" t="s">
        <v>105</v>
      </c>
      <c r="AF76" s="5" t="s">
        <v>105</v>
      </c>
      <c r="AG76" s="5" t="s">
        <v>105</v>
      </c>
      <c r="AH76" s="5" t="s">
        <v>105</v>
      </c>
      <c r="AI76" s="15" t="s">
        <v>105</v>
      </c>
      <c r="AJ76" s="14" t="s">
        <v>105</v>
      </c>
      <c r="AK76" s="5" t="s">
        <v>105</v>
      </c>
      <c r="AL76" s="10" t="s">
        <v>105</v>
      </c>
      <c r="AM76" s="5">
        <v>1.0</v>
      </c>
      <c r="AN76" s="5">
        <v>5.5</v>
      </c>
      <c r="AO76" s="5" t="s">
        <v>105</v>
      </c>
      <c r="AP76" s="5" t="s">
        <v>105</v>
      </c>
      <c r="AQ76" s="5" t="s">
        <v>105</v>
      </c>
      <c r="AR76" s="5" t="s">
        <v>105</v>
      </c>
      <c r="AS76" s="5" t="s">
        <v>105</v>
      </c>
      <c r="AT76" s="5">
        <v>225.0</v>
      </c>
      <c r="AU76" s="5" t="s">
        <v>105</v>
      </c>
      <c r="AV76" s="5" t="s">
        <v>105</v>
      </c>
      <c r="AW76" s="5" t="s">
        <v>286</v>
      </c>
      <c r="AX76" s="5" t="s">
        <v>105</v>
      </c>
      <c r="AY76" s="5" t="s">
        <v>105</v>
      </c>
      <c r="AZ76" s="5" t="s">
        <v>105</v>
      </c>
      <c r="BA76" s="5" t="s">
        <v>105</v>
      </c>
      <c r="BB76" s="5" t="s">
        <v>105</v>
      </c>
      <c r="BC76" s="5" t="s">
        <v>105</v>
      </c>
      <c r="BD76" s="5" t="s">
        <v>105</v>
      </c>
      <c r="BE76" s="5" t="s">
        <v>105</v>
      </c>
      <c r="BF76" s="5" t="s">
        <v>105</v>
      </c>
      <c r="BG76" s="5" t="s">
        <v>105</v>
      </c>
      <c r="BH76" s="5" t="s">
        <v>105</v>
      </c>
      <c r="BI76" s="5" t="s">
        <v>105</v>
      </c>
      <c r="BJ76" s="5" t="s">
        <v>105</v>
      </c>
      <c r="BK76" s="5" t="s">
        <v>105</v>
      </c>
      <c r="BL76" s="5" t="s">
        <v>105</v>
      </c>
      <c r="BM76" s="5" t="s">
        <v>105</v>
      </c>
      <c r="BN76" s="5" t="s">
        <v>105</v>
      </c>
      <c r="BO76" s="5" t="s">
        <v>105</v>
      </c>
      <c r="BP76" s="5" t="s">
        <v>105</v>
      </c>
      <c r="BQ76" s="5" t="s">
        <v>105</v>
      </c>
      <c r="BR76" s="5" t="s">
        <v>862</v>
      </c>
      <c r="BS76" s="5" t="s">
        <v>105</v>
      </c>
      <c r="BT76" s="5" t="s">
        <v>863</v>
      </c>
      <c r="BU76" s="5" t="s">
        <v>105</v>
      </c>
      <c r="BV76" s="10" t="s">
        <v>105</v>
      </c>
      <c r="BW76" s="10" t="s">
        <v>105</v>
      </c>
      <c r="BX76" s="5" t="s">
        <v>105</v>
      </c>
      <c r="BY76" s="5" t="s">
        <v>105</v>
      </c>
      <c r="BZ76" s="5" t="s">
        <v>105</v>
      </c>
      <c r="CA76" s="5" t="s">
        <v>105</v>
      </c>
      <c r="CB76" s="5" t="s">
        <v>105</v>
      </c>
      <c r="CC76" s="5" t="s">
        <v>105</v>
      </c>
      <c r="CD76" s="5" t="s">
        <v>105</v>
      </c>
      <c r="CE76" s="5" t="s">
        <v>105</v>
      </c>
      <c r="CF76" s="5" t="s">
        <v>105</v>
      </c>
      <c r="CG76" s="5" t="s">
        <v>105</v>
      </c>
      <c r="CH76" s="5" t="s">
        <v>105</v>
      </c>
      <c r="CI76" s="5" t="s">
        <v>105</v>
      </c>
      <c r="CJ76" s="5" t="s">
        <v>105</v>
      </c>
      <c r="CK76" s="5" t="s">
        <v>105</v>
      </c>
      <c r="CL76" s="5" t="s">
        <v>105</v>
      </c>
      <c r="CM76" s="5" t="s">
        <v>105</v>
      </c>
      <c r="CN76" s="5" t="s">
        <v>105</v>
      </c>
      <c r="CO76" s="5" t="s">
        <v>105</v>
      </c>
      <c r="CP76" s="5" t="s">
        <v>105</v>
      </c>
      <c r="CQ76" s="10" t="s">
        <v>864</v>
      </c>
      <c r="CR76" s="5" t="s">
        <v>105</v>
      </c>
      <c r="CS76" s="5" t="s">
        <v>105</v>
      </c>
      <c r="CT76" s="5" t="s">
        <v>105</v>
      </c>
      <c r="CU76" s="5" t="s">
        <v>105</v>
      </c>
      <c r="CV76" s="13" t="s">
        <v>865</v>
      </c>
      <c r="CW76" s="6"/>
      <c r="CX76" s="6"/>
      <c r="CY76" s="6"/>
      <c r="CZ76" s="6"/>
      <c r="DA76" s="6"/>
      <c r="DB76" s="6"/>
      <c r="DC76" s="6"/>
      <c r="DD76" s="6"/>
      <c r="DE76" s="6"/>
      <c r="DF76" s="6"/>
    </row>
    <row r="77">
      <c r="A77" s="5" t="s">
        <v>100</v>
      </c>
      <c r="B77" s="5" t="s">
        <v>359</v>
      </c>
      <c r="C77" s="5" t="s">
        <v>866</v>
      </c>
      <c r="D77" s="5">
        <v>7427.0</v>
      </c>
      <c r="E77" s="5" t="s">
        <v>105</v>
      </c>
      <c r="F77" s="5">
        <v>2000.0</v>
      </c>
      <c r="G77" s="5" t="s">
        <v>396</v>
      </c>
      <c r="H77" s="5">
        <v>5.0</v>
      </c>
      <c r="I77" s="5" t="s">
        <v>106</v>
      </c>
      <c r="J77" s="5" t="s">
        <v>107</v>
      </c>
      <c r="K77" s="5" t="s">
        <v>108</v>
      </c>
      <c r="L77" s="5" t="s">
        <v>105</v>
      </c>
      <c r="M77" s="5" t="s">
        <v>867</v>
      </c>
      <c r="N77" s="5">
        <v>2.0</v>
      </c>
      <c r="O77" s="10" t="s">
        <v>868</v>
      </c>
      <c r="P77" s="5" t="s">
        <v>869</v>
      </c>
      <c r="Q77" s="5" t="s">
        <v>870</v>
      </c>
      <c r="R77" s="5" t="s">
        <v>871</v>
      </c>
      <c r="S77" s="5" t="s">
        <v>105</v>
      </c>
      <c r="T77" s="5" t="s">
        <v>105</v>
      </c>
      <c r="U77" s="5" t="s">
        <v>105</v>
      </c>
      <c r="V77" s="5" t="s">
        <v>105</v>
      </c>
      <c r="W77" s="5" t="s">
        <v>105</v>
      </c>
      <c r="X77" s="5" t="s">
        <v>105</v>
      </c>
      <c r="Y77" s="5" t="s">
        <v>105</v>
      </c>
      <c r="Z77" s="5" t="s">
        <v>696</v>
      </c>
      <c r="AA77" s="5" t="s">
        <v>872</v>
      </c>
      <c r="AB77" s="5">
        <v>0.21</v>
      </c>
      <c r="AC77" s="5" t="s">
        <v>873</v>
      </c>
      <c r="AD77" s="5" t="s">
        <v>629</v>
      </c>
      <c r="AE77" s="5" t="s">
        <v>105</v>
      </c>
      <c r="AF77" s="5" t="s">
        <v>105</v>
      </c>
      <c r="AG77" s="5" t="s">
        <v>105</v>
      </c>
      <c r="AH77" s="5" t="s">
        <v>105</v>
      </c>
      <c r="AI77" s="11">
        <f t="shared" ref="AI77:AI80" si="25">CONVERT(AK77, "yd", "m")</f>
        <v>22.86</v>
      </c>
      <c r="AJ77" s="12">
        <f t="shared" ref="AJ77:AJ80" si="26">CONVERT(AI77, "m", "ft")</f>
        <v>75</v>
      </c>
      <c r="AK77" s="5">
        <v>25.0</v>
      </c>
      <c r="AL77" s="10" t="s">
        <v>105</v>
      </c>
      <c r="AM77" s="5">
        <v>1.0</v>
      </c>
      <c r="AN77" s="5">
        <v>7.5</v>
      </c>
      <c r="AO77" s="5" t="s">
        <v>105</v>
      </c>
      <c r="AP77" s="5" t="s">
        <v>105</v>
      </c>
      <c r="AQ77" s="5" t="s">
        <v>105</v>
      </c>
      <c r="AR77" s="5" t="s">
        <v>105</v>
      </c>
      <c r="AS77" s="5" t="s">
        <v>105</v>
      </c>
      <c r="AT77" s="5" t="s">
        <v>105</v>
      </c>
      <c r="AU77" s="5" t="s">
        <v>105</v>
      </c>
      <c r="AV77" s="5" t="s">
        <v>105</v>
      </c>
      <c r="AW77" s="5" t="s">
        <v>170</v>
      </c>
      <c r="AX77" s="5" t="s">
        <v>105</v>
      </c>
      <c r="AY77" s="5" t="s">
        <v>105</v>
      </c>
      <c r="AZ77" s="5" t="s">
        <v>105</v>
      </c>
      <c r="BA77" s="5" t="s">
        <v>105</v>
      </c>
      <c r="BB77" s="5" t="s">
        <v>105</v>
      </c>
      <c r="BC77" s="5" t="s">
        <v>105</v>
      </c>
      <c r="BD77" s="5" t="s">
        <v>105</v>
      </c>
      <c r="BE77" s="5" t="s">
        <v>105</v>
      </c>
      <c r="BF77" s="5" t="s">
        <v>105</v>
      </c>
      <c r="BG77" s="5" t="s">
        <v>105</v>
      </c>
      <c r="BH77" s="5" t="s">
        <v>105</v>
      </c>
      <c r="BI77" s="5" t="s">
        <v>105</v>
      </c>
      <c r="BJ77" s="5" t="s">
        <v>105</v>
      </c>
      <c r="BK77" s="5" t="s">
        <v>105</v>
      </c>
      <c r="BL77" s="5" t="s">
        <v>105</v>
      </c>
      <c r="BM77" s="5" t="s">
        <v>105</v>
      </c>
      <c r="BN77" s="5" t="s">
        <v>105</v>
      </c>
      <c r="BO77" s="5" t="s">
        <v>118</v>
      </c>
      <c r="BP77" s="5" t="s">
        <v>519</v>
      </c>
      <c r="BQ77" s="5" t="s">
        <v>105</v>
      </c>
      <c r="BR77" s="5" t="s">
        <v>874</v>
      </c>
      <c r="BS77" s="5" t="s">
        <v>105</v>
      </c>
      <c r="BT77" s="5" t="s">
        <v>288</v>
      </c>
      <c r="BU77" s="5" t="s">
        <v>119</v>
      </c>
      <c r="BV77" s="10" t="s">
        <v>105</v>
      </c>
      <c r="BW77" s="10" t="s">
        <v>105</v>
      </c>
      <c r="BX77" s="5" t="s">
        <v>875</v>
      </c>
      <c r="BY77" s="5" t="s">
        <v>105</v>
      </c>
      <c r="BZ77" s="5" t="s">
        <v>105</v>
      </c>
      <c r="CA77" s="5">
        <v>1.0</v>
      </c>
      <c r="CB77" s="5" t="s">
        <v>105</v>
      </c>
      <c r="CC77" s="5" t="s">
        <v>105</v>
      </c>
      <c r="CD77" s="5">
        <v>15.5</v>
      </c>
      <c r="CE77" s="5" t="s">
        <v>105</v>
      </c>
      <c r="CF77" s="5" t="s">
        <v>105</v>
      </c>
      <c r="CG77" s="5" t="s">
        <v>105</v>
      </c>
      <c r="CH77" s="5" t="s">
        <v>105</v>
      </c>
      <c r="CI77" s="5" t="s">
        <v>105</v>
      </c>
      <c r="CJ77" s="5" t="s">
        <v>105</v>
      </c>
      <c r="CK77" s="5" t="s">
        <v>105</v>
      </c>
      <c r="CL77" s="5" t="s">
        <v>118</v>
      </c>
      <c r="CM77" s="5">
        <v>5.0</v>
      </c>
      <c r="CN77" s="5" t="s">
        <v>105</v>
      </c>
      <c r="CO77" s="5" t="s">
        <v>105</v>
      </c>
      <c r="CP77" s="5" t="s">
        <v>105</v>
      </c>
      <c r="CQ77" s="10" t="s">
        <v>876</v>
      </c>
      <c r="CR77" s="5" t="s">
        <v>105</v>
      </c>
      <c r="CS77" s="5" t="s">
        <v>105</v>
      </c>
      <c r="CT77" s="5" t="s">
        <v>105</v>
      </c>
      <c r="CU77" s="5" t="s">
        <v>105</v>
      </c>
      <c r="CV77" s="13" t="s">
        <v>877</v>
      </c>
      <c r="CW77" s="6"/>
      <c r="CX77" s="6"/>
      <c r="CY77" s="6"/>
      <c r="CZ77" s="6"/>
      <c r="DA77" s="6"/>
      <c r="DB77" s="6"/>
      <c r="DC77" s="6"/>
      <c r="DD77" s="6"/>
      <c r="DE77" s="6"/>
      <c r="DF77" s="6"/>
    </row>
    <row r="78">
      <c r="A78" s="5" t="s">
        <v>100</v>
      </c>
      <c r="B78" s="5" t="s">
        <v>359</v>
      </c>
      <c r="C78" s="5" t="s">
        <v>866</v>
      </c>
      <c r="D78" s="5">
        <v>18033.0</v>
      </c>
      <c r="E78" s="5" t="s">
        <v>540</v>
      </c>
      <c r="F78" s="5">
        <v>2002.0</v>
      </c>
      <c r="G78" s="5" t="s">
        <v>213</v>
      </c>
      <c r="H78" s="5">
        <v>30.0</v>
      </c>
      <c r="I78" s="5" t="s">
        <v>214</v>
      </c>
      <c r="J78" s="5" t="s">
        <v>124</v>
      </c>
      <c r="K78" s="5" t="s">
        <v>108</v>
      </c>
      <c r="L78" s="5" t="s">
        <v>105</v>
      </c>
      <c r="M78" s="5" t="s">
        <v>105</v>
      </c>
      <c r="N78" s="5">
        <v>2.0</v>
      </c>
      <c r="O78" s="10" t="s">
        <v>878</v>
      </c>
      <c r="P78" s="5" t="s">
        <v>879</v>
      </c>
      <c r="Q78" s="5" t="s">
        <v>870</v>
      </c>
      <c r="R78" s="5" t="s">
        <v>880</v>
      </c>
      <c r="S78" s="5" t="s">
        <v>881</v>
      </c>
      <c r="T78" s="5" t="s">
        <v>105</v>
      </c>
      <c r="U78" s="5" t="s">
        <v>105</v>
      </c>
      <c r="V78" s="5" t="s">
        <v>105</v>
      </c>
      <c r="W78" s="5" t="s">
        <v>105</v>
      </c>
      <c r="X78" s="5">
        <v>2330.0</v>
      </c>
      <c r="Y78" s="5">
        <v>85.0</v>
      </c>
      <c r="Z78" s="5" t="s">
        <v>167</v>
      </c>
      <c r="AA78" s="5" t="s">
        <v>220</v>
      </c>
      <c r="AB78" s="5">
        <v>10.0</v>
      </c>
      <c r="AC78" s="5" t="s">
        <v>882</v>
      </c>
      <c r="AD78" s="5" t="s">
        <v>629</v>
      </c>
      <c r="AE78" s="5" t="s">
        <v>105</v>
      </c>
      <c r="AF78" s="5" t="s">
        <v>105</v>
      </c>
      <c r="AG78" s="5" t="s">
        <v>105</v>
      </c>
      <c r="AH78" s="5" t="s">
        <v>105</v>
      </c>
      <c r="AI78" s="11">
        <f t="shared" si="25"/>
        <v>14.6304</v>
      </c>
      <c r="AJ78" s="12">
        <f t="shared" si="26"/>
        <v>48</v>
      </c>
      <c r="AK78" s="5">
        <v>16.0</v>
      </c>
      <c r="AL78" s="10" t="s">
        <v>105</v>
      </c>
      <c r="AM78" s="5" t="s">
        <v>105</v>
      </c>
      <c r="AN78" s="5" t="s">
        <v>105</v>
      </c>
      <c r="AO78" s="5" t="s">
        <v>105</v>
      </c>
      <c r="AP78" s="5" t="s">
        <v>105</v>
      </c>
      <c r="AQ78" s="5" t="s">
        <v>105</v>
      </c>
      <c r="AR78" s="5" t="s">
        <v>105</v>
      </c>
      <c r="AS78" s="5" t="s">
        <v>105</v>
      </c>
      <c r="AT78" s="5" t="s">
        <v>105</v>
      </c>
      <c r="AU78" s="5" t="s">
        <v>105</v>
      </c>
      <c r="AV78" s="5" t="s">
        <v>105</v>
      </c>
      <c r="AW78" s="5" t="s">
        <v>105</v>
      </c>
      <c r="AX78" s="5" t="s">
        <v>105</v>
      </c>
      <c r="AY78" s="5" t="s">
        <v>105</v>
      </c>
      <c r="AZ78" s="5" t="s">
        <v>105</v>
      </c>
      <c r="BA78" s="5" t="s">
        <v>105</v>
      </c>
      <c r="BB78" s="5" t="s">
        <v>105</v>
      </c>
      <c r="BC78" s="5" t="s">
        <v>105</v>
      </c>
      <c r="BD78" s="5" t="s">
        <v>105</v>
      </c>
      <c r="BE78" s="5" t="s">
        <v>105</v>
      </c>
      <c r="BF78" s="5" t="s">
        <v>105</v>
      </c>
      <c r="BG78" s="5" t="s">
        <v>105</v>
      </c>
      <c r="BH78" s="5" t="s">
        <v>105</v>
      </c>
      <c r="BI78" s="5" t="s">
        <v>105</v>
      </c>
      <c r="BJ78" s="5" t="s">
        <v>105</v>
      </c>
      <c r="BK78" s="5" t="s">
        <v>105</v>
      </c>
      <c r="BL78" s="5" t="s">
        <v>105</v>
      </c>
      <c r="BM78" s="5" t="s">
        <v>105</v>
      </c>
      <c r="BN78" s="5" t="s">
        <v>105</v>
      </c>
      <c r="BO78" s="5" t="s">
        <v>118</v>
      </c>
      <c r="BP78" s="5" t="s">
        <v>519</v>
      </c>
      <c r="BQ78" s="5" t="s">
        <v>105</v>
      </c>
      <c r="BR78" s="5" t="s">
        <v>105</v>
      </c>
      <c r="BS78" s="5" t="s">
        <v>105</v>
      </c>
      <c r="BT78" s="5" t="s">
        <v>883</v>
      </c>
      <c r="BU78" s="5" t="s">
        <v>105</v>
      </c>
      <c r="BV78" s="10" t="s">
        <v>105</v>
      </c>
      <c r="BW78" s="10" t="s">
        <v>105</v>
      </c>
      <c r="BX78" s="5" t="s">
        <v>884</v>
      </c>
      <c r="BY78" s="5" t="s">
        <v>105</v>
      </c>
      <c r="BZ78" s="5" t="s">
        <v>105</v>
      </c>
      <c r="CA78" s="5" t="s">
        <v>105</v>
      </c>
      <c r="CB78" s="5" t="s">
        <v>105</v>
      </c>
      <c r="CC78" s="5" t="s">
        <v>105</v>
      </c>
      <c r="CD78" s="5" t="s">
        <v>105</v>
      </c>
      <c r="CE78" s="5" t="s">
        <v>105</v>
      </c>
      <c r="CF78" s="5" t="s">
        <v>105</v>
      </c>
      <c r="CG78" s="5" t="s">
        <v>105</v>
      </c>
      <c r="CH78" s="5" t="s">
        <v>105</v>
      </c>
      <c r="CI78" s="5" t="s">
        <v>105</v>
      </c>
      <c r="CJ78" s="5" t="s">
        <v>105</v>
      </c>
      <c r="CK78" s="5" t="s">
        <v>105</v>
      </c>
      <c r="CL78" s="5" t="s">
        <v>105</v>
      </c>
      <c r="CM78" s="5" t="s">
        <v>105</v>
      </c>
      <c r="CN78" s="5" t="s">
        <v>105</v>
      </c>
      <c r="CO78" s="5" t="s">
        <v>105</v>
      </c>
      <c r="CP78" s="5" t="s">
        <v>105</v>
      </c>
      <c r="CQ78" s="10" t="s">
        <v>885</v>
      </c>
      <c r="CR78" s="5" t="s">
        <v>105</v>
      </c>
      <c r="CS78" s="5" t="s">
        <v>105</v>
      </c>
      <c r="CT78" s="5" t="s">
        <v>105</v>
      </c>
      <c r="CU78" s="5" t="s">
        <v>105</v>
      </c>
      <c r="CV78" s="13" t="s">
        <v>886</v>
      </c>
      <c r="CW78" s="6"/>
      <c r="CX78" s="6"/>
      <c r="CY78" s="6"/>
      <c r="CZ78" s="6"/>
      <c r="DA78" s="6"/>
      <c r="DB78" s="6"/>
      <c r="DC78" s="6"/>
      <c r="DD78" s="6"/>
      <c r="DE78" s="6"/>
      <c r="DF78" s="6"/>
    </row>
    <row r="79">
      <c r="A79" s="5" t="s">
        <v>100</v>
      </c>
      <c r="B79" s="5" t="s">
        <v>359</v>
      </c>
      <c r="C79" s="5" t="s">
        <v>866</v>
      </c>
      <c r="D79" s="5">
        <v>18376.0</v>
      </c>
      <c r="E79" s="5" t="s">
        <v>540</v>
      </c>
      <c r="F79" s="5">
        <v>2007.0</v>
      </c>
      <c r="G79" s="5" t="s">
        <v>396</v>
      </c>
      <c r="H79" s="5">
        <v>30.0</v>
      </c>
      <c r="I79" s="5" t="s">
        <v>106</v>
      </c>
      <c r="J79" s="5" t="s">
        <v>124</v>
      </c>
      <c r="K79" s="5" t="s">
        <v>108</v>
      </c>
      <c r="L79" s="5" t="s">
        <v>105</v>
      </c>
      <c r="M79" s="5" t="s">
        <v>109</v>
      </c>
      <c r="N79" s="5">
        <v>1.0</v>
      </c>
      <c r="O79" s="10" t="s">
        <v>887</v>
      </c>
      <c r="P79" s="5" t="s">
        <v>879</v>
      </c>
      <c r="Q79" s="5" t="s">
        <v>870</v>
      </c>
      <c r="R79" s="5" t="s">
        <v>888</v>
      </c>
      <c r="S79" s="5" t="s">
        <v>881</v>
      </c>
      <c r="T79" s="5" t="s">
        <v>105</v>
      </c>
      <c r="U79" s="5" t="s">
        <v>105</v>
      </c>
      <c r="V79" s="5" t="s">
        <v>105</v>
      </c>
      <c r="W79" s="5" t="s">
        <v>105</v>
      </c>
      <c r="X79" s="5">
        <v>1700.0</v>
      </c>
      <c r="Y79" s="5" t="s">
        <v>105</v>
      </c>
      <c r="Z79" s="5" t="s">
        <v>105</v>
      </c>
      <c r="AA79" s="5" t="s">
        <v>141</v>
      </c>
      <c r="AB79" s="5">
        <v>92.0</v>
      </c>
      <c r="AC79" s="5" t="s">
        <v>882</v>
      </c>
      <c r="AD79" s="5" t="s">
        <v>629</v>
      </c>
      <c r="AE79" s="5" t="s">
        <v>105</v>
      </c>
      <c r="AF79" s="5" t="s">
        <v>105</v>
      </c>
      <c r="AG79" s="5" t="s">
        <v>105</v>
      </c>
      <c r="AH79" s="5">
        <v>7.5</v>
      </c>
      <c r="AI79" s="11">
        <f t="shared" si="25"/>
        <v>14.6304</v>
      </c>
      <c r="AJ79" s="12">
        <f t="shared" si="26"/>
        <v>48</v>
      </c>
      <c r="AK79" s="5">
        <v>16.0</v>
      </c>
      <c r="AL79" s="10" t="s">
        <v>118</v>
      </c>
      <c r="AM79" s="5">
        <v>1.0</v>
      </c>
      <c r="AN79" s="5">
        <v>7.0</v>
      </c>
      <c r="AO79" s="5" t="s">
        <v>105</v>
      </c>
      <c r="AP79" s="5" t="s">
        <v>105</v>
      </c>
      <c r="AQ79" s="5" t="s">
        <v>105</v>
      </c>
      <c r="AR79" s="5" t="s">
        <v>105</v>
      </c>
      <c r="AS79" s="5" t="s">
        <v>105</v>
      </c>
      <c r="AT79" s="5" t="s">
        <v>105</v>
      </c>
      <c r="AU79" s="5" t="s">
        <v>105</v>
      </c>
      <c r="AV79" s="5" t="s">
        <v>105</v>
      </c>
      <c r="AW79" s="5" t="s">
        <v>105</v>
      </c>
      <c r="AX79" s="5" t="s">
        <v>105</v>
      </c>
      <c r="AY79" s="5" t="s">
        <v>105</v>
      </c>
      <c r="AZ79" s="5" t="s">
        <v>105</v>
      </c>
      <c r="BA79" s="5" t="s">
        <v>105</v>
      </c>
      <c r="BB79" s="5" t="s">
        <v>441</v>
      </c>
      <c r="BC79" s="5" t="s">
        <v>105</v>
      </c>
      <c r="BD79" s="5" t="s">
        <v>105</v>
      </c>
      <c r="BE79" s="5" t="s">
        <v>105</v>
      </c>
      <c r="BF79" s="5" t="s">
        <v>105</v>
      </c>
      <c r="BG79" s="5" t="s">
        <v>105</v>
      </c>
      <c r="BH79" s="5" t="s">
        <v>105</v>
      </c>
      <c r="BI79" s="5" t="s">
        <v>105</v>
      </c>
      <c r="BJ79" s="5" t="s">
        <v>105</v>
      </c>
      <c r="BK79" s="5" t="s">
        <v>105</v>
      </c>
      <c r="BL79" s="5" t="s">
        <v>105</v>
      </c>
      <c r="BM79" s="5" t="s">
        <v>105</v>
      </c>
      <c r="BN79" s="5" t="s">
        <v>105</v>
      </c>
      <c r="BO79" s="5" t="s">
        <v>118</v>
      </c>
      <c r="BP79" s="5" t="s">
        <v>519</v>
      </c>
      <c r="BQ79" s="5" t="s">
        <v>105</v>
      </c>
      <c r="BR79" s="5" t="s">
        <v>889</v>
      </c>
      <c r="BS79" s="5" t="s">
        <v>105</v>
      </c>
      <c r="BT79" s="5" t="s">
        <v>105</v>
      </c>
      <c r="BU79" s="5" t="s">
        <v>119</v>
      </c>
      <c r="BV79" s="10" t="s">
        <v>105</v>
      </c>
      <c r="BW79" s="10" t="s">
        <v>105</v>
      </c>
      <c r="BX79" s="5" t="s">
        <v>105</v>
      </c>
      <c r="BY79" s="5" t="s">
        <v>105</v>
      </c>
      <c r="BZ79" s="5" t="s">
        <v>105</v>
      </c>
      <c r="CA79" s="5" t="s">
        <v>105</v>
      </c>
      <c r="CB79" s="5" t="s">
        <v>105</v>
      </c>
      <c r="CC79" s="5" t="s">
        <v>105</v>
      </c>
      <c r="CD79" s="5" t="s">
        <v>105</v>
      </c>
      <c r="CE79" s="5" t="s">
        <v>105</v>
      </c>
      <c r="CF79" s="5" t="s">
        <v>105</v>
      </c>
      <c r="CG79" s="5" t="s">
        <v>105</v>
      </c>
      <c r="CH79" s="5" t="s">
        <v>105</v>
      </c>
      <c r="CI79" s="5" t="s">
        <v>105</v>
      </c>
      <c r="CJ79" s="5" t="s">
        <v>105</v>
      </c>
      <c r="CK79" s="5" t="s">
        <v>105</v>
      </c>
      <c r="CL79" s="5" t="s">
        <v>105</v>
      </c>
      <c r="CM79" s="5" t="s">
        <v>105</v>
      </c>
      <c r="CN79" s="5" t="s">
        <v>105</v>
      </c>
      <c r="CO79" s="5" t="s">
        <v>105</v>
      </c>
      <c r="CP79" s="5" t="s">
        <v>105</v>
      </c>
      <c r="CQ79" s="10" t="s">
        <v>890</v>
      </c>
      <c r="CR79" s="5" t="s">
        <v>105</v>
      </c>
      <c r="CS79" s="5" t="s">
        <v>105</v>
      </c>
      <c r="CT79" s="5" t="s">
        <v>105</v>
      </c>
      <c r="CU79" s="5" t="s">
        <v>105</v>
      </c>
      <c r="CV79" s="13" t="s">
        <v>891</v>
      </c>
      <c r="CW79" s="6"/>
      <c r="CX79" s="6"/>
      <c r="CY79" s="6"/>
      <c r="CZ79" s="6"/>
      <c r="DA79" s="6"/>
      <c r="DB79" s="6"/>
      <c r="DC79" s="6"/>
      <c r="DD79" s="6"/>
      <c r="DE79" s="6"/>
      <c r="DF79" s="6"/>
    </row>
    <row r="80">
      <c r="A80" s="5" t="s">
        <v>100</v>
      </c>
      <c r="B80" s="5" t="s">
        <v>359</v>
      </c>
      <c r="C80" s="5" t="s">
        <v>892</v>
      </c>
      <c r="D80" s="5">
        <v>799.0</v>
      </c>
      <c r="E80" s="5" t="s">
        <v>105</v>
      </c>
      <c r="F80" s="5">
        <v>1978.0</v>
      </c>
      <c r="G80" s="5" t="s">
        <v>105</v>
      </c>
      <c r="H80" s="5" t="s">
        <v>105</v>
      </c>
      <c r="I80" s="5" t="s">
        <v>214</v>
      </c>
      <c r="J80" s="5" t="s">
        <v>107</v>
      </c>
      <c r="K80" s="5" t="s">
        <v>108</v>
      </c>
      <c r="L80" s="5" t="s">
        <v>105</v>
      </c>
      <c r="M80" s="5" t="s">
        <v>137</v>
      </c>
      <c r="N80" s="5">
        <v>1.0</v>
      </c>
      <c r="O80" s="10" t="s">
        <v>893</v>
      </c>
      <c r="P80" s="5" t="s">
        <v>894</v>
      </c>
      <c r="Q80" s="5" t="s">
        <v>895</v>
      </c>
      <c r="R80" s="5" t="s">
        <v>105</v>
      </c>
      <c r="S80" s="5" t="s">
        <v>896</v>
      </c>
      <c r="T80" s="5" t="s">
        <v>105</v>
      </c>
      <c r="U80" s="5" t="s">
        <v>105</v>
      </c>
      <c r="V80" s="5" t="s">
        <v>105</v>
      </c>
      <c r="W80" s="5" t="s">
        <v>105</v>
      </c>
      <c r="X80" s="5" t="s">
        <v>105</v>
      </c>
      <c r="Y80" s="5" t="s">
        <v>105</v>
      </c>
      <c r="Z80" s="5" t="s">
        <v>167</v>
      </c>
      <c r="AA80" s="5" t="s">
        <v>105</v>
      </c>
      <c r="AB80" s="5" t="s">
        <v>105</v>
      </c>
      <c r="AC80" s="5" t="s">
        <v>897</v>
      </c>
      <c r="AD80" s="5" t="s">
        <v>898</v>
      </c>
      <c r="AE80" s="5" t="s">
        <v>105</v>
      </c>
      <c r="AF80" s="5" t="s">
        <v>105</v>
      </c>
      <c r="AG80" s="5" t="s">
        <v>105</v>
      </c>
      <c r="AH80" s="5" t="s">
        <v>105</v>
      </c>
      <c r="AI80" s="11">
        <f t="shared" si="25"/>
        <v>14.6304</v>
      </c>
      <c r="AJ80" s="12">
        <f t="shared" si="26"/>
        <v>48</v>
      </c>
      <c r="AK80" s="5">
        <v>16.0</v>
      </c>
      <c r="AL80" s="10" t="s">
        <v>105</v>
      </c>
      <c r="AM80" s="5">
        <v>1.0</v>
      </c>
      <c r="AN80" s="5">
        <v>8.5</v>
      </c>
      <c r="AO80" s="5" t="s">
        <v>105</v>
      </c>
      <c r="AP80" s="5" t="s">
        <v>105</v>
      </c>
      <c r="AQ80" s="5" t="s">
        <v>105</v>
      </c>
      <c r="AR80" s="5" t="s">
        <v>105</v>
      </c>
      <c r="AS80" s="5" t="s">
        <v>105</v>
      </c>
      <c r="AT80" s="5" t="s">
        <v>105</v>
      </c>
      <c r="AU80" s="5" t="s">
        <v>105</v>
      </c>
      <c r="AV80" s="5" t="s">
        <v>105</v>
      </c>
      <c r="AW80" s="5" t="s">
        <v>286</v>
      </c>
      <c r="AX80" s="5" t="s">
        <v>105</v>
      </c>
      <c r="AY80" s="5" t="s">
        <v>105</v>
      </c>
      <c r="AZ80" s="5" t="s">
        <v>105</v>
      </c>
      <c r="BA80" s="5" t="s">
        <v>105</v>
      </c>
      <c r="BB80" s="5" t="s">
        <v>105</v>
      </c>
      <c r="BC80" s="5" t="s">
        <v>105</v>
      </c>
      <c r="BD80" s="5" t="s">
        <v>105</v>
      </c>
      <c r="BE80" s="5" t="s">
        <v>105</v>
      </c>
      <c r="BF80" s="5" t="s">
        <v>105</v>
      </c>
      <c r="BG80" s="5" t="s">
        <v>105</v>
      </c>
      <c r="BH80" s="5" t="s">
        <v>105</v>
      </c>
      <c r="BI80" s="5" t="s">
        <v>105</v>
      </c>
      <c r="BJ80" s="5" t="s">
        <v>619</v>
      </c>
      <c r="BK80" s="5" t="s">
        <v>306</v>
      </c>
      <c r="BL80" s="5" t="s">
        <v>105</v>
      </c>
      <c r="BM80" s="5" t="s">
        <v>105</v>
      </c>
      <c r="BN80" s="5" t="s">
        <v>105</v>
      </c>
      <c r="BO80" s="5" t="s">
        <v>105</v>
      </c>
      <c r="BP80" s="5" t="s">
        <v>899</v>
      </c>
      <c r="BQ80" s="5" t="s">
        <v>105</v>
      </c>
      <c r="BR80" s="5" t="s">
        <v>900</v>
      </c>
      <c r="BS80" s="5" t="s">
        <v>105</v>
      </c>
      <c r="BT80" s="5" t="s">
        <v>105</v>
      </c>
      <c r="BU80" s="5" t="s">
        <v>119</v>
      </c>
      <c r="BV80" s="10" t="s">
        <v>105</v>
      </c>
      <c r="BW80" s="10" t="s">
        <v>105</v>
      </c>
      <c r="BX80" s="5" t="s">
        <v>105</v>
      </c>
      <c r="BY80" s="5" t="s">
        <v>105</v>
      </c>
      <c r="BZ80" s="5" t="s">
        <v>105</v>
      </c>
      <c r="CA80" s="5" t="s">
        <v>105</v>
      </c>
      <c r="CB80" s="5" t="s">
        <v>105</v>
      </c>
      <c r="CC80" s="5" t="s">
        <v>105</v>
      </c>
      <c r="CD80" s="5" t="s">
        <v>105</v>
      </c>
      <c r="CE80" s="5" t="s">
        <v>105</v>
      </c>
      <c r="CF80" s="5" t="s">
        <v>105</v>
      </c>
      <c r="CG80" s="5" t="s">
        <v>105</v>
      </c>
      <c r="CH80" s="5" t="s">
        <v>105</v>
      </c>
      <c r="CI80" s="5" t="s">
        <v>105</v>
      </c>
      <c r="CJ80" s="5" t="s">
        <v>105</v>
      </c>
      <c r="CK80" s="5" t="s">
        <v>105</v>
      </c>
      <c r="CL80" s="5" t="s">
        <v>105</v>
      </c>
      <c r="CM80" s="5" t="s">
        <v>105</v>
      </c>
      <c r="CN80" s="5" t="s">
        <v>105</v>
      </c>
      <c r="CO80" s="5" t="s">
        <v>105</v>
      </c>
      <c r="CP80" s="5" t="s">
        <v>105</v>
      </c>
      <c r="CQ80" s="5" t="s">
        <v>105</v>
      </c>
      <c r="CR80" s="5" t="s">
        <v>105</v>
      </c>
      <c r="CS80" s="5" t="s">
        <v>105</v>
      </c>
      <c r="CT80" s="5" t="s">
        <v>105</v>
      </c>
      <c r="CU80" s="5" t="s">
        <v>105</v>
      </c>
      <c r="CV80" s="13" t="s">
        <v>901</v>
      </c>
      <c r="CW80" s="6"/>
      <c r="CX80" s="6"/>
      <c r="CY80" s="6"/>
      <c r="CZ80" s="6"/>
      <c r="DA80" s="6"/>
      <c r="DB80" s="6"/>
      <c r="DC80" s="6"/>
      <c r="DD80" s="6"/>
      <c r="DE80" s="6"/>
      <c r="DF80" s="6"/>
    </row>
    <row r="81">
      <c r="A81" s="5" t="s">
        <v>100</v>
      </c>
      <c r="B81" s="5" t="s">
        <v>359</v>
      </c>
      <c r="C81" s="5" t="s">
        <v>892</v>
      </c>
      <c r="D81" s="5">
        <v>451.0</v>
      </c>
      <c r="E81" s="5" t="s">
        <v>562</v>
      </c>
      <c r="F81" s="5">
        <v>1993.0</v>
      </c>
      <c r="G81" s="5" t="s">
        <v>197</v>
      </c>
      <c r="H81" s="5" t="s">
        <v>105</v>
      </c>
      <c r="I81" s="5" t="s">
        <v>150</v>
      </c>
      <c r="J81" s="5" t="s">
        <v>107</v>
      </c>
      <c r="K81" s="5" t="s">
        <v>108</v>
      </c>
      <c r="L81" s="5" t="s">
        <v>105</v>
      </c>
      <c r="M81" s="5" t="s">
        <v>137</v>
      </c>
      <c r="N81" s="5">
        <v>1.0</v>
      </c>
      <c r="O81" s="10" t="s">
        <v>902</v>
      </c>
      <c r="P81" s="5" t="s">
        <v>903</v>
      </c>
      <c r="Q81" s="5" t="s">
        <v>904</v>
      </c>
      <c r="R81" s="5" t="s">
        <v>905</v>
      </c>
      <c r="S81" s="5" t="s">
        <v>906</v>
      </c>
      <c r="T81" s="5" t="s">
        <v>105</v>
      </c>
      <c r="U81" s="5" t="s">
        <v>105</v>
      </c>
      <c r="V81" s="5" t="s">
        <v>105</v>
      </c>
      <c r="W81" s="5" t="s">
        <v>105</v>
      </c>
      <c r="X81" s="5">
        <v>2300.0</v>
      </c>
      <c r="Y81" s="5" t="s">
        <v>416</v>
      </c>
      <c r="Z81" s="5" t="s">
        <v>105</v>
      </c>
      <c r="AA81" s="5" t="s">
        <v>105</v>
      </c>
      <c r="AB81" s="5" t="s">
        <v>105</v>
      </c>
      <c r="AC81" s="5" t="s">
        <v>907</v>
      </c>
      <c r="AD81" s="5" t="s">
        <v>105</v>
      </c>
      <c r="AE81" s="5" t="s">
        <v>105</v>
      </c>
      <c r="AF81" s="5" t="s">
        <v>105</v>
      </c>
      <c r="AG81" s="5" t="s">
        <v>105</v>
      </c>
      <c r="AH81" s="5" t="s">
        <v>105</v>
      </c>
      <c r="AI81" s="15" t="s">
        <v>105</v>
      </c>
      <c r="AJ81" s="14" t="s">
        <v>105</v>
      </c>
      <c r="AK81" s="5" t="s">
        <v>105</v>
      </c>
      <c r="AL81" s="10" t="s">
        <v>105</v>
      </c>
      <c r="AM81" s="5">
        <v>1.0</v>
      </c>
      <c r="AN81" s="5">
        <v>7.5</v>
      </c>
      <c r="AO81" s="5" t="s">
        <v>105</v>
      </c>
      <c r="AP81" s="5" t="s">
        <v>105</v>
      </c>
      <c r="AQ81" s="5" t="s">
        <v>105</v>
      </c>
      <c r="AR81" s="5" t="s">
        <v>105</v>
      </c>
      <c r="AS81" s="5" t="s">
        <v>105</v>
      </c>
      <c r="AT81" s="5">
        <v>475.0</v>
      </c>
      <c r="AU81" s="5" t="s">
        <v>105</v>
      </c>
      <c r="AV81" s="5" t="s">
        <v>105</v>
      </c>
      <c r="AW81" s="5" t="s">
        <v>441</v>
      </c>
      <c r="AX81" s="5" t="s">
        <v>105</v>
      </c>
      <c r="AY81" s="5" t="s">
        <v>105</v>
      </c>
      <c r="AZ81" s="5" t="s">
        <v>105</v>
      </c>
      <c r="BA81" s="5" t="s">
        <v>105</v>
      </c>
      <c r="BB81" s="5" t="s">
        <v>105</v>
      </c>
      <c r="BC81" s="5" t="s">
        <v>105</v>
      </c>
      <c r="BD81" s="5" t="s">
        <v>105</v>
      </c>
      <c r="BE81" s="5" t="s">
        <v>105</v>
      </c>
      <c r="BF81" s="5" t="s">
        <v>105</v>
      </c>
      <c r="BG81" s="5" t="s">
        <v>105</v>
      </c>
      <c r="BH81" s="5" t="s">
        <v>105</v>
      </c>
      <c r="BI81" s="5" t="s">
        <v>105</v>
      </c>
      <c r="BJ81" s="5" t="s">
        <v>105</v>
      </c>
      <c r="BK81" s="5" t="s">
        <v>105</v>
      </c>
      <c r="BL81" s="5" t="s">
        <v>105</v>
      </c>
      <c r="BM81" s="5" t="s">
        <v>749</v>
      </c>
      <c r="BN81" s="5" t="s">
        <v>105</v>
      </c>
      <c r="BO81" s="5" t="s">
        <v>105</v>
      </c>
      <c r="BP81" s="5" t="s">
        <v>908</v>
      </c>
      <c r="BQ81" s="5" t="s">
        <v>105</v>
      </c>
      <c r="BR81" s="5" t="s">
        <v>909</v>
      </c>
      <c r="BS81" s="5" t="s">
        <v>105</v>
      </c>
      <c r="BT81" s="5" t="s">
        <v>105</v>
      </c>
      <c r="BU81" s="5" t="s">
        <v>119</v>
      </c>
      <c r="BV81" s="10" t="s">
        <v>105</v>
      </c>
      <c r="BW81" s="10" t="s">
        <v>105</v>
      </c>
      <c r="BX81" s="5" t="s">
        <v>105</v>
      </c>
      <c r="BY81" s="5" t="s">
        <v>105</v>
      </c>
      <c r="BZ81" s="5" t="s">
        <v>105</v>
      </c>
      <c r="CA81" s="5" t="s">
        <v>105</v>
      </c>
      <c r="CB81" s="5" t="s">
        <v>105</v>
      </c>
      <c r="CC81" s="5" t="s">
        <v>105</v>
      </c>
      <c r="CD81" s="5" t="s">
        <v>105</v>
      </c>
      <c r="CE81" s="5" t="s">
        <v>105</v>
      </c>
      <c r="CF81" s="5" t="s">
        <v>105</v>
      </c>
      <c r="CG81" s="5" t="s">
        <v>105</v>
      </c>
      <c r="CH81" s="5" t="s">
        <v>105</v>
      </c>
      <c r="CI81" s="5" t="s">
        <v>105</v>
      </c>
      <c r="CJ81" s="5" t="s">
        <v>105</v>
      </c>
      <c r="CK81" s="5" t="s">
        <v>105</v>
      </c>
      <c r="CL81" s="5" t="s">
        <v>105</v>
      </c>
      <c r="CM81" s="5" t="s">
        <v>105</v>
      </c>
      <c r="CN81" s="5" t="s">
        <v>105</v>
      </c>
      <c r="CO81" s="5" t="s">
        <v>105</v>
      </c>
      <c r="CP81" s="5" t="s">
        <v>910</v>
      </c>
      <c r="CQ81" s="10" t="s">
        <v>911</v>
      </c>
      <c r="CR81" s="5" t="s">
        <v>105</v>
      </c>
      <c r="CS81" s="5" t="s">
        <v>105</v>
      </c>
      <c r="CT81" s="5" t="s">
        <v>105</v>
      </c>
      <c r="CU81" s="5" t="s">
        <v>105</v>
      </c>
      <c r="CV81" s="13" t="s">
        <v>912</v>
      </c>
      <c r="CW81" s="6"/>
      <c r="CX81" s="6"/>
      <c r="CY81" s="6"/>
      <c r="CZ81" s="6"/>
      <c r="DA81" s="6"/>
      <c r="DB81" s="6"/>
      <c r="DC81" s="6"/>
      <c r="DD81" s="6"/>
      <c r="DE81" s="6"/>
      <c r="DF81" s="6"/>
    </row>
    <row r="82">
      <c r="A82" s="5" t="s">
        <v>100</v>
      </c>
      <c r="B82" s="5" t="s">
        <v>359</v>
      </c>
      <c r="C82" s="5" t="s">
        <v>892</v>
      </c>
      <c r="D82" s="5">
        <v>3296.0</v>
      </c>
      <c r="E82" s="5" t="s">
        <v>105</v>
      </c>
      <c r="F82" s="5">
        <v>2001.0</v>
      </c>
      <c r="G82" s="5" t="s">
        <v>105</v>
      </c>
      <c r="H82" s="5" t="s">
        <v>105</v>
      </c>
      <c r="I82" s="5" t="s">
        <v>136</v>
      </c>
      <c r="J82" s="5" t="s">
        <v>107</v>
      </c>
      <c r="K82" s="5" t="s">
        <v>108</v>
      </c>
      <c r="L82" s="5" t="s">
        <v>105</v>
      </c>
      <c r="M82" s="5" t="s">
        <v>215</v>
      </c>
      <c r="N82" s="5">
        <v>1.0</v>
      </c>
      <c r="O82" s="10" t="s">
        <v>913</v>
      </c>
      <c r="P82" s="5" t="s">
        <v>914</v>
      </c>
      <c r="Q82" s="5" t="s">
        <v>895</v>
      </c>
      <c r="R82" s="5" t="s">
        <v>915</v>
      </c>
      <c r="S82" s="5" t="s">
        <v>914</v>
      </c>
      <c r="T82" s="5" t="s">
        <v>105</v>
      </c>
      <c r="U82" s="5" t="s">
        <v>105</v>
      </c>
      <c r="V82" s="5" t="s">
        <v>105</v>
      </c>
      <c r="W82" s="5" t="s">
        <v>105</v>
      </c>
      <c r="X82" s="5">
        <v>200.0</v>
      </c>
      <c r="Y82" s="5" t="s">
        <v>105</v>
      </c>
      <c r="Z82" s="5" t="s">
        <v>167</v>
      </c>
      <c r="AA82" s="5" t="s">
        <v>105</v>
      </c>
      <c r="AB82" s="5" t="s">
        <v>105</v>
      </c>
      <c r="AC82" s="5" t="s">
        <v>262</v>
      </c>
      <c r="AD82" s="5" t="s">
        <v>105</v>
      </c>
      <c r="AE82" s="5" t="s">
        <v>105</v>
      </c>
      <c r="AF82" s="5" t="s">
        <v>105</v>
      </c>
      <c r="AG82" s="5" t="s">
        <v>105</v>
      </c>
      <c r="AH82" s="5" t="s">
        <v>105</v>
      </c>
      <c r="AI82" s="15" t="s">
        <v>105</v>
      </c>
      <c r="AJ82" s="14" t="s">
        <v>105</v>
      </c>
      <c r="AK82" s="5" t="s">
        <v>105</v>
      </c>
      <c r="AL82" s="10" t="s">
        <v>105</v>
      </c>
      <c r="AM82" s="5">
        <v>1.0</v>
      </c>
      <c r="AN82" s="5">
        <v>8.0</v>
      </c>
      <c r="AO82" s="5" t="s">
        <v>105</v>
      </c>
      <c r="AP82" s="5" t="s">
        <v>105</v>
      </c>
      <c r="AQ82" s="5" t="s">
        <v>105</v>
      </c>
      <c r="AR82" s="5" t="s">
        <v>105</v>
      </c>
      <c r="AS82" s="5" t="s">
        <v>105</v>
      </c>
      <c r="AT82" s="5">
        <v>500.0</v>
      </c>
      <c r="AU82" s="5" t="s">
        <v>105</v>
      </c>
      <c r="AV82" s="5" t="s">
        <v>105</v>
      </c>
      <c r="AW82" s="5" t="s">
        <v>556</v>
      </c>
      <c r="AX82" s="5" t="s">
        <v>105</v>
      </c>
      <c r="AY82" s="5" t="s">
        <v>105</v>
      </c>
      <c r="AZ82" s="5" t="s">
        <v>105</v>
      </c>
      <c r="BA82" s="5" t="s">
        <v>105</v>
      </c>
      <c r="BB82" s="5" t="s">
        <v>105</v>
      </c>
      <c r="BC82" s="5" t="s">
        <v>105</v>
      </c>
      <c r="BD82" s="5" t="s">
        <v>105</v>
      </c>
      <c r="BE82" s="5" t="s">
        <v>105</v>
      </c>
      <c r="BF82" s="5" t="s">
        <v>105</v>
      </c>
      <c r="BG82" s="5" t="s">
        <v>105</v>
      </c>
      <c r="BH82" s="5" t="s">
        <v>105</v>
      </c>
      <c r="BI82" s="5" t="s">
        <v>318</v>
      </c>
      <c r="BJ82" s="5" t="s">
        <v>105</v>
      </c>
      <c r="BK82" s="5" t="s">
        <v>306</v>
      </c>
      <c r="BL82" s="5" t="s">
        <v>105</v>
      </c>
      <c r="BM82" s="5" t="s">
        <v>105</v>
      </c>
      <c r="BN82" s="5" t="s">
        <v>105</v>
      </c>
      <c r="BO82" s="5" t="s">
        <v>105</v>
      </c>
      <c r="BP82" s="5" t="s">
        <v>916</v>
      </c>
      <c r="BQ82" s="5" t="s">
        <v>105</v>
      </c>
      <c r="BR82" s="5" t="s">
        <v>215</v>
      </c>
      <c r="BS82" s="5" t="s">
        <v>105</v>
      </c>
      <c r="BT82" s="5" t="s">
        <v>917</v>
      </c>
      <c r="BU82" s="5" t="s">
        <v>119</v>
      </c>
      <c r="BV82" s="10" t="s">
        <v>105</v>
      </c>
      <c r="BW82" s="10" t="s">
        <v>105</v>
      </c>
      <c r="BX82" s="5" t="s">
        <v>105</v>
      </c>
      <c r="BY82" s="5" t="s">
        <v>105</v>
      </c>
      <c r="BZ82" s="5" t="s">
        <v>105</v>
      </c>
      <c r="CA82" s="5" t="s">
        <v>105</v>
      </c>
      <c r="CB82" s="5" t="s">
        <v>105</v>
      </c>
      <c r="CC82" s="5" t="s">
        <v>105</v>
      </c>
      <c r="CD82" s="5" t="s">
        <v>105</v>
      </c>
      <c r="CE82" s="5" t="s">
        <v>105</v>
      </c>
      <c r="CF82" s="5" t="s">
        <v>105</v>
      </c>
      <c r="CG82" s="5" t="s">
        <v>105</v>
      </c>
      <c r="CH82" s="5" t="s">
        <v>105</v>
      </c>
      <c r="CI82" s="5" t="s">
        <v>105</v>
      </c>
      <c r="CJ82" s="5" t="s">
        <v>105</v>
      </c>
      <c r="CK82" s="5" t="s">
        <v>105</v>
      </c>
      <c r="CL82" s="5" t="s">
        <v>105</v>
      </c>
      <c r="CM82" s="5" t="s">
        <v>105</v>
      </c>
      <c r="CN82" s="5" t="s">
        <v>105</v>
      </c>
      <c r="CO82" s="5" t="s">
        <v>105</v>
      </c>
      <c r="CP82" s="5" t="s">
        <v>105</v>
      </c>
      <c r="CQ82" s="10" t="s">
        <v>918</v>
      </c>
      <c r="CR82" s="5" t="s">
        <v>105</v>
      </c>
      <c r="CS82" s="5" t="s">
        <v>105</v>
      </c>
      <c r="CT82" s="5" t="s">
        <v>105</v>
      </c>
      <c r="CU82" s="5" t="s">
        <v>105</v>
      </c>
      <c r="CV82" s="13" t="s">
        <v>919</v>
      </c>
      <c r="CW82" s="6"/>
      <c r="CX82" s="6"/>
      <c r="CY82" s="6"/>
      <c r="CZ82" s="6"/>
      <c r="DA82" s="6"/>
      <c r="DB82" s="6"/>
      <c r="DC82" s="6"/>
      <c r="DD82" s="6"/>
      <c r="DE82" s="6"/>
      <c r="DF82" s="6"/>
    </row>
    <row r="83">
      <c r="A83" s="5" t="s">
        <v>100</v>
      </c>
      <c r="B83" s="5" t="s">
        <v>359</v>
      </c>
      <c r="C83" s="5" t="s">
        <v>892</v>
      </c>
      <c r="D83" s="5">
        <v>15597.0</v>
      </c>
      <c r="E83" s="5" t="s">
        <v>411</v>
      </c>
      <c r="F83" s="5">
        <v>2006.0</v>
      </c>
      <c r="G83" s="5" t="s">
        <v>149</v>
      </c>
      <c r="H83" s="5">
        <v>28.0</v>
      </c>
      <c r="I83" s="5" t="s">
        <v>150</v>
      </c>
      <c r="J83" s="5" t="s">
        <v>124</v>
      </c>
      <c r="K83" s="5" t="s">
        <v>199</v>
      </c>
      <c r="L83" s="5" t="s">
        <v>105</v>
      </c>
      <c r="M83" s="5" t="s">
        <v>105</v>
      </c>
      <c r="N83" s="5">
        <v>1.0</v>
      </c>
      <c r="O83" s="10" t="s">
        <v>920</v>
      </c>
      <c r="P83" s="5" t="s">
        <v>921</v>
      </c>
      <c r="Q83" s="5" t="s">
        <v>922</v>
      </c>
      <c r="R83" s="5" t="s">
        <v>923</v>
      </c>
      <c r="S83" s="5" t="s">
        <v>105</v>
      </c>
      <c r="T83" s="5" t="s">
        <v>105</v>
      </c>
      <c r="U83" s="5" t="s">
        <v>105</v>
      </c>
      <c r="V83" s="5" t="s">
        <v>105</v>
      </c>
      <c r="W83" s="5" t="s">
        <v>105</v>
      </c>
      <c r="X83" s="5">
        <v>2300.0</v>
      </c>
      <c r="Y83" s="5" t="s">
        <v>105</v>
      </c>
      <c r="Z83" s="5" t="s">
        <v>105</v>
      </c>
      <c r="AA83" s="5" t="s">
        <v>156</v>
      </c>
      <c r="AB83" s="5">
        <v>10.0</v>
      </c>
      <c r="AC83" s="5" t="s">
        <v>924</v>
      </c>
      <c r="AD83" s="5" t="s">
        <v>105</v>
      </c>
      <c r="AE83" s="5" t="s">
        <v>105</v>
      </c>
      <c r="AF83" s="5" t="s">
        <v>105</v>
      </c>
      <c r="AG83" s="5" t="s">
        <v>105</v>
      </c>
      <c r="AH83" s="5" t="s">
        <v>105</v>
      </c>
      <c r="AI83" s="11">
        <f>CONVERT(AK83, "yd", "m")</f>
        <v>114.3</v>
      </c>
      <c r="AJ83" s="12">
        <f>CONVERT(AI83, "m", "ft")</f>
        <v>375</v>
      </c>
      <c r="AK83" s="5">
        <v>125.0</v>
      </c>
      <c r="AL83" s="10" t="s">
        <v>105</v>
      </c>
      <c r="AM83" s="5" t="s">
        <v>105</v>
      </c>
      <c r="AN83" s="5" t="s">
        <v>105</v>
      </c>
      <c r="AO83" s="5" t="s">
        <v>105</v>
      </c>
      <c r="AP83" s="5" t="s">
        <v>105</v>
      </c>
      <c r="AQ83" s="5" t="s">
        <v>105</v>
      </c>
      <c r="AR83" s="5" t="s">
        <v>105</v>
      </c>
      <c r="AS83" s="5" t="s">
        <v>105</v>
      </c>
      <c r="AT83" s="5" t="s">
        <v>105</v>
      </c>
      <c r="AU83" s="5" t="s">
        <v>105</v>
      </c>
      <c r="AV83" s="5" t="s">
        <v>105</v>
      </c>
      <c r="AW83" s="5" t="s">
        <v>105</v>
      </c>
      <c r="AX83" s="5" t="s">
        <v>105</v>
      </c>
      <c r="AY83" s="5" t="s">
        <v>105</v>
      </c>
      <c r="AZ83" s="5" t="s">
        <v>105</v>
      </c>
      <c r="BA83" s="5" t="s">
        <v>105</v>
      </c>
      <c r="BB83" s="5" t="s">
        <v>105</v>
      </c>
      <c r="BC83" s="5" t="s">
        <v>105</v>
      </c>
      <c r="BD83" s="5" t="s">
        <v>105</v>
      </c>
      <c r="BE83" s="5" t="s">
        <v>105</v>
      </c>
      <c r="BF83" s="5" t="s">
        <v>105</v>
      </c>
      <c r="BG83" s="5" t="s">
        <v>105</v>
      </c>
      <c r="BH83" s="5" t="s">
        <v>105</v>
      </c>
      <c r="BI83" s="5" t="s">
        <v>105</v>
      </c>
      <c r="BJ83" s="5" t="s">
        <v>105</v>
      </c>
      <c r="BK83" s="5" t="s">
        <v>105</v>
      </c>
      <c r="BL83" s="5" t="s">
        <v>105</v>
      </c>
      <c r="BM83" s="5" t="s">
        <v>105</v>
      </c>
      <c r="BN83" s="5" t="s">
        <v>105</v>
      </c>
      <c r="BO83" s="5" t="s">
        <v>105</v>
      </c>
      <c r="BP83" s="5" t="s">
        <v>105</v>
      </c>
      <c r="BQ83" s="5" t="s">
        <v>105</v>
      </c>
      <c r="BR83" s="5" t="s">
        <v>105</v>
      </c>
      <c r="BS83" s="5" t="s">
        <v>105</v>
      </c>
      <c r="BT83" s="5" t="s">
        <v>105</v>
      </c>
      <c r="BU83" s="5" t="s">
        <v>105</v>
      </c>
      <c r="BV83" s="10" t="s">
        <v>105</v>
      </c>
      <c r="BW83" s="10" t="s">
        <v>105</v>
      </c>
      <c r="BX83" s="5" t="s">
        <v>925</v>
      </c>
      <c r="BY83" s="5" t="s">
        <v>105</v>
      </c>
      <c r="BZ83" s="5" t="s">
        <v>105</v>
      </c>
      <c r="CA83" s="5" t="s">
        <v>105</v>
      </c>
      <c r="CB83" s="5" t="s">
        <v>105</v>
      </c>
      <c r="CC83" s="5" t="s">
        <v>105</v>
      </c>
      <c r="CD83" s="5" t="s">
        <v>105</v>
      </c>
      <c r="CE83" s="5" t="s">
        <v>105</v>
      </c>
      <c r="CF83" s="5" t="s">
        <v>105</v>
      </c>
      <c r="CG83" s="5" t="s">
        <v>105</v>
      </c>
      <c r="CH83" s="5" t="s">
        <v>105</v>
      </c>
      <c r="CI83" s="5" t="s">
        <v>105</v>
      </c>
      <c r="CJ83" s="5" t="s">
        <v>105</v>
      </c>
      <c r="CK83" s="5" t="s">
        <v>105</v>
      </c>
      <c r="CL83" s="5" t="s">
        <v>105</v>
      </c>
      <c r="CM83" s="5" t="s">
        <v>105</v>
      </c>
      <c r="CN83" s="5" t="s">
        <v>105</v>
      </c>
      <c r="CO83" s="5" t="s">
        <v>105</v>
      </c>
      <c r="CP83" s="5" t="s">
        <v>926</v>
      </c>
      <c r="CQ83" s="5" t="s">
        <v>105</v>
      </c>
      <c r="CR83" s="5" t="s">
        <v>105</v>
      </c>
      <c r="CS83" s="5" t="s">
        <v>105</v>
      </c>
      <c r="CT83" s="5" t="s">
        <v>105</v>
      </c>
      <c r="CU83" s="5" t="s">
        <v>105</v>
      </c>
      <c r="CV83" s="13" t="s">
        <v>927</v>
      </c>
      <c r="CW83" s="6"/>
      <c r="CX83" s="6"/>
      <c r="CY83" s="6"/>
      <c r="CZ83" s="6"/>
      <c r="DA83" s="6"/>
      <c r="DB83" s="6"/>
      <c r="DC83" s="6"/>
      <c r="DD83" s="6"/>
      <c r="DE83" s="6"/>
      <c r="DF83" s="6"/>
    </row>
    <row r="84">
      <c r="A84" s="5" t="s">
        <v>100</v>
      </c>
      <c r="B84" s="5" t="s">
        <v>359</v>
      </c>
      <c r="C84" s="5" t="s">
        <v>928</v>
      </c>
      <c r="D84" s="5">
        <v>24646.0</v>
      </c>
      <c r="E84" s="5" t="s">
        <v>411</v>
      </c>
      <c r="F84" s="5">
        <v>2001.0</v>
      </c>
      <c r="G84" s="5" t="s">
        <v>313</v>
      </c>
      <c r="H84" s="5">
        <v>13.0</v>
      </c>
      <c r="I84" s="5" t="s">
        <v>214</v>
      </c>
      <c r="J84" s="5" t="s">
        <v>107</v>
      </c>
      <c r="K84" s="5" t="s">
        <v>108</v>
      </c>
      <c r="L84" s="5" t="s">
        <v>105</v>
      </c>
      <c r="M84" s="5" t="s">
        <v>278</v>
      </c>
      <c r="N84" s="5">
        <v>1.0</v>
      </c>
      <c r="O84" s="10" t="s">
        <v>929</v>
      </c>
      <c r="P84" s="5" t="s">
        <v>930</v>
      </c>
      <c r="Q84" s="5" t="s">
        <v>931</v>
      </c>
      <c r="R84" s="5" t="s">
        <v>932</v>
      </c>
      <c r="S84" s="5" t="s">
        <v>933</v>
      </c>
      <c r="T84" s="5" t="s">
        <v>105</v>
      </c>
      <c r="U84" s="5" t="s">
        <v>105</v>
      </c>
      <c r="V84" s="5" t="s">
        <v>105</v>
      </c>
      <c r="W84" s="5" t="s">
        <v>105</v>
      </c>
      <c r="X84" s="5">
        <v>700.0</v>
      </c>
      <c r="Y84" s="5" t="s">
        <v>271</v>
      </c>
      <c r="Z84" s="5" t="s">
        <v>105</v>
      </c>
      <c r="AA84" s="5" t="s">
        <v>283</v>
      </c>
      <c r="AB84" s="5">
        <v>70.0</v>
      </c>
      <c r="AC84" s="5" t="s">
        <v>934</v>
      </c>
      <c r="AD84" s="5" t="s">
        <v>935</v>
      </c>
      <c r="AE84" s="5" t="s">
        <v>105</v>
      </c>
      <c r="AF84" s="5" t="s">
        <v>105</v>
      </c>
      <c r="AG84" s="5" t="s">
        <v>105</v>
      </c>
      <c r="AH84" s="6">
        <f>(6+10)/2</f>
        <v>8</v>
      </c>
      <c r="AI84" s="15" t="s">
        <v>105</v>
      </c>
      <c r="AJ84" s="14" t="s">
        <v>105</v>
      </c>
      <c r="AK84" s="5" t="s">
        <v>105</v>
      </c>
      <c r="AL84" s="10" t="s">
        <v>105</v>
      </c>
      <c r="AM84" s="5">
        <v>1.0</v>
      </c>
      <c r="AN84" s="5" t="s">
        <v>105</v>
      </c>
      <c r="AO84" s="5" t="s">
        <v>105</v>
      </c>
      <c r="AP84" s="5" t="s">
        <v>105</v>
      </c>
      <c r="AQ84" s="5" t="s">
        <v>105</v>
      </c>
      <c r="AR84" s="5" t="s">
        <v>105</v>
      </c>
      <c r="AS84" s="5" t="s">
        <v>105</v>
      </c>
      <c r="AT84" s="5" t="s">
        <v>105</v>
      </c>
      <c r="AU84" s="5" t="s">
        <v>105</v>
      </c>
      <c r="AV84" s="5" t="s">
        <v>105</v>
      </c>
      <c r="AW84" s="5" t="s">
        <v>144</v>
      </c>
      <c r="AX84" s="5" t="s">
        <v>556</v>
      </c>
      <c r="AY84" s="5" t="s">
        <v>105</v>
      </c>
      <c r="AZ84" s="5" t="s">
        <v>105</v>
      </c>
      <c r="BA84" s="5" t="s">
        <v>105</v>
      </c>
      <c r="BB84" s="5" t="s">
        <v>105</v>
      </c>
      <c r="BC84" s="5" t="s">
        <v>105</v>
      </c>
      <c r="BD84" s="5" t="s">
        <v>105</v>
      </c>
      <c r="BE84" s="5" t="s">
        <v>105</v>
      </c>
      <c r="BF84" s="5" t="s">
        <v>105</v>
      </c>
      <c r="BG84" s="5" t="s">
        <v>105</v>
      </c>
      <c r="BH84" s="5" t="s">
        <v>105</v>
      </c>
      <c r="BI84" s="5" t="s">
        <v>105</v>
      </c>
      <c r="BJ84" s="5" t="s">
        <v>105</v>
      </c>
      <c r="BK84" s="5" t="s">
        <v>105</v>
      </c>
      <c r="BL84" s="5" t="s">
        <v>105</v>
      </c>
      <c r="BM84" s="5" t="s">
        <v>105</v>
      </c>
      <c r="BN84" s="5" t="s">
        <v>105</v>
      </c>
      <c r="BO84" s="5" t="s">
        <v>105</v>
      </c>
      <c r="BP84" s="5" t="s">
        <v>936</v>
      </c>
      <c r="BQ84" s="5" t="s">
        <v>105</v>
      </c>
      <c r="BR84" s="5" t="s">
        <v>937</v>
      </c>
      <c r="BS84" s="5" t="s">
        <v>118</v>
      </c>
      <c r="BT84" s="5" t="s">
        <v>938</v>
      </c>
      <c r="BU84" s="5" t="s">
        <v>119</v>
      </c>
      <c r="BV84" s="10" t="s">
        <v>105</v>
      </c>
      <c r="BW84" s="10" t="s">
        <v>105</v>
      </c>
      <c r="BX84" s="5" t="s">
        <v>105</v>
      </c>
      <c r="BY84" s="5" t="s">
        <v>105</v>
      </c>
      <c r="BZ84" s="5" t="s">
        <v>105</v>
      </c>
      <c r="CA84" s="5" t="s">
        <v>105</v>
      </c>
      <c r="CB84" s="5" t="s">
        <v>105</v>
      </c>
      <c r="CC84" s="5" t="s">
        <v>105</v>
      </c>
      <c r="CD84" s="5" t="s">
        <v>105</v>
      </c>
      <c r="CE84" s="5" t="s">
        <v>105</v>
      </c>
      <c r="CF84" s="5" t="s">
        <v>105</v>
      </c>
      <c r="CG84" s="5" t="s">
        <v>105</v>
      </c>
      <c r="CH84" s="5" t="s">
        <v>105</v>
      </c>
      <c r="CI84" s="5" t="s">
        <v>105</v>
      </c>
      <c r="CJ84" s="5" t="s">
        <v>105</v>
      </c>
      <c r="CK84" s="5" t="s">
        <v>105</v>
      </c>
      <c r="CL84" s="5" t="s">
        <v>105</v>
      </c>
      <c r="CM84" s="5" t="s">
        <v>105</v>
      </c>
      <c r="CN84" s="5" t="s">
        <v>105</v>
      </c>
      <c r="CO84" s="5" t="s">
        <v>105</v>
      </c>
      <c r="CP84" s="5" t="s">
        <v>105</v>
      </c>
      <c r="CQ84" s="10" t="s">
        <v>939</v>
      </c>
      <c r="CR84" s="5" t="s">
        <v>105</v>
      </c>
      <c r="CS84" s="5" t="s">
        <v>105</v>
      </c>
      <c r="CT84" s="5" t="s">
        <v>105</v>
      </c>
      <c r="CU84" s="5" t="s">
        <v>105</v>
      </c>
      <c r="CV84" s="13" t="s">
        <v>940</v>
      </c>
      <c r="CW84" s="6"/>
      <c r="CX84" s="6"/>
      <c r="CY84" s="6"/>
      <c r="CZ84" s="6"/>
      <c r="DA84" s="6"/>
      <c r="DB84" s="6"/>
      <c r="DC84" s="6"/>
      <c r="DD84" s="6"/>
      <c r="DE84" s="6"/>
      <c r="DF84" s="6"/>
    </row>
    <row r="85">
      <c r="A85" s="5" t="s">
        <v>100</v>
      </c>
      <c r="B85" s="5" t="s">
        <v>359</v>
      </c>
      <c r="C85" s="5" t="s">
        <v>941</v>
      </c>
      <c r="D85" s="5">
        <v>17455.0</v>
      </c>
      <c r="E85" s="5" t="s">
        <v>411</v>
      </c>
      <c r="F85" s="5">
        <v>2007.0</v>
      </c>
      <c r="G85" s="5" t="s">
        <v>396</v>
      </c>
      <c r="H85" s="5">
        <v>28.0</v>
      </c>
      <c r="I85" s="5" t="s">
        <v>106</v>
      </c>
      <c r="J85" s="5" t="s">
        <v>107</v>
      </c>
      <c r="K85" s="5" t="s">
        <v>108</v>
      </c>
      <c r="L85" s="5" t="s">
        <v>105</v>
      </c>
      <c r="M85" s="5" t="s">
        <v>137</v>
      </c>
      <c r="N85" s="5">
        <v>3.0</v>
      </c>
      <c r="O85" s="10" t="s">
        <v>942</v>
      </c>
      <c r="P85" s="5" t="s">
        <v>943</v>
      </c>
      <c r="Q85" s="5" t="s">
        <v>944</v>
      </c>
      <c r="R85" s="5" t="s">
        <v>945</v>
      </c>
      <c r="S85" s="5" t="s">
        <v>946</v>
      </c>
      <c r="T85" s="5" t="s">
        <v>105</v>
      </c>
      <c r="U85" s="5" t="s">
        <v>105</v>
      </c>
      <c r="V85" s="5" t="s">
        <v>105</v>
      </c>
      <c r="W85" s="5" t="s">
        <v>105</v>
      </c>
      <c r="X85" s="5">
        <v>1530.0</v>
      </c>
      <c r="Y85" s="5" t="s">
        <v>105</v>
      </c>
      <c r="Z85" s="5" t="s">
        <v>105</v>
      </c>
      <c r="AA85" s="5" t="s">
        <v>156</v>
      </c>
      <c r="AB85" s="5">
        <v>14.0</v>
      </c>
      <c r="AC85" s="5" t="s">
        <v>947</v>
      </c>
      <c r="AD85" s="5" t="s">
        <v>629</v>
      </c>
      <c r="AE85" s="5" t="s">
        <v>105</v>
      </c>
      <c r="AF85" s="5" t="s">
        <v>105</v>
      </c>
      <c r="AG85" s="5" t="s">
        <v>105</v>
      </c>
      <c r="AH85" s="5">
        <v>0.3</v>
      </c>
      <c r="AI85" s="11">
        <f t="shared" ref="AI85:AI86" si="27">CONVERT(AK85, "yd", "m")</f>
        <v>114.3</v>
      </c>
      <c r="AJ85" s="12">
        <f t="shared" ref="AJ85:AJ86" si="28">CONVERT(AI85, "m", "ft")</f>
        <v>375</v>
      </c>
      <c r="AK85" s="5">
        <v>125.0</v>
      </c>
      <c r="AL85" s="10" t="s">
        <v>105</v>
      </c>
      <c r="AM85" s="5">
        <v>1.0</v>
      </c>
      <c r="AN85" s="5">
        <v>7.0</v>
      </c>
      <c r="AO85" s="5" t="s">
        <v>105</v>
      </c>
      <c r="AP85" s="5" t="s">
        <v>105</v>
      </c>
      <c r="AQ85" s="5" t="s">
        <v>105</v>
      </c>
      <c r="AR85" s="5" t="s">
        <v>105</v>
      </c>
      <c r="AS85" s="5" t="s">
        <v>105</v>
      </c>
      <c r="AT85" s="5" t="s">
        <v>105</v>
      </c>
      <c r="AU85" s="5" t="s">
        <v>105</v>
      </c>
      <c r="AV85" s="5" t="s">
        <v>105</v>
      </c>
      <c r="AW85" s="5" t="s">
        <v>286</v>
      </c>
      <c r="AX85" s="5" t="s">
        <v>105</v>
      </c>
      <c r="AY85" s="5" t="s">
        <v>105</v>
      </c>
      <c r="AZ85" s="5" t="s">
        <v>105</v>
      </c>
      <c r="BA85" s="5" t="s">
        <v>105</v>
      </c>
      <c r="BB85" s="5" t="s">
        <v>105</v>
      </c>
      <c r="BC85" s="5" t="s">
        <v>105</v>
      </c>
      <c r="BD85" s="5" t="s">
        <v>105</v>
      </c>
      <c r="BE85" s="5" t="s">
        <v>105</v>
      </c>
      <c r="BF85" s="5" t="s">
        <v>105</v>
      </c>
      <c r="BG85" s="5" t="s">
        <v>105</v>
      </c>
      <c r="BH85" s="5" t="s">
        <v>105</v>
      </c>
      <c r="BI85" s="5" t="s">
        <v>105</v>
      </c>
      <c r="BJ85" s="5" t="s">
        <v>105</v>
      </c>
      <c r="BK85" s="5" t="s">
        <v>105</v>
      </c>
      <c r="BL85" s="5" t="s">
        <v>105</v>
      </c>
      <c r="BM85" s="5" t="s">
        <v>749</v>
      </c>
      <c r="BN85" s="5" t="s">
        <v>105</v>
      </c>
      <c r="BO85" s="5" t="s">
        <v>105</v>
      </c>
      <c r="BP85" s="5" t="s">
        <v>105</v>
      </c>
      <c r="BQ85" s="5" t="s">
        <v>105</v>
      </c>
      <c r="BR85" s="5" t="s">
        <v>948</v>
      </c>
      <c r="BS85" s="5" t="s">
        <v>105</v>
      </c>
      <c r="BT85" s="5" t="s">
        <v>105</v>
      </c>
      <c r="BU85" s="5" t="s">
        <v>119</v>
      </c>
      <c r="BV85" s="10" t="s">
        <v>105</v>
      </c>
      <c r="BW85" s="10" t="s">
        <v>105</v>
      </c>
      <c r="BX85" s="5" t="s">
        <v>105</v>
      </c>
      <c r="BY85" s="5" t="s">
        <v>105</v>
      </c>
      <c r="BZ85" s="5" t="s">
        <v>105</v>
      </c>
      <c r="CA85" s="5" t="s">
        <v>105</v>
      </c>
      <c r="CB85" s="5" t="s">
        <v>105</v>
      </c>
      <c r="CC85" s="5" t="s">
        <v>105</v>
      </c>
      <c r="CD85" s="5" t="s">
        <v>105</v>
      </c>
      <c r="CE85" s="5" t="s">
        <v>105</v>
      </c>
      <c r="CF85" s="5" t="s">
        <v>105</v>
      </c>
      <c r="CG85" s="5" t="s">
        <v>105</v>
      </c>
      <c r="CH85" s="5" t="s">
        <v>105</v>
      </c>
      <c r="CI85" s="5" t="s">
        <v>105</v>
      </c>
      <c r="CJ85" s="5" t="s">
        <v>105</v>
      </c>
      <c r="CK85" s="5" t="s">
        <v>105</v>
      </c>
      <c r="CL85" s="5" t="s">
        <v>105</v>
      </c>
      <c r="CM85" s="5" t="s">
        <v>105</v>
      </c>
      <c r="CN85" s="5" t="s">
        <v>105</v>
      </c>
      <c r="CO85" s="5" t="s">
        <v>105</v>
      </c>
      <c r="CP85" s="5" t="s">
        <v>105</v>
      </c>
      <c r="CQ85" s="10" t="s">
        <v>949</v>
      </c>
      <c r="CR85" s="5" t="s">
        <v>105</v>
      </c>
      <c r="CS85" s="5" t="s">
        <v>105</v>
      </c>
      <c r="CT85" s="5" t="s">
        <v>105</v>
      </c>
      <c r="CU85" s="5" t="s">
        <v>105</v>
      </c>
      <c r="CV85" s="13" t="s">
        <v>950</v>
      </c>
      <c r="CW85" s="6"/>
      <c r="CX85" s="6"/>
      <c r="CY85" s="6"/>
      <c r="CZ85" s="6"/>
      <c r="DA85" s="6"/>
      <c r="DB85" s="6"/>
      <c r="DC85" s="6"/>
      <c r="DD85" s="6"/>
      <c r="DE85" s="6"/>
      <c r="DF85" s="6"/>
    </row>
    <row r="86">
      <c r="A86" s="5" t="s">
        <v>100</v>
      </c>
      <c r="B86" s="5" t="s">
        <v>359</v>
      </c>
      <c r="C86" s="5" t="s">
        <v>951</v>
      </c>
      <c r="D86" s="5">
        <v>7235.0</v>
      </c>
      <c r="E86" s="5" t="s">
        <v>105</v>
      </c>
      <c r="F86" s="5">
        <v>1949.0</v>
      </c>
      <c r="G86" s="5" t="s">
        <v>105</v>
      </c>
      <c r="H86" s="5" t="s">
        <v>105</v>
      </c>
      <c r="I86" s="5" t="s">
        <v>150</v>
      </c>
      <c r="J86" s="5" t="s">
        <v>107</v>
      </c>
      <c r="K86" s="5" t="s">
        <v>108</v>
      </c>
      <c r="L86" s="5" t="s">
        <v>105</v>
      </c>
      <c r="M86" s="5" t="s">
        <v>137</v>
      </c>
      <c r="N86" s="5">
        <v>2.0</v>
      </c>
      <c r="O86" s="10" t="s">
        <v>952</v>
      </c>
      <c r="P86" s="5" t="s">
        <v>953</v>
      </c>
      <c r="Q86" s="5" t="s">
        <v>954</v>
      </c>
      <c r="R86" s="5" t="s">
        <v>955</v>
      </c>
      <c r="S86" s="5" t="s">
        <v>956</v>
      </c>
      <c r="T86" s="5" t="s">
        <v>105</v>
      </c>
      <c r="U86" s="5" t="s">
        <v>105</v>
      </c>
      <c r="V86" s="5" t="s">
        <v>105</v>
      </c>
      <c r="W86" s="5" t="s">
        <v>105</v>
      </c>
      <c r="X86" s="5">
        <v>1507.0</v>
      </c>
      <c r="Y86" s="5" t="s">
        <v>190</v>
      </c>
      <c r="Z86" s="5" t="s">
        <v>167</v>
      </c>
      <c r="AA86" s="5" t="s">
        <v>105</v>
      </c>
      <c r="AB86" s="5" t="s">
        <v>105</v>
      </c>
      <c r="AC86" s="5" t="s">
        <v>957</v>
      </c>
      <c r="AD86" s="5" t="s">
        <v>105</v>
      </c>
      <c r="AE86" s="5" t="s">
        <v>105</v>
      </c>
      <c r="AF86" s="5" t="s">
        <v>105</v>
      </c>
      <c r="AG86" s="5" t="s">
        <v>105</v>
      </c>
      <c r="AH86" s="5" t="s">
        <v>105</v>
      </c>
      <c r="AI86" s="11">
        <f t="shared" si="27"/>
        <v>64.008</v>
      </c>
      <c r="AJ86" s="12">
        <f t="shared" si="28"/>
        <v>210</v>
      </c>
      <c r="AK86" s="5">
        <v>70.0</v>
      </c>
      <c r="AL86" s="10" t="s">
        <v>105</v>
      </c>
      <c r="AM86" s="5">
        <v>1.0</v>
      </c>
      <c r="AN86" s="5">
        <v>8.0</v>
      </c>
      <c r="AO86" s="5" t="s">
        <v>105</v>
      </c>
      <c r="AP86" s="5" t="s">
        <v>105</v>
      </c>
      <c r="AQ86" s="5" t="s">
        <v>105</v>
      </c>
      <c r="AR86" s="5" t="s">
        <v>105</v>
      </c>
      <c r="AS86" s="5" t="s">
        <v>105</v>
      </c>
      <c r="AT86" s="5" t="s">
        <v>105</v>
      </c>
      <c r="AU86" s="5" t="s">
        <v>105</v>
      </c>
      <c r="AV86" s="5" t="s">
        <v>105</v>
      </c>
      <c r="AW86" s="5" t="s">
        <v>232</v>
      </c>
      <c r="AX86" s="5" t="s">
        <v>105</v>
      </c>
      <c r="AY86" s="5" t="s">
        <v>105</v>
      </c>
      <c r="AZ86" s="5">
        <v>3.5</v>
      </c>
      <c r="BA86" s="5" t="s">
        <v>105</v>
      </c>
      <c r="BB86" s="5" t="s">
        <v>105</v>
      </c>
      <c r="BC86" s="5" t="s">
        <v>105</v>
      </c>
      <c r="BD86" s="5" t="s">
        <v>105</v>
      </c>
      <c r="BE86" s="5" t="s">
        <v>105</v>
      </c>
      <c r="BF86" s="5" t="s">
        <v>105</v>
      </c>
      <c r="BG86" s="5" t="s">
        <v>105</v>
      </c>
      <c r="BH86" s="5" t="s">
        <v>105</v>
      </c>
      <c r="BI86" s="5" t="s">
        <v>958</v>
      </c>
      <c r="BJ86" s="5" t="s">
        <v>105</v>
      </c>
      <c r="BK86" s="5" t="s">
        <v>105</v>
      </c>
      <c r="BL86" s="5" t="s">
        <v>105</v>
      </c>
      <c r="BM86" s="5" t="s">
        <v>105</v>
      </c>
      <c r="BN86" s="5" t="s">
        <v>685</v>
      </c>
      <c r="BO86" s="5" t="s">
        <v>105</v>
      </c>
      <c r="BP86" s="5" t="s">
        <v>959</v>
      </c>
      <c r="BQ86" s="5" t="s">
        <v>105</v>
      </c>
      <c r="BR86" s="5" t="s">
        <v>960</v>
      </c>
      <c r="BS86" s="5" t="s">
        <v>105</v>
      </c>
      <c r="BT86" s="5" t="s">
        <v>105</v>
      </c>
      <c r="BU86" s="5" t="s">
        <v>119</v>
      </c>
      <c r="BV86" s="10" t="s">
        <v>105</v>
      </c>
      <c r="BW86" s="10" t="s">
        <v>105</v>
      </c>
      <c r="BX86" s="5" t="s">
        <v>105</v>
      </c>
      <c r="BY86" s="5" t="s">
        <v>105</v>
      </c>
      <c r="BZ86" s="5" t="s">
        <v>105</v>
      </c>
      <c r="CA86" s="5" t="s">
        <v>105</v>
      </c>
      <c r="CB86" s="5" t="s">
        <v>105</v>
      </c>
      <c r="CC86" s="5" t="s">
        <v>105</v>
      </c>
      <c r="CD86" s="5" t="s">
        <v>105</v>
      </c>
      <c r="CE86" s="5" t="s">
        <v>105</v>
      </c>
      <c r="CF86" s="5" t="s">
        <v>105</v>
      </c>
      <c r="CG86" s="5" t="s">
        <v>105</v>
      </c>
      <c r="CH86" s="5" t="s">
        <v>105</v>
      </c>
      <c r="CI86" s="5" t="s">
        <v>105</v>
      </c>
      <c r="CJ86" s="5" t="s">
        <v>105</v>
      </c>
      <c r="CK86" s="5" t="s">
        <v>105</v>
      </c>
      <c r="CL86" s="5" t="s">
        <v>105</v>
      </c>
      <c r="CM86" s="5" t="s">
        <v>105</v>
      </c>
      <c r="CN86" s="5" t="s">
        <v>105</v>
      </c>
      <c r="CO86" s="5" t="s">
        <v>105</v>
      </c>
      <c r="CP86" s="5" t="s">
        <v>105</v>
      </c>
      <c r="CQ86" s="10" t="s">
        <v>961</v>
      </c>
      <c r="CR86" s="5" t="s">
        <v>105</v>
      </c>
      <c r="CS86" s="5" t="s">
        <v>105</v>
      </c>
      <c r="CT86" s="5" t="s">
        <v>105</v>
      </c>
      <c r="CU86" s="5" t="s">
        <v>105</v>
      </c>
      <c r="CV86" s="13" t="s">
        <v>962</v>
      </c>
      <c r="CW86" s="6"/>
      <c r="CX86" s="6"/>
      <c r="CY86" s="6"/>
      <c r="CZ86" s="6"/>
      <c r="DA86" s="6"/>
      <c r="DB86" s="6"/>
      <c r="DC86" s="6"/>
      <c r="DD86" s="6"/>
      <c r="DE86" s="6"/>
      <c r="DF86" s="6"/>
    </row>
    <row r="87">
      <c r="A87" s="5" t="s">
        <v>100</v>
      </c>
      <c r="B87" s="5" t="s">
        <v>359</v>
      </c>
      <c r="C87" s="5" t="s">
        <v>951</v>
      </c>
      <c r="D87" s="5">
        <v>416.0</v>
      </c>
      <c r="E87" s="5" t="s">
        <v>963</v>
      </c>
      <c r="F87" s="5">
        <v>1983.0</v>
      </c>
      <c r="G87" s="5" t="s">
        <v>241</v>
      </c>
      <c r="H87" s="5">
        <v>15.0</v>
      </c>
      <c r="I87" s="5" t="s">
        <v>136</v>
      </c>
      <c r="J87" s="5" t="s">
        <v>107</v>
      </c>
      <c r="K87" s="5" t="s">
        <v>108</v>
      </c>
      <c r="L87" s="5" t="s">
        <v>105</v>
      </c>
      <c r="M87" s="5" t="s">
        <v>278</v>
      </c>
      <c r="N87" s="5">
        <v>2.0</v>
      </c>
      <c r="O87" s="10" t="s">
        <v>964</v>
      </c>
      <c r="P87" s="5" t="s">
        <v>965</v>
      </c>
      <c r="Q87" s="5" t="s">
        <v>966</v>
      </c>
      <c r="R87" s="5" t="s">
        <v>965</v>
      </c>
      <c r="S87" s="5" t="s">
        <v>105</v>
      </c>
      <c r="T87" s="5" t="s">
        <v>105</v>
      </c>
      <c r="U87" s="5" t="s">
        <v>105</v>
      </c>
      <c r="V87" s="5" t="s">
        <v>105</v>
      </c>
      <c r="W87" s="5" t="s">
        <v>105</v>
      </c>
      <c r="X87" s="5" t="s">
        <v>105</v>
      </c>
      <c r="Y87" s="5" t="s">
        <v>105</v>
      </c>
      <c r="Z87" s="5" t="s">
        <v>105</v>
      </c>
      <c r="AA87" s="5" t="s">
        <v>141</v>
      </c>
      <c r="AB87" s="5">
        <v>81.98</v>
      </c>
      <c r="AC87" s="5" t="s">
        <v>967</v>
      </c>
      <c r="AD87" s="5" t="s">
        <v>497</v>
      </c>
      <c r="AE87" s="5" t="s">
        <v>105</v>
      </c>
      <c r="AF87" s="5" t="s">
        <v>105</v>
      </c>
      <c r="AG87" s="5" t="s">
        <v>105</v>
      </c>
      <c r="AH87" s="5" t="s">
        <v>105</v>
      </c>
      <c r="AI87" s="15" t="s">
        <v>105</v>
      </c>
      <c r="AJ87" s="14" t="s">
        <v>105</v>
      </c>
      <c r="AK87" s="5" t="s">
        <v>105</v>
      </c>
      <c r="AL87" s="10" t="s">
        <v>118</v>
      </c>
      <c r="AM87" s="5">
        <v>1.0</v>
      </c>
      <c r="AN87" s="5">
        <v>7.0</v>
      </c>
      <c r="AO87" s="5" t="s">
        <v>105</v>
      </c>
      <c r="AP87" s="5" t="s">
        <v>105</v>
      </c>
      <c r="AQ87" s="5" t="s">
        <v>105</v>
      </c>
      <c r="AR87" s="5" t="s">
        <v>105</v>
      </c>
      <c r="AS87" s="5" t="s">
        <v>105</v>
      </c>
      <c r="AT87" s="5" t="s">
        <v>105</v>
      </c>
      <c r="AU87" s="5" t="s">
        <v>105</v>
      </c>
      <c r="AV87" s="5" t="s">
        <v>105</v>
      </c>
      <c r="AW87" s="5" t="s">
        <v>286</v>
      </c>
      <c r="AX87" s="5" t="s">
        <v>105</v>
      </c>
      <c r="AY87" s="5" t="s">
        <v>105</v>
      </c>
      <c r="AZ87" s="5" t="s">
        <v>105</v>
      </c>
      <c r="BA87" s="5" t="s">
        <v>105</v>
      </c>
      <c r="BB87" s="5" t="s">
        <v>105</v>
      </c>
      <c r="BC87" s="5" t="s">
        <v>105</v>
      </c>
      <c r="BD87" s="5" t="s">
        <v>105</v>
      </c>
      <c r="BE87" s="5" t="s">
        <v>105</v>
      </c>
      <c r="BF87" s="5" t="s">
        <v>105</v>
      </c>
      <c r="BG87" s="5" t="s">
        <v>105</v>
      </c>
      <c r="BH87" s="5" t="s">
        <v>105</v>
      </c>
      <c r="BI87" s="5" t="s">
        <v>476</v>
      </c>
      <c r="BJ87" s="5" t="s">
        <v>619</v>
      </c>
      <c r="BK87" s="5" t="s">
        <v>105</v>
      </c>
      <c r="BL87" s="5" t="s">
        <v>105</v>
      </c>
      <c r="BM87" s="5" t="s">
        <v>379</v>
      </c>
      <c r="BN87" s="5" t="s">
        <v>105</v>
      </c>
      <c r="BO87" s="5" t="s">
        <v>105</v>
      </c>
      <c r="BP87" s="5" t="s">
        <v>968</v>
      </c>
      <c r="BQ87" s="5" t="s">
        <v>105</v>
      </c>
      <c r="BR87" s="5" t="s">
        <v>969</v>
      </c>
      <c r="BS87" s="5" t="s">
        <v>105</v>
      </c>
      <c r="BT87" s="5" t="s">
        <v>970</v>
      </c>
      <c r="BU87" s="5" t="s">
        <v>119</v>
      </c>
      <c r="BV87" s="10" t="s">
        <v>105</v>
      </c>
      <c r="BW87" s="10" t="s">
        <v>105</v>
      </c>
      <c r="BX87" s="5" t="s">
        <v>105</v>
      </c>
      <c r="BY87" s="5" t="s">
        <v>105</v>
      </c>
      <c r="BZ87" s="5" t="s">
        <v>105</v>
      </c>
      <c r="CA87" s="5">
        <v>1.0</v>
      </c>
      <c r="CB87" s="5" t="s">
        <v>105</v>
      </c>
      <c r="CC87" s="5" t="s">
        <v>105</v>
      </c>
      <c r="CD87" s="5">
        <v>12.5</v>
      </c>
      <c r="CE87" s="5">
        <v>3.75</v>
      </c>
      <c r="CF87" s="5" t="s">
        <v>105</v>
      </c>
      <c r="CG87" s="5">
        <v>0.25</v>
      </c>
      <c r="CH87" s="5" t="s">
        <v>105</v>
      </c>
      <c r="CI87" s="5" t="s">
        <v>105</v>
      </c>
      <c r="CJ87" s="5" t="s">
        <v>105</v>
      </c>
      <c r="CK87" s="5" t="s">
        <v>105</v>
      </c>
      <c r="CL87" s="5" t="s">
        <v>118</v>
      </c>
      <c r="CM87" s="5">
        <v>3.0</v>
      </c>
      <c r="CN87" s="5" t="s">
        <v>105</v>
      </c>
      <c r="CO87" s="5" t="s">
        <v>105</v>
      </c>
      <c r="CP87" s="5" t="s">
        <v>105</v>
      </c>
      <c r="CQ87" s="5" t="s">
        <v>105</v>
      </c>
      <c r="CR87" s="5" t="s">
        <v>105</v>
      </c>
      <c r="CS87" s="5" t="s">
        <v>105</v>
      </c>
      <c r="CT87" s="5" t="s">
        <v>105</v>
      </c>
      <c r="CU87" s="5" t="s">
        <v>105</v>
      </c>
      <c r="CV87" s="13" t="s">
        <v>971</v>
      </c>
      <c r="CW87" s="6"/>
      <c r="CX87" s="6"/>
      <c r="CY87" s="6"/>
      <c r="CZ87" s="6"/>
      <c r="DA87" s="6"/>
      <c r="DB87" s="6"/>
      <c r="DC87" s="6"/>
      <c r="DD87" s="6"/>
      <c r="DE87" s="6"/>
      <c r="DF87" s="6"/>
    </row>
    <row r="88">
      <c r="A88" s="5" t="s">
        <v>100</v>
      </c>
      <c r="B88" s="5" t="s">
        <v>359</v>
      </c>
      <c r="C88" s="5" t="s">
        <v>951</v>
      </c>
      <c r="D88" s="5">
        <v>25559.0</v>
      </c>
      <c r="E88" s="5" t="s">
        <v>371</v>
      </c>
      <c r="F88" s="5">
        <v>2009.0</v>
      </c>
      <c r="G88" s="5" t="s">
        <v>104</v>
      </c>
      <c r="H88" s="5">
        <v>24.0</v>
      </c>
      <c r="I88" s="5" t="s">
        <v>106</v>
      </c>
      <c r="J88" s="5" t="s">
        <v>107</v>
      </c>
      <c r="K88" s="5" t="s">
        <v>108</v>
      </c>
      <c r="L88" s="5" t="s">
        <v>105</v>
      </c>
      <c r="M88" s="5" t="s">
        <v>109</v>
      </c>
      <c r="N88" s="5">
        <v>1.0</v>
      </c>
      <c r="O88" s="10" t="s">
        <v>972</v>
      </c>
      <c r="P88" s="5" t="s">
        <v>973</v>
      </c>
      <c r="Q88" s="5" t="s">
        <v>954</v>
      </c>
      <c r="R88" s="5" t="s">
        <v>974</v>
      </c>
      <c r="S88" s="10" t="s">
        <v>975</v>
      </c>
      <c r="T88" s="20">
        <v>34.71008</v>
      </c>
      <c r="U88" s="20">
        <v>-86.649813</v>
      </c>
      <c r="V88" s="5">
        <v>200.829</v>
      </c>
      <c r="W88" s="5">
        <v>659.0</v>
      </c>
      <c r="X88" s="5">
        <v>540.0</v>
      </c>
      <c r="Y88" s="5" t="s">
        <v>105</v>
      </c>
      <c r="Z88" s="5" t="s">
        <v>105</v>
      </c>
      <c r="AA88" s="5" t="s">
        <v>220</v>
      </c>
      <c r="AB88" s="5">
        <v>0.0</v>
      </c>
      <c r="AC88" s="5" t="s">
        <v>976</v>
      </c>
      <c r="AD88" s="5" t="s">
        <v>105</v>
      </c>
      <c r="AE88" s="5" t="s">
        <v>105</v>
      </c>
      <c r="AF88" s="5" t="s">
        <v>105</v>
      </c>
      <c r="AG88" s="5" t="s">
        <v>105</v>
      </c>
      <c r="AH88" s="5">
        <v>5.5</v>
      </c>
      <c r="AI88" s="11">
        <f t="shared" ref="AI88:AI89" si="29">CONVERT(AK88, "yd", "m")</f>
        <v>109.728</v>
      </c>
      <c r="AJ88" s="12">
        <f t="shared" ref="AJ88:AJ89" si="30">CONVERT(AI88, "m", "ft")</f>
        <v>360</v>
      </c>
      <c r="AK88" s="5">
        <v>120.0</v>
      </c>
      <c r="AL88" s="10" t="s">
        <v>105</v>
      </c>
      <c r="AM88" s="5">
        <v>1.0</v>
      </c>
      <c r="AN88" s="5">
        <v>6.5</v>
      </c>
      <c r="AO88" s="5" t="s">
        <v>105</v>
      </c>
      <c r="AP88" s="5" t="s">
        <v>105</v>
      </c>
      <c r="AQ88" s="5" t="s">
        <v>105</v>
      </c>
      <c r="AR88" s="5" t="s">
        <v>105</v>
      </c>
      <c r="AS88" s="5" t="s">
        <v>105</v>
      </c>
      <c r="AT88" s="5" t="s">
        <v>105</v>
      </c>
      <c r="AU88" s="5" t="s">
        <v>105</v>
      </c>
      <c r="AV88" s="5" t="s">
        <v>105</v>
      </c>
      <c r="AW88" s="5" t="s">
        <v>144</v>
      </c>
      <c r="AX88" s="5" t="s">
        <v>105</v>
      </c>
      <c r="AY88" s="5" t="s">
        <v>105</v>
      </c>
      <c r="AZ88" s="5" t="s">
        <v>105</v>
      </c>
      <c r="BA88" s="5" t="s">
        <v>116</v>
      </c>
      <c r="BB88" s="5" t="s">
        <v>116</v>
      </c>
      <c r="BC88" s="5" t="s">
        <v>105</v>
      </c>
      <c r="BD88" s="5" t="s">
        <v>977</v>
      </c>
      <c r="BE88" s="5" t="s">
        <v>105</v>
      </c>
      <c r="BF88" s="5" t="s">
        <v>105</v>
      </c>
      <c r="BG88" s="5" t="s">
        <v>105</v>
      </c>
      <c r="BH88" s="5" t="s">
        <v>105</v>
      </c>
      <c r="BI88" s="5" t="s">
        <v>105</v>
      </c>
      <c r="BJ88" s="5" t="s">
        <v>105</v>
      </c>
      <c r="BK88" s="5" t="s">
        <v>105</v>
      </c>
      <c r="BL88" s="5" t="s">
        <v>105</v>
      </c>
      <c r="BM88" s="5" t="s">
        <v>749</v>
      </c>
      <c r="BN88" s="5" t="s">
        <v>105</v>
      </c>
      <c r="BO88" s="5" t="s">
        <v>105</v>
      </c>
      <c r="BP88" s="5" t="s">
        <v>978</v>
      </c>
      <c r="BQ88" s="5" t="s">
        <v>105</v>
      </c>
      <c r="BR88" s="5" t="s">
        <v>979</v>
      </c>
      <c r="BS88" s="5" t="s">
        <v>105</v>
      </c>
      <c r="BT88" s="5" t="s">
        <v>980</v>
      </c>
      <c r="BU88" s="5" t="s">
        <v>119</v>
      </c>
      <c r="BV88" s="10" t="s">
        <v>105</v>
      </c>
      <c r="BW88" s="10" t="s">
        <v>105</v>
      </c>
      <c r="BX88" s="5" t="s">
        <v>105</v>
      </c>
      <c r="BY88" s="5" t="s">
        <v>105</v>
      </c>
      <c r="BZ88" s="5" t="s">
        <v>105</v>
      </c>
      <c r="CA88" s="5" t="s">
        <v>105</v>
      </c>
      <c r="CB88" s="5" t="s">
        <v>105</v>
      </c>
      <c r="CC88" s="5" t="s">
        <v>105</v>
      </c>
      <c r="CD88" s="5" t="s">
        <v>105</v>
      </c>
      <c r="CE88" s="5" t="s">
        <v>105</v>
      </c>
      <c r="CF88" s="5" t="s">
        <v>105</v>
      </c>
      <c r="CG88" s="5" t="s">
        <v>105</v>
      </c>
      <c r="CH88" s="5" t="s">
        <v>105</v>
      </c>
      <c r="CI88" s="5" t="s">
        <v>105</v>
      </c>
      <c r="CJ88" s="5" t="s">
        <v>105</v>
      </c>
      <c r="CK88" s="5" t="s">
        <v>105</v>
      </c>
      <c r="CL88" s="5" t="s">
        <v>105</v>
      </c>
      <c r="CM88" s="5" t="s">
        <v>105</v>
      </c>
      <c r="CN88" s="5" t="s">
        <v>105</v>
      </c>
      <c r="CO88" s="5" t="s">
        <v>105</v>
      </c>
      <c r="CP88" s="5" t="s">
        <v>105</v>
      </c>
      <c r="CQ88" s="10" t="s">
        <v>981</v>
      </c>
      <c r="CR88" s="5" t="s">
        <v>118</v>
      </c>
      <c r="CS88" s="5" t="s">
        <v>105</v>
      </c>
      <c r="CT88" s="5" t="s">
        <v>105</v>
      </c>
      <c r="CU88" s="5" t="s">
        <v>105</v>
      </c>
      <c r="CV88" s="13" t="s">
        <v>982</v>
      </c>
      <c r="CW88" s="6"/>
      <c r="CX88" s="6"/>
      <c r="CY88" s="6"/>
      <c r="CZ88" s="6"/>
      <c r="DA88" s="6"/>
      <c r="DB88" s="6"/>
      <c r="DC88" s="6"/>
      <c r="DD88" s="6"/>
      <c r="DE88" s="6"/>
      <c r="DF88" s="6"/>
    </row>
    <row r="89">
      <c r="A89" s="5" t="s">
        <v>100</v>
      </c>
      <c r="B89" s="5" t="s">
        <v>359</v>
      </c>
      <c r="C89" s="5" t="s">
        <v>983</v>
      </c>
      <c r="D89" s="5">
        <v>18043.0</v>
      </c>
      <c r="E89" s="5" t="s">
        <v>105</v>
      </c>
      <c r="F89" s="5">
        <v>1992.0</v>
      </c>
      <c r="G89" s="5" t="s">
        <v>105</v>
      </c>
      <c r="H89" s="5" t="s">
        <v>105</v>
      </c>
      <c r="I89" s="5" t="s">
        <v>150</v>
      </c>
      <c r="J89" s="5" t="s">
        <v>107</v>
      </c>
      <c r="K89" s="5" t="s">
        <v>108</v>
      </c>
      <c r="L89" s="5" t="s">
        <v>105</v>
      </c>
      <c r="M89" s="5" t="s">
        <v>215</v>
      </c>
      <c r="N89" s="5">
        <v>1.0</v>
      </c>
      <c r="O89" s="10" t="s">
        <v>984</v>
      </c>
      <c r="P89" s="5" t="s">
        <v>985</v>
      </c>
      <c r="Q89" s="5" t="s">
        <v>986</v>
      </c>
      <c r="R89" s="5" t="s">
        <v>987</v>
      </c>
      <c r="S89" s="5" t="s">
        <v>105</v>
      </c>
      <c r="T89" s="5">
        <v>34.463996</v>
      </c>
      <c r="U89" s="5">
        <v>-86.298382</v>
      </c>
      <c r="V89" s="5">
        <v>181.789</v>
      </c>
      <c r="W89" s="5">
        <v>597.0</v>
      </c>
      <c r="X89" s="5">
        <v>2030.0</v>
      </c>
      <c r="Y89" s="5" t="s">
        <v>105</v>
      </c>
      <c r="Z89" s="5" t="s">
        <v>167</v>
      </c>
      <c r="AA89" s="5" t="s">
        <v>545</v>
      </c>
      <c r="AB89" s="5">
        <v>100.0</v>
      </c>
      <c r="AC89" s="5" t="s">
        <v>840</v>
      </c>
      <c r="AD89" s="5" t="s">
        <v>105</v>
      </c>
      <c r="AE89" s="5" t="s">
        <v>105</v>
      </c>
      <c r="AF89" s="5" t="s">
        <v>105</v>
      </c>
      <c r="AG89" s="5" t="s">
        <v>105</v>
      </c>
      <c r="AH89" s="5" t="s">
        <v>105</v>
      </c>
      <c r="AI89" s="11">
        <f t="shared" si="29"/>
        <v>45.72</v>
      </c>
      <c r="AJ89" s="12">
        <f t="shared" si="30"/>
        <v>150</v>
      </c>
      <c r="AK89" s="5">
        <v>50.0</v>
      </c>
      <c r="AL89" s="10" t="s">
        <v>105</v>
      </c>
      <c r="AM89" s="5">
        <v>1.0</v>
      </c>
      <c r="AN89" s="5">
        <v>8.0</v>
      </c>
      <c r="AO89" s="5" t="s">
        <v>105</v>
      </c>
      <c r="AP89" s="5" t="s">
        <v>105</v>
      </c>
      <c r="AQ89" s="5" t="s">
        <v>105</v>
      </c>
      <c r="AR89" s="5" t="s">
        <v>105</v>
      </c>
      <c r="AS89" s="5" t="s">
        <v>105</v>
      </c>
      <c r="AT89" s="5" t="s">
        <v>105</v>
      </c>
      <c r="AU89" s="5" t="s">
        <v>105</v>
      </c>
      <c r="AV89" s="5" t="s">
        <v>105</v>
      </c>
      <c r="AW89" s="5" t="s">
        <v>170</v>
      </c>
      <c r="AX89" s="5" t="s">
        <v>105</v>
      </c>
      <c r="AY89" s="5" t="s">
        <v>105</v>
      </c>
      <c r="AZ89" s="5" t="s">
        <v>105</v>
      </c>
      <c r="BA89" s="5" t="s">
        <v>105</v>
      </c>
      <c r="BB89" s="5" t="s">
        <v>105</v>
      </c>
      <c r="BC89" s="5" t="s">
        <v>105</v>
      </c>
      <c r="BD89" s="5" t="s">
        <v>105</v>
      </c>
      <c r="BE89" s="5" t="s">
        <v>105</v>
      </c>
      <c r="BF89" s="5" t="s">
        <v>105</v>
      </c>
      <c r="BG89" s="5" t="s">
        <v>105</v>
      </c>
      <c r="BH89" s="5" t="s">
        <v>105</v>
      </c>
      <c r="BI89" s="5" t="s">
        <v>105</v>
      </c>
      <c r="BJ89" s="5" t="s">
        <v>105</v>
      </c>
      <c r="BK89" s="5" t="s">
        <v>105</v>
      </c>
      <c r="BL89" s="5" t="s">
        <v>105</v>
      </c>
      <c r="BM89" s="5" t="s">
        <v>105</v>
      </c>
      <c r="BN89" s="5" t="s">
        <v>105</v>
      </c>
      <c r="BO89" s="5" t="s">
        <v>105</v>
      </c>
      <c r="BP89" s="5" t="s">
        <v>988</v>
      </c>
      <c r="BQ89" s="5" t="s">
        <v>105</v>
      </c>
      <c r="BR89" s="5" t="s">
        <v>989</v>
      </c>
      <c r="BS89" s="5" t="s">
        <v>105</v>
      </c>
      <c r="BT89" s="5" t="s">
        <v>215</v>
      </c>
      <c r="BU89" s="5" t="s">
        <v>119</v>
      </c>
      <c r="BV89" s="10" t="s">
        <v>105</v>
      </c>
      <c r="BW89" s="10" t="s">
        <v>105</v>
      </c>
      <c r="BX89" s="5" t="s">
        <v>105</v>
      </c>
      <c r="BY89" s="5" t="s">
        <v>105</v>
      </c>
      <c r="BZ89" s="5" t="s">
        <v>105</v>
      </c>
      <c r="CA89" s="5" t="s">
        <v>105</v>
      </c>
      <c r="CB89" s="5" t="s">
        <v>105</v>
      </c>
      <c r="CC89" s="5" t="s">
        <v>105</v>
      </c>
      <c r="CD89" s="5" t="s">
        <v>105</v>
      </c>
      <c r="CE89" s="5" t="s">
        <v>105</v>
      </c>
      <c r="CF89" s="5" t="s">
        <v>105</v>
      </c>
      <c r="CG89" s="5" t="s">
        <v>105</v>
      </c>
      <c r="CH89" s="5" t="s">
        <v>105</v>
      </c>
      <c r="CI89" s="5" t="s">
        <v>105</v>
      </c>
      <c r="CJ89" s="5" t="s">
        <v>105</v>
      </c>
      <c r="CK89" s="5" t="s">
        <v>105</v>
      </c>
      <c r="CL89" s="5" t="s">
        <v>105</v>
      </c>
      <c r="CM89" s="5" t="s">
        <v>105</v>
      </c>
      <c r="CN89" s="5" t="s">
        <v>105</v>
      </c>
      <c r="CO89" s="5" t="s">
        <v>105</v>
      </c>
      <c r="CP89" s="5" t="s">
        <v>990</v>
      </c>
      <c r="CQ89" s="10" t="s">
        <v>991</v>
      </c>
      <c r="CR89" s="5" t="s">
        <v>118</v>
      </c>
      <c r="CS89" s="5" t="s">
        <v>105</v>
      </c>
      <c r="CT89" s="5" t="s">
        <v>105</v>
      </c>
      <c r="CU89" s="5" t="s">
        <v>105</v>
      </c>
      <c r="CV89" s="13" t="s">
        <v>992</v>
      </c>
      <c r="CW89" s="6"/>
      <c r="CX89" s="6"/>
      <c r="CY89" s="6"/>
      <c r="CZ89" s="6"/>
      <c r="DA89" s="6"/>
      <c r="DB89" s="6"/>
      <c r="DC89" s="6"/>
      <c r="DD89" s="6"/>
      <c r="DE89" s="6"/>
      <c r="DF89" s="6"/>
    </row>
    <row r="90">
      <c r="A90" s="5" t="s">
        <v>100</v>
      </c>
      <c r="B90" s="5" t="s">
        <v>359</v>
      </c>
      <c r="C90" s="5" t="s">
        <v>993</v>
      </c>
      <c r="D90" s="5">
        <v>17168.0</v>
      </c>
      <c r="E90" s="5" t="s">
        <v>411</v>
      </c>
      <c r="F90" s="5">
        <v>1997.0</v>
      </c>
      <c r="G90" s="5" t="s">
        <v>105</v>
      </c>
      <c r="H90" s="5" t="s">
        <v>105</v>
      </c>
      <c r="I90" s="5" t="s">
        <v>150</v>
      </c>
      <c r="J90" s="5" t="s">
        <v>124</v>
      </c>
      <c r="K90" s="5" t="s">
        <v>108</v>
      </c>
      <c r="L90" s="5" t="s">
        <v>105</v>
      </c>
      <c r="M90" s="5" t="s">
        <v>225</v>
      </c>
      <c r="N90" s="5">
        <v>2.0</v>
      </c>
      <c r="O90" s="10" t="s">
        <v>994</v>
      </c>
      <c r="P90" s="5" t="s">
        <v>995</v>
      </c>
      <c r="Q90" s="5" t="s">
        <v>996</v>
      </c>
      <c r="R90" s="5" t="s">
        <v>997</v>
      </c>
      <c r="S90" s="5" t="s">
        <v>998</v>
      </c>
      <c r="T90" s="5">
        <v>30.554329</v>
      </c>
      <c r="U90" s="5">
        <v>-88.344528</v>
      </c>
      <c r="V90" s="5">
        <v>25.104</v>
      </c>
      <c r="W90" s="5">
        <v>70.0</v>
      </c>
      <c r="X90" s="5">
        <v>200.0</v>
      </c>
      <c r="Y90" s="5" t="s">
        <v>105</v>
      </c>
      <c r="Z90" s="5" t="s">
        <v>105</v>
      </c>
      <c r="AA90" s="5" t="s">
        <v>105</v>
      </c>
      <c r="AB90" s="5" t="s">
        <v>105</v>
      </c>
      <c r="AC90" s="5" t="s">
        <v>999</v>
      </c>
      <c r="AD90" s="5" t="s">
        <v>105</v>
      </c>
      <c r="AE90" s="5" t="s">
        <v>105</v>
      </c>
      <c r="AF90" s="5" t="s">
        <v>105</v>
      </c>
      <c r="AG90" s="5" t="s">
        <v>105</v>
      </c>
      <c r="AH90" s="5" t="s">
        <v>105</v>
      </c>
      <c r="AI90" s="15" t="s">
        <v>105</v>
      </c>
      <c r="AJ90" s="14" t="s">
        <v>105</v>
      </c>
      <c r="AK90" s="5" t="s">
        <v>105</v>
      </c>
      <c r="AL90" s="10" t="s">
        <v>105</v>
      </c>
      <c r="AM90" s="5">
        <v>1.0</v>
      </c>
      <c r="AN90" s="5" t="s">
        <v>105</v>
      </c>
      <c r="AO90" s="5" t="s">
        <v>105</v>
      </c>
      <c r="AP90" s="5" t="s">
        <v>105</v>
      </c>
      <c r="AQ90" s="5" t="s">
        <v>105</v>
      </c>
      <c r="AR90" s="5" t="s">
        <v>105</v>
      </c>
      <c r="AS90" s="5" t="s">
        <v>105</v>
      </c>
      <c r="AT90" s="5" t="s">
        <v>105</v>
      </c>
      <c r="AU90" s="5" t="s">
        <v>105</v>
      </c>
      <c r="AV90" s="5" t="s">
        <v>105</v>
      </c>
      <c r="AW90" s="5" t="s">
        <v>317</v>
      </c>
      <c r="AX90" s="5" t="s">
        <v>105</v>
      </c>
      <c r="AY90" s="5" t="s">
        <v>105</v>
      </c>
      <c r="AZ90" s="5" t="s">
        <v>105</v>
      </c>
      <c r="BA90" s="5" t="s">
        <v>170</v>
      </c>
      <c r="BB90" s="5" t="s">
        <v>170</v>
      </c>
      <c r="BC90" s="5" t="s">
        <v>105</v>
      </c>
      <c r="BD90" s="5" t="s">
        <v>105</v>
      </c>
      <c r="BE90" s="5" t="s">
        <v>105</v>
      </c>
      <c r="BF90" s="5" t="s">
        <v>118</v>
      </c>
      <c r="BG90" s="5" t="s">
        <v>977</v>
      </c>
      <c r="BH90" s="5" t="s">
        <v>105</v>
      </c>
      <c r="BI90" s="5" t="s">
        <v>105</v>
      </c>
      <c r="BJ90" s="5" t="s">
        <v>105</v>
      </c>
      <c r="BK90" s="5" t="s">
        <v>105</v>
      </c>
      <c r="BL90" s="5" t="s">
        <v>105</v>
      </c>
      <c r="BM90" s="5" t="s">
        <v>736</v>
      </c>
      <c r="BN90" s="5" t="s">
        <v>105</v>
      </c>
      <c r="BO90" s="5" t="s">
        <v>105</v>
      </c>
      <c r="BP90" s="5" t="s">
        <v>105</v>
      </c>
      <c r="BQ90" s="5" t="s">
        <v>105</v>
      </c>
      <c r="BR90" s="5" t="s">
        <v>1000</v>
      </c>
      <c r="BS90" s="5" t="s">
        <v>105</v>
      </c>
      <c r="BT90" s="5" t="s">
        <v>1001</v>
      </c>
      <c r="BU90" s="5" t="s">
        <v>105</v>
      </c>
      <c r="BV90" s="10" t="s">
        <v>105</v>
      </c>
      <c r="BW90" s="10" t="s">
        <v>105</v>
      </c>
      <c r="BX90" s="5" t="s">
        <v>105</v>
      </c>
      <c r="BY90" s="5" t="s">
        <v>105</v>
      </c>
      <c r="BZ90" s="5" t="s">
        <v>105</v>
      </c>
      <c r="CA90" s="5" t="s">
        <v>105</v>
      </c>
      <c r="CB90" s="5" t="s">
        <v>105</v>
      </c>
      <c r="CC90" s="5" t="s">
        <v>105</v>
      </c>
      <c r="CD90" s="5" t="s">
        <v>105</v>
      </c>
      <c r="CE90" s="5" t="s">
        <v>105</v>
      </c>
      <c r="CF90" s="5" t="s">
        <v>105</v>
      </c>
      <c r="CG90" s="5" t="s">
        <v>105</v>
      </c>
      <c r="CH90" s="5" t="s">
        <v>105</v>
      </c>
      <c r="CI90" s="5" t="s">
        <v>105</v>
      </c>
      <c r="CJ90" s="5" t="s">
        <v>105</v>
      </c>
      <c r="CK90" s="5" t="s">
        <v>105</v>
      </c>
      <c r="CL90" s="5" t="s">
        <v>105</v>
      </c>
      <c r="CM90" s="5" t="s">
        <v>105</v>
      </c>
      <c r="CN90" s="5" t="s">
        <v>105</v>
      </c>
      <c r="CO90" s="5" t="s">
        <v>105</v>
      </c>
      <c r="CP90" s="5" t="s">
        <v>105</v>
      </c>
      <c r="CQ90" s="10" t="s">
        <v>1002</v>
      </c>
      <c r="CR90" s="5" t="s">
        <v>118</v>
      </c>
      <c r="CS90" s="5" t="s">
        <v>105</v>
      </c>
      <c r="CT90" s="5" t="s">
        <v>105</v>
      </c>
      <c r="CU90" s="5" t="s">
        <v>105</v>
      </c>
      <c r="CV90" s="13" t="s">
        <v>1003</v>
      </c>
      <c r="CW90" s="6"/>
      <c r="CX90" s="6"/>
      <c r="CY90" s="6"/>
      <c r="CZ90" s="6"/>
      <c r="DA90" s="6"/>
      <c r="DB90" s="6"/>
      <c r="DC90" s="6"/>
      <c r="DD90" s="6"/>
      <c r="DE90" s="6"/>
      <c r="DF90" s="6"/>
    </row>
    <row r="91">
      <c r="A91" s="5" t="s">
        <v>100</v>
      </c>
      <c r="B91" s="5" t="s">
        <v>359</v>
      </c>
      <c r="C91" s="5" t="s">
        <v>1004</v>
      </c>
      <c r="D91" s="5">
        <v>40542.0</v>
      </c>
      <c r="E91" s="5" t="s">
        <v>491</v>
      </c>
      <c r="F91" s="5">
        <v>2012.0</v>
      </c>
      <c r="G91" s="5" t="s">
        <v>104</v>
      </c>
      <c r="H91" s="5" t="s">
        <v>105</v>
      </c>
      <c r="I91" s="5" t="s">
        <v>106</v>
      </c>
      <c r="J91" s="5" t="s">
        <v>124</v>
      </c>
      <c r="K91" s="5" t="s">
        <v>108</v>
      </c>
      <c r="L91" s="5" t="s">
        <v>105</v>
      </c>
      <c r="M91" s="5" t="s">
        <v>278</v>
      </c>
      <c r="N91" s="5">
        <v>1.0</v>
      </c>
      <c r="O91" s="10" t="s">
        <v>1005</v>
      </c>
      <c r="P91" s="5" t="s">
        <v>1006</v>
      </c>
      <c r="Q91" s="5" t="s">
        <v>1007</v>
      </c>
      <c r="R91" s="5" t="s">
        <v>1008</v>
      </c>
      <c r="S91" s="5" t="s">
        <v>1007</v>
      </c>
      <c r="T91" s="5" t="s">
        <v>105</v>
      </c>
      <c r="U91" s="5" t="s">
        <v>105</v>
      </c>
      <c r="V91" s="5" t="s">
        <v>105</v>
      </c>
      <c r="W91" s="5" t="s">
        <v>105</v>
      </c>
      <c r="X91" s="5">
        <v>130.0</v>
      </c>
      <c r="Y91" s="5" t="s">
        <v>105</v>
      </c>
      <c r="Z91" s="5" t="s">
        <v>167</v>
      </c>
      <c r="AA91" s="5" t="s">
        <v>105</v>
      </c>
      <c r="AB91" s="5" t="s">
        <v>105</v>
      </c>
      <c r="AC91" s="5" t="s">
        <v>1009</v>
      </c>
      <c r="AD91" s="5" t="s">
        <v>1010</v>
      </c>
      <c r="AE91" s="5" t="s">
        <v>105</v>
      </c>
      <c r="AF91" s="5" t="s">
        <v>105</v>
      </c>
      <c r="AG91" s="5" t="s">
        <v>105</v>
      </c>
      <c r="AH91" s="5">
        <v>10.0</v>
      </c>
      <c r="AI91" s="15" t="s">
        <v>105</v>
      </c>
      <c r="AJ91" s="14" t="s">
        <v>105</v>
      </c>
      <c r="AK91" s="5" t="s">
        <v>105</v>
      </c>
      <c r="AL91" s="10" t="s">
        <v>105</v>
      </c>
      <c r="AM91" s="5">
        <v>1.0</v>
      </c>
      <c r="AN91" s="5">
        <v>8.5</v>
      </c>
      <c r="AO91" s="5" t="s">
        <v>105</v>
      </c>
      <c r="AP91" s="5" t="s">
        <v>105</v>
      </c>
      <c r="AQ91" s="5">
        <v>3.5</v>
      </c>
      <c r="AR91" s="5" t="s">
        <v>105</v>
      </c>
      <c r="AS91" s="5" t="s">
        <v>105</v>
      </c>
      <c r="AT91" s="5">
        <v>550.0</v>
      </c>
      <c r="AU91" s="5" t="s">
        <v>105</v>
      </c>
      <c r="AV91" s="5" t="s">
        <v>105</v>
      </c>
      <c r="AW91" s="5" t="s">
        <v>105</v>
      </c>
      <c r="AX91" s="5" t="s">
        <v>105</v>
      </c>
      <c r="AY91" s="5" t="s">
        <v>105</v>
      </c>
      <c r="AZ91" s="5" t="s">
        <v>105</v>
      </c>
      <c r="BA91" s="5" t="s">
        <v>105</v>
      </c>
      <c r="BB91" s="5" t="s">
        <v>105</v>
      </c>
      <c r="BC91" s="5" t="s">
        <v>105</v>
      </c>
      <c r="BD91" s="5" t="s">
        <v>105</v>
      </c>
      <c r="BE91" s="5" t="s">
        <v>105</v>
      </c>
      <c r="BF91" s="5" t="s">
        <v>105</v>
      </c>
      <c r="BG91" s="5" t="s">
        <v>105</v>
      </c>
      <c r="BH91" s="5" t="s">
        <v>105</v>
      </c>
      <c r="BI91" s="5" t="s">
        <v>105</v>
      </c>
      <c r="BJ91" s="5" t="s">
        <v>105</v>
      </c>
      <c r="BK91" s="5" t="s">
        <v>105</v>
      </c>
      <c r="BL91" s="5" t="s">
        <v>105</v>
      </c>
      <c r="BM91" s="5" t="s">
        <v>105</v>
      </c>
      <c r="BN91" s="5" t="s">
        <v>105</v>
      </c>
      <c r="BO91" s="5" t="s">
        <v>105</v>
      </c>
      <c r="BP91" s="5" t="s">
        <v>105</v>
      </c>
      <c r="BQ91" s="5" t="s">
        <v>105</v>
      </c>
      <c r="BR91" s="5" t="s">
        <v>1011</v>
      </c>
      <c r="BS91" s="5" t="s">
        <v>105</v>
      </c>
      <c r="BT91" s="5" t="s">
        <v>105</v>
      </c>
      <c r="BU91" s="5" t="s">
        <v>119</v>
      </c>
      <c r="BV91" s="10" t="s">
        <v>105</v>
      </c>
      <c r="BW91" s="10" t="s">
        <v>105</v>
      </c>
      <c r="BX91" s="5" t="s">
        <v>1012</v>
      </c>
      <c r="BY91" s="5" t="s">
        <v>105</v>
      </c>
      <c r="BZ91" s="5" t="s">
        <v>105</v>
      </c>
      <c r="CA91" s="5" t="s">
        <v>105</v>
      </c>
      <c r="CB91" s="5" t="s">
        <v>105</v>
      </c>
      <c r="CC91" s="5" t="s">
        <v>105</v>
      </c>
      <c r="CD91" s="5" t="s">
        <v>105</v>
      </c>
      <c r="CE91" s="5" t="s">
        <v>105</v>
      </c>
      <c r="CF91" s="5" t="s">
        <v>105</v>
      </c>
      <c r="CG91" s="5" t="s">
        <v>105</v>
      </c>
      <c r="CH91" s="5" t="s">
        <v>105</v>
      </c>
      <c r="CI91" s="5" t="s">
        <v>105</v>
      </c>
      <c r="CJ91" s="5" t="s">
        <v>105</v>
      </c>
      <c r="CK91" s="5" t="s">
        <v>105</v>
      </c>
      <c r="CL91" s="5" t="s">
        <v>105</v>
      </c>
      <c r="CM91" s="5" t="s">
        <v>105</v>
      </c>
      <c r="CN91" s="5">
        <v>3.5</v>
      </c>
      <c r="CO91" s="5" t="s">
        <v>105</v>
      </c>
      <c r="CP91" s="5" t="s">
        <v>105</v>
      </c>
      <c r="CQ91" s="10" t="s">
        <v>1013</v>
      </c>
      <c r="CR91" s="5" t="s">
        <v>105</v>
      </c>
      <c r="CS91" s="5" t="s">
        <v>105</v>
      </c>
      <c r="CT91" s="5" t="s">
        <v>105</v>
      </c>
      <c r="CU91" s="5" t="s">
        <v>105</v>
      </c>
      <c r="CV91" s="13" t="s">
        <v>1014</v>
      </c>
      <c r="CW91" s="6"/>
      <c r="CX91" s="6"/>
      <c r="CY91" s="6"/>
      <c r="CZ91" s="6"/>
      <c r="DA91" s="6"/>
      <c r="DB91" s="6"/>
      <c r="DC91" s="6"/>
      <c r="DD91" s="6"/>
      <c r="DE91" s="6"/>
      <c r="DF91" s="6"/>
    </row>
    <row r="92">
      <c r="A92" s="5" t="s">
        <v>100</v>
      </c>
      <c r="B92" s="5" t="s">
        <v>359</v>
      </c>
      <c r="C92" s="5" t="s">
        <v>1015</v>
      </c>
      <c r="D92" s="5">
        <v>3028.0</v>
      </c>
      <c r="E92" s="5" t="s">
        <v>105</v>
      </c>
      <c r="F92" s="5">
        <v>2000.0</v>
      </c>
      <c r="G92" s="5" t="s">
        <v>105</v>
      </c>
      <c r="H92" s="5" t="s">
        <v>105</v>
      </c>
      <c r="I92" s="5" t="s">
        <v>150</v>
      </c>
      <c r="J92" s="5" t="s">
        <v>107</v>
      </c>
      <c r="K92" s="5" t="s">
        <v>108</v>
      </c>
      <c r="L92" s="5" t="s">
        <v>105</v>
      </c>
      <c r="M92" s="5" t="s">
        <v>109</v>
      </c>
      <c r="N92" s="5">
        <v>2.0</v>
      </c>
      <c r="O92" s="10" t="s">
        <v>1016</v>
      </c>
      <c r="P92" s="5" t="s">
        <v>1017</v>
      </c>
      <c r="Q92" s="5" t="s">
        <v>954</v>
      </c>
      <c r="R92" s="5" t="s">
        <v>1018</v>
      </c>
      <c r="S92" s="5" t="s">
        <v>1019</v>
      </c>
      <c r="T92" s="5" t="s">
        <v>105</v>
      </c>
      <c r="U92" s="5" t="s">
        <v>105</v>
      </c>
      <c r="V92" s="5" t="s">
        <v>105</v>
      </c>
      <c r="W92" s="5" t="s">
        <v>105</v>
      </c>
      <c r="X92" s="5">
        <v>1507.0</v>
      </c>
      <c r="Y92" s="5" t="s">
        <v>105</v>
      </c>
      <c r="Z92" s="5" t="s">
        <v>167</v>
      </c>
      <c r="AA92" s="5" t="s">
        <v>105</v>
      </c>
      <c r="AB92" s="5" t="s">
        <v>105</v>
      </c>
      <c r="AC92" s="5" t="s">
        <v>1020</v>
      </c>
      <c r="AD92" s="5" t="s">
        <v>105</v>
      </c>
      <c r="AE92" s="5" t="s">
        <v>105</v>
      </c>
      <c r="AF92" s="5" t="s">
        <v>105</v>
      </c>
      <c r="AG92" s="5" t="s">
        <v>105</v>
      </c>
      <c r="AH92" s="5" t="s">
        <v>105</v>
      </c>
      <c r="AI92" s="15" t="s">
        <v>105</v>
      </c>
      <c r="AJ92" s="14" t="s">
        <v>105</v>
      </c>
      <c r="AK92" s="5" t="s">
        <v>105</v>
      </c>
      <c r="AL92" s="10" t="s">
        <v>105</v>
      </c>
      <c r="AM92" s="5">
        <v>1.0</v>
      </c>
      <c r="AN92" s="5" t="s">
        <v>105</v>
      </c>
      <c r="AO92" s="5" t="s">
        <v>105</v>
      </c>
      <c r="AP92" s="5" t="s">
        <v>105</v>
      </c>
      <c r="AQ92" s="5" t="s">
        <v>105</v>
      </c>
      <c r="AR92" s="5" t="s">
        <v>105</v>
      </c>
      <c r="AS92" s="5" t="s">
        <v>105</v>
      </c>
      <c r="AT92" s="5" t="s">
        <v>105</v>
      </c>
      <c r="AU92" s="5" t="s">
        <v>105</v>
      </c>
      <c r="AV92" s="5" t="s">
        <v>105</v>
      </c>
      <c r="AW92" s="5" t="s">
        <v>232</v>
      </c>
      <c r="AX92" s="5" t="s">
        <v>105</v>
      </c>
      <c r="AY92" s="5" t="s">
        <v>105</v>
      </c>
      <c r="AZ92" s="5" t="s">
        <v>105</v>
      </c>
      <c r="BA92" s="5" t="s">
        <v>105</v>
      </c>
      <c r="BB92" s="5" t="s">
        <v>105</v>
      </c>
      <c r="BC92" s="5" t="s">
        <v>105</v>
      </c>
      <c r="BD92" s="5" t="s">
        <v>105</v>
      </c>
      <c r="BE92" s="5" t="s">
        <v>105</v>
      </c>
      <c r="BF92" s="5" t="s">
        <v>118</v>
      </c>
      <c r="BG92" s="5" t="s">
        <v>105</v>
      </c>
      <c r="BH92" s="5" t="s">
        <v>105</v>
      </c>
      <c r="BI92" s="5" t="s">
        <v>105</v>
      </c>
      <c r="BJ92" s="5" t="s">
        <v>105</v>
      </c>
      <c r="BK92" s="5" t="s">
        <v>306</v>
      </c>
      <c r="BL92" s="5" t="s">
        <v>105</v>
      </c>
      <c r="BM92" s="5" t="s">
        <v>105</v>
      </c>
      <c r="BN92" s="5" t="s">
        <v>105</v>
      </c>
      <c r="BO92" s="5" t="s">
        <v>105</v>
      </c>
      <c r="BP92" s="5" t="s">
        <v>1021</v>
      </c>
      <c r="BQ92" s="5" t="s">
        <v>105</v>
      </c>
      <c r="BR92" s="5" t="s">
        <v>1022</v>
      </c>
      <c r="BS92" s="5" t="s">
        <v>105</v>
      </c>
      <c r="BT92" s="5" t="s">
        <v>105</v>
      </c>
      <c r="BU92" s="5" t="s">
        <v>119</v>
      </c>
      <c r="BV92" s="10" t="s">
        <v>105</v>
      </c>
      <c r="BW92" s="10" t="s">
        <v>105</v>
      </c>
      <c r="BX92" s="5" t="s">
        <v>1023</v>
      </c>
      <c r="BY92" s="5" t="s">
        <v>105</v>
      </c>
      <c r="BZ92" s="5" t="s">
        <v>105</v>
      </c>
      <c r="CA92" s="5" t="s">
        <v>105</v>
      </c>
      <c r="CB92" s="5" t="s">
        <v>105</v>
      </c>
      <c r="CC92" s="5" t="s">
        <v>105</v>
      </c>
      <c r="CD92" s="5" t="s">
        <v>105</v>
      </c>
      <c r="CE92" s="5" t="s">
        <v>105</v>
      </c>
      <c r="CF92" s="5" t="s">
        <v>105</v>
      </c>
      <c r="CG92" s="5" t="s">
        <v>105</v>
      </c>
      <c r="CH92" s="5" t="s">
        <v>105</v>
      </c>
      <c r="CI92" s="5" t="s">
        <v>105</v>
      </c>
      <c r="CJ92" s="5" t="s">
        <v>105</v>
      </c>
      <c r="CK92" s="5" t="s">
        <v>105</v>
      </c>
      <c r="CL92" s="5" t="s">
        <v>105</v>
      </c>
      <c r="CM92" s="5" t="s">
        <v>105</v>
      </c>
      <c r="CN92" s="5">
        <v>3.5</v>
      </c>
      <c r="CO92" s="5" t="s">
        <v>105</v>
      </c>
      <c r="CP92" s="5" t="s">
        <v>105</v>
      </c>
      <c r="CQ92" s="10" t="s">
        <v>1024</v>
      </c>
      <c r="CR92" s="5" t="s">
        <v>105</v>
      </c>
      <c r="CS92" s="5" t="s">
        <v>105</v>
      </c>
      <c r="CT92" s="5" t="s">
        <v>105</v>
      </c>
      <c r="CU92" s="5" t="s">
        <v>105</v>
      </c>
      <c r="CV92" s="13" t="s">
        <v>1025</v>
      </c>
      <c r="CW92" s="6"/>
      <c r="CX92" s="6"/>
      <c r="CY92" s="6"/>
      <c r="CZ92" s="6"/>
      <c r="DA92" s="6"/>
      <c r="DB92" s="6"/>
      <c r="DC92" s="6"/>
      <c r="DD92" s="6"/>
      <c r="DE92" s="6"/>
      <c r="DF92" s="6"/>
    </row>
    <row r="93">
      <c r="A93" s="5" t="s">
        <v>100</v>
      </c>
      <c r="B93" s="5" t="s">
        <v>359</v>
      </c>
      <c r="C93" s="5" t="s">
        <v>1015</v>
      </c>
      <c r="D93" s="5">
        <v>435.0</v>
      </c>
      <c r="E93" s="5" t="s">
        <v>105</v>
      </c>
      <c r="F93" s="5">
        <v>2000.0</v>
      </c>
      <c r="G93" s="5" t="s">
        <v>492</v>
      </c>
      <c r="H93" s="5">
        <v>10.0</v>
      </c>
      <c r="I93" s="5" t="s">
        <v>136</v>
      </c>
      <c r="J93" s="5" t="s">
        <v>107</v>
      </c>
      <c r="K93" s="5" t="s">
        <v>108</v>
      </c>
      <c r="L93" s="5" t="s">
        <v>105</v>
      </c>
      <c r="M93" s="5" t="s">
        <v>109</v>
      </c>
      <c r="N93" s="5">
        <v>2.0</v>
      </c>
      <c r="O93" s="10" t="s">
        <v>1026</v>
      </c>
      <c r="P93" s="5" t="s">
        <v>1027</v>
      </c>
      <c r="Q93" s="5" t="s">
        <v>1028</v>
      </c>
      <c r="R93" s="5" t="s">
        <v>1029</v>
      </c>
      <c r="S93" s="5" t="s">
        <v>1030</v>
      </c>
      <c r="T93" s="5">
        <v>34.5385763</v>
      </c>
      <c r="U93" s="5">
        <v>-86.6520456</v>
      </c>
      <c r="V93" s="5">
        <v>175.84</v>
      </c>
      <c r="W93" s="5">
        <v>564.0</v>
      </c>
      <c r="X93" s="5">
        <v>1330.0</v>
      </c>
      <c r="Y93" s="5">
        <v>60.0</v>
      </c>
      <c r="Z93" s="5" t="s">
        <v>167</v>
      </c>
      <c r="AA93" s="5" t="s">
        <v>156</v>
      </c>
      <c r="AB93" s="5">
        <v>10.0</v>
      </c>
      <c r="AC93" s="5" t="s">
        <v>1031</v>
      </c>
      <c r="AD93" s="5" t="s">
        <v>402</v>
      </c>
      <c r="AE93" s="5" t="s">
        <v>105</v>
      </c>
      <c r="AF93" s="5" t="s">
        <v>105</v>
      </c>
      <c r="AG93" s="5" t="s">
        <v>105</v>
      </c>
      <c r="AH93" s="5" t="s">
        <v>105</v>
      </c>
      <c r="AI93" s="11">
        <f>CONVERT(AK93, "yd", "m")</f>
        <v>22.86</v>
      </c>
      <c r="AJ93" s="12">
        <f>CONVERT(AI93, "m", "ft")</f>
        <v>75</v>
      </c>
      <c r="AK93" s="5">
        <v>25.0</v>
      </c>
      <c r="AL93" s="10" t="s">
        <v>105</v>
      </c>
      <c r="AM93" s="5">
        <v>1.0</v>
      </c>
      <c r="AN93" s="5">
        <v>7.5</v>
      </c>
      <c r="AO93" s="5" t="s">
        <v>105</v>
      </c>
      <c r="AP93" s="5" t="s">
        <v>105</v>
      </c>
      <c r="AQ93" s="5" t="s">
        <v>105</v>
      </c>
      <c r="AR93" s="5" t="s">
        <v>105</v>
      </c>
      <c r="AS93" s="5" t="s">
        <v>105</v>
      </c>
      <c r="AT93" s="5" t="s">
        <v>105</v>
      </c>
      <c r="AU93" s="5" t="s">
        <v>105</v>
      </c>
      <c r="AV93" s="5" t="s">
        <v>105</v>
      </c>
      <c r="AW93" s="5" t="s">
        <v>556</v>
      </c>
      <c r="AX93" s="5" t="s">
        <v>105</v>
      </c>
      <c r="AY93" s="5" t="s">
        <v>105</v>
      </c>
      <c r="AZ93" s="5" t="s">
        <v>105</v>
      </c>
      <c r="BA93" s="5" t="s">
        <v>105</v>
      </c>
      <c r="BB93" s="5" t="s">
        <v>105</v>
      </c>
      <c r="BC93" s="5" t="s">
        <v>105</v>
      </c>
      <c r="BD93" s="5" t="s">
        <v>105</v>
      </c>
      <c r="BE93" s="5" t="s">
        <v>105</v>
      </c>
      <c r="BF93" s="5" t="s">
        <v>105</v>
      </c>
      <c r="BG93" s="5" t="s">
        <v>105</v>
      </c>
      <c r="BH93" s="5" t="s">
        <v>105</v>
      </c>
      <c r="BI93" s="5" t="s">
        <v>318</v>
      </c>
      <c r="BJ93" s="5" t="s">
        <v>105</v>
      </c>
      <c r="BK93" s="5" t="s">
        <v>105</v>
      </c>
      <c r="BL93" s="5" t="s">
        <v>105</v>
      </c>
      <c r="BM93" s="5" t="s">
        <v>105</v>
      </c>
      <c r="BN93" s="5" t="s">
        <v>105</v>
      </c>
      <c r="BO93" s="5" t="s">
        <v>105</v>
      </c>
      <c r="BP93" s="5" t="s">
        <v>1032</v>
      </c>
      <c r="BQ93" s="5" t="s">
        <v>105</v>
      </c>
      <c r="BR93" s="5" t="s">
        <v>1033</v>
      </c>
      <c r="BS93" s="5" t="s">
        <v>105</v>
      </c>
      <c r="BT93" s="5" t="s">
        <v>1034</v>
      </c>
      <c r="BU93" s="5" t="s">
        <v>119</v>
      </c>
      <c r="BV93" s="10" t="s">
        <v>105</v>
      </c>
      <c r="BW93" s="10" t="s">
        <v>105</v>
      </c>
      <c r="BX93" s="5" t="s">
        <v>105</v>
      </c>
      <c r="BY93" s="5" t="s">
        <v>105</v>
      </c>
      <c r="BZ93" s="5" t="s">
        <v>105</v>
      </c>
      <c r="CA93" s="5">
        <v>2.0</v>
      </c>
      <c r="CB93" s="5" t="s">
        <v>105</v>
      </c>
      <c r="CC93" s="5" t="s">
        <v>105</v>
      </c>
      <c r="CD93" s="5">
        <v>13.0</v>
      </c>
      <c r="CE93" s="5" t="s">
        <v>105</v>
      </c>
      <c r="CF93" s="5" t="s">
        <v>105</v>
      </c>
      <c r="CG93" s="5" t="s">
        <v>105</v>
      </c>
      <c r="CH93" s="5">
        <v>8.0</v>
      </c>
      <c r="CI93" s="5" t="s">
        <v>105</v>
      </c>
      <c r="CJ93" s="5" t="s">
        <v>105</v>
      </c>
      <c r="CK93" s="5" t="s">
        <v>105</v>
      </c>
      <c r="CL93" s="5" t="s">
        <v>105</v>
      </c>
      <c r="CM93" s="5" t="s">
        <v>105</v>
      </c>
      <c r="CN93" s="5" t="s">
        <v>105</v>
      </c>
      <c r="CO93" s="5" t="s">
        <v>105</v>
      </c>
      <c r="CP93" s="5" t="s">
        <v>1035</v>
      </c>
      <c r="CQ93" s="5" t="s">
        <v>105</v>
      </c>
      <c r="CR93" s="5" t="s">
        <v>118</v>
      </c>
      <c r="CS93" s="5" t="s">
        <v>105</v>
      </c>
      <c r="CT93" s="5" t="s">
        <v>105</v>
      </c>
      <c r="CU93" s="5" t="s">
        <v>105</v>
      </c>
      <c r="CV93" s="13" t="s">
        <v>1036</v>
      </c>
      <c r="CW93" s="6"/>
      <c r="CX93" s="6"/>
      <c r="CY93" s="6"/>
      <c r="CZ93" s="6"/>
      <c r="DA93" s="6"/>
      <c r="DB93" s="6"/>
      <c r="DC93" s="6"/>
      <c r="DD93" s="6"/>
      <c r="DE93" s="6"/>
      <c r="DF93" s="6"/>
    </row>
    <row r="94">
      <c r="A94" s="5" t="s">
        <v>100</v>
      </c>
      <c r="B94" s="5" t="s">
        <v>359</v>
      </c>
      <c r="C94" s="5" t="s">
        <v>1015</v>
      </c>
      <c r="D94" s="5">
        <v>25111.0</v>
      </c>
      <c r="E94" s="5" t="s">
        <v>371</v>
      </c>
      <c r="F94" s="5">
        <v>2008.0</v>
      </c>
      <c r="G94" s="5" t="s">
        <v>241</v>
      </c>
      <c r="H94" s="5">
        <v>28.0</v>
      </c>
      <c r="I94" s="5" t="s">
        <v>136</v>
      </c>
      <c r="J94" s="5" t="s">
        <v>124</v>
      </c>
      <c r="K94" s="5" t="s">
        <v>199</v>
      </c>
      <c r="L94" s="5" t="s">
        <v>105</v>
      </c>
      <c r="M94" s="5" t="s">
        <v>105</v>
      </c>
      <c r="N94" s="5">
        <v>1.0</v>
      </c>
      <c r="O94" s="10" t="s">
        <v>1037</v>
      </c>
      <c r="P94" s="5" t="s">
        <v>1038</v>
      </c>
      <c r="Q94" s="5" t="s">
        <v>1039</v>
      </c>
      <c r="R94" s="5" t="s">
        <v>1040</v>
      </c>
      <c r="S94" s="5" t="s">
        <v>599</v>
      </c>
      <c r="T94" s="5" t="s">
        <v>105</v>
      </c>
      <c r="U94" s="5" t="s">
        <v>105</v>
      </c>
      <c r="V94" s="5" t="s">
        <v>105</v>
      </c>
      <c r="W94" s="5" t="s">
        <v>105</v>
      </c>
      <c r="X94" s="5">
        <v>400.0</v>
      </c>
      <c r="Y94" s="5" t="s">
        <v>1041</v>
      </c>
      <c r="Z94" s="5" t="s">
        <v>167</v>
      </c>
      <c r="AA94" s="5" t="s">
        <v>156</v>
      </c>
      <c r="AB94" s="5">
        <v>1.0</v>
      </c>
      <c r="AC94" s="5" t="s">
        <v>1042</v>
      </c>
      <c r="AD94" s="5" t="s">
        <v>105</v>
      </c>
      <c r="AE94" s="5" t="s">
        <v>105</v>
      </c>
      <c r="AF94" s="5" t="s">
        <v>105</v>
      </c>
      <c r="AG94" s="5" t="s">
        <v>105</v>
      </c>
      <c r="AH94" s="5" t="s">
        <v>105</v>
      </c>
      <c r="AI94" s="15" t="s">
        <v>105</v>
      </c>
      <c r="AJ94" s="14" t="s">
        <v>105</v>
      </c>
      <c r="AK94" s="5" t="s">
        <v>105</v>
      </c>
      <c r="AL94" s="10" t="s">
        <v>105</v>
      </c>
      <c r="AM94" s="5" t="s">
        <v>105</v>
      </c>
      <c r="AN94" s="5" t="s">
        <v>105</v>
      </c>
      <c r="AO94" s="5" t="s">
        <v>105</v>
      </c>
      <c r="AP94" s="5" t="s">
        <v>105</v>
      </c>
      <c r="AQ94" s="5" t="s">
        <v>105</v>
      </c>
      <c r="AR94" s="5" t="s">
        <v>105</v>
      </c>
      <c r="AS94" s="5" t="s">
        <v>105</v>
      </c>
      <c r="AT94" s="5" t="s">
        <v>105</v>
      </c>
      <c r="AU94" s="5" t="s">
        <v>105</v>
      </c>
      <c r="AV94" s="5" t="s">
        <v>105</v>
      </c>
      <c r="AW94" s="5" t="s">
        <v>105</v>
      </c>
      <c r="AX94" s="5" t="s">
        <v>105</v>
      </c>
      <c r="AY94" s="5" t="s">
        <v>105</v>
      </c>
      <c r="AZ94" s="5" t="s">
        <v>105</v>
      </c>
      <c r="BA94" s="5" t="s">
        <v>105</v>
      </c>
      <c r="BB94" s="5" t="s">
        <v>105</v>
      </c>
      <c r="BC94" s="5" t="s">
        <v>105</v>
      </c>
      <c r="BD94" s="5" t="s">
        <v>105</v>
      </c>
      <c r="BE94" s="5" t="s">
        <v>105</v>
      </c>
      <c r="BF94" s="5" t="s">
        <v>105</v>
      </c>
      <c r="BG94" s="5" t="s">
        <v>105</v>
      </c>
      <c r="BH94" s="5" t="s">
        <v>105</v>
      </c>
      <c r="BI94" s="5" t="s">
        <v>105</v>
      </c>
      <c r="BJ94" s="5" t="s">
        <v>105</v>
      </c>
      <c r="BK94" s="5" t="s">
        <v>105</v>
      </c>
      <c r="BL94" s="5" t="s">
        <v>105</v>
      </c>
      <c r="BM94" s="5" t="s">
        <v>105</v>
      </c>
      <c r="BN94" s="5" t="s">
        <v>105</v>
      </c>
      <c r="BO94" s="5" t="s">
        <v>105</v>
      </c>
      <c r="BP94" s="5" t="s">
        <v>105</v>
      </c>
      <c r="BQ94" s="5" t="s">
        <v>105</v>
      </c>
      <c r="BR94" s="5" t="s">
        <v>105</v>
      </c>
      <c r="BS94" s="5" t="s">
        <v>105</v>
      </c>
      <c r="BT94" s="5" t="s">
        <v>105</v>
      </c>
      <c r="BU94" s="5" t="s">
        <v>105</v>
      </c>
      <c r="BV94" s="10" t="s">
        <v>105</v>
      </c>
      <c r="BW94" s="10" t="s">
        <v>105</v>
      </c>
      <c r="BX94" s="5" t="s">
        <v>1043</v>
      </c>
      <c r="BY94" s="5" t="s">
        <v>105</v>
      </c>
      <c r="BZ94" s="5" t="s">
        <v>105</v>
      </c>
      <c r="CA94" s="5" t="s">
        <v>105</v>
      </c>
      <c r="CB94" s="5" t="s">
        <v>105</v>
      </c>
      <c r="CC94" s="5" t="s">
        <v>105</v>
      </c>
      <c r="CD94" s="5" t="s">
        <v>105</v>
      </c>
      <c r="CE94" s="5" t="s">
        <v>105</v>
      </c>
      <c r="CF94" s="5" t="s">
        <v>105</v>
      </c>
      <c r="CG94" s="5" t="s">
        <v>105</v>
      </c>
      <c r="CH94" s="5" t="s">
        <v>105</v>
      </c>
      <c r="CI94" s="5" t="s">
        <v>105</v>
      </c>
      <c r="CJ94" s="5" t="s">
        <v>105</v>
      </c>
      <c r="CK94" s="5" t="s">
        <v>105</v>
      </c>
      <c r="CL94" s="5" t="s">
        <v>105</v>
      </c>
      <c r="CM94" s="5" t="s">
        <v>105</v>
      </c>
      <c r="CN94" s="5" t="s">
        <v>105</v>
      </c>
      <c r="CO94" s="5" t="s">
        <v>105</v>
      </c>
      <c r="CP94" s="5" t="s">
        <v>1044</v>
      </c>
      <c r="CQ94" s="10" t="s">
        <v>1045</v>
      </c>
      <c r="CR94" s="5" t="s">
        <v>105</v>
      </c>
      <c r="CS94" s="5" t="s">
        <v>105</v>
      </c>
      <c r="CT94" s="5" t="s">
        <v>105</v>
      </c>
      <c r="CU94" s="5" t="s">
        <v>105</v>
      </c>
      <c r="CV94" s="13" t="s">
        <v>1046</v>
      </c>
      <c r="CW94" s="6"/>
      <c r="CX94" s="6"/>
      <c r="CY94" s="6"/>
      <c r="CZ94" s="6"/>
      <c r="DA94" s="6"/>
      <c r="DB94" s="6"/>
      <c r="DC94" s="6"/>
      <c r="DD94" s="6"/>
      <c r="DE94" s="6"/>
      <c r="DF94" s="6"/>
    </row>
    <row r="95">
      <c r="A95" s="5" t="s">
        <v>100</v>
      </c>
      <c r="B95" s="5" t="s">
        <v>359</v>
      </c>
      <c r="C95" s="5" t="s">
        <v>1015</v>
      </c>
      <c r="D95" s="5">
        <v>25111.0</v>
      </c>
      <c r="E95" s="5" t="s">
        <v>371</v>
      </c>
      <c r="F95" s="5">
        <v>2004.0</v>
      </c>
      <c r="G95" s="5" t="s">
        <v>105</v>
      </c>
      <c r="H95" s="5" t="s">
        <v>105</v>
      </c>
      <c r="I95" s="5" t="s">
        <v>136</v>
      </c>
      <c r="J95" s="5" t="s">
        <v>107</v>
      </c>
      <c r="K95" s="5" t="s">
        <v>108</v>
      </c>
      <c r="L95" s="5" t="s">
        <v>105</v>
      </c>
      <c r="M95" s="5" t="s">
        <v>109</v>
      </c>
      <c r="N95" s="5">
        <v>1.0</v>
      </c>
      <c r="O95" s="10" t="s">
        <v>1047</v>
      </c>
      <c r="P95" s="5" t="s">
        <v>1048</v>
      </c>
      <c r="Q95" s="5" t="s">
        <v>105</v>
      </c>
      <c r="R95" s="5" t="s">
        <v>105</v>
      </c>
      <c r="S95" s="5" t="s">
        <v>1048</v>
      </c>
      <c r="T95" s="5" t="s">
        <v>105</v>
      </c>
      <c r="U95" s="5" t="s">
        <v>105</v>
      </c>
      <c r="V95" s="5" t="s">
        <v>105</v>
      </c>
      <c r="W95" s="5" t="s">
        <v>105</v>
      </c>
      <c r="X95" s="5" t="s">
        <v>105</v>
      </c>
      <c r="Y95" s="5" t="s">
        <v>105</v>
      </c>
      <c r="Z95" s="5" t="s">
        <v>105</v>
      </c>
      <c r="AA95" s="5" t="s">
        <v>105</v>
      </c>
      <c r="AB95" s="5" t="s">
        <v>105</v>
      </c>
      <c r="AC95" s="5" t="s">
        <v>105</v>
      </c>
      <c r="AD95" s="5" t="s">
        <v>105</v>
      </c>
      <c r="AE95" s="5" t="s">
        <v>105</v>
      </c>
      <c r="AF95" s="5" t="s">
        <v>105</v>
      </c>
      <c r="AG95" s="5" t="s">
        <v>105</v>
      </c>
      <c r="AH95" s="5" t="s">
        <v>105</v>
      </c>
      <c r="AI95" s="11">
        <f>CONVERT(AK95, "yd", "m")</f>
        <v>137.16</v>
      </c>
      <c r="AJ95" s="12">
        <f>CONVERT(AI95, "m", "ft")</f>
        <v>450</v>
      </c>
      <c r="AK95" s="5">
        <v>150.0</v>
      </c>
      <c r="AL95" s="10" t="s">
        <v>105</v>
      </c>
      <c r="AM95" s="5">
        <v>1.0</v>
      </c>
      <c r="AN95" s="5" t="s">
        <v>105</v>
      </c>
      <c r="AO95" s="5" t="s">
        <v>105</v>
      </c>
      <c r="AP95" s="5" t="s">
        <v>105</v>
      </c>
      <c r="AQ95" s="5" t="s">
        <v>105</v>
      </c>
      <c r="AR95" s="5" t="s">
        <v>105</v>
      </c>
      <c r="AS95" s="5" t="s">
        <v>105</v>
      </c>
      <c r="AT95" s="5" t="s">
        <v>105</v>
      </c>
      <c r="AU95" s="5" t="s">
        <v>105</v>
      </c>
      <c r="AV95" s="5" t="s">
        <v>105</v>
      </c>
      <c r="AW95" s="5" t="s">
        <v>105</v>
      </c>
      <c r="AX95" s="5" t="s">
        <v>105</v>
      </c>
      <c r="AY95" s="5" t="s">
        <v>105</v>
      </c>
      <c r="AZ95" s="5" t="s">
        <v>105</v>
      </c>
      <c r="BA95" s="5" t="s">
        <v>105</v>
      </c>
      <c r="BB95" s="5" t="s">
        <v>105</v>
      </c>
      <c r="BC95" s="5" t="s">
        <v>105</v>
      </c>
      <c r="BD95" s="5" t="s">
        <v>105</v>
      </c>
      <c r="BE95" s="5" t="s">
        <v>105</v>
      </c>
      <c r="BF95" s="5" t="s">
        <v>105</v>
      </c>
      <c r="BG95" s="5" t="s">
        <v>105</v>
      </c>
      <c r="BH95" s="5" t="s">
        <v>105</v>
      </c>
      <c r="BI95" s="5" t="s">
        <v>105</v>
      </c>
      <c r="BJ95" s="5" t="s">
        <v>105</v>
      </c>
      <c r="BK95" s="5" t="s">
        <v>105</v>
      </c>
      <c r="BL95" s="5" t="s">
        <v>105</v>
      </c>
      <c r="BM95" s="5" t="s">
        <v>105</v>
      </c>
      <c r="BN95" s="5" t="s">
        <v>105</v>
      </c>
      <c r="BO95" s="5" t="s">
        <v>105</v>
      </c>
      <c r="BP95" s="5" t="s">
        <v>105</v>
      </c>
      <c r="BQ95" s="5" t="s">
        <v>105</v>
      </c>
      <c r="BR95" s="5" t="s">
        <v>1049</v>
      </c>
      <c r="BS95" s="5" t="s">
        <v>118</v>
      </c>
      <c r="BT95" s="5" t="s">
        <v>105</v>
      </c>
      <c r="BU95" s="5" t="s">
        <v>119</v>
      </c>
      <c r="BV95" s="10" t="s">
        <v>105</v>
      </c>
      <c r="BW95" s="10" t="s">
        <v>105</v>
      </c>
      <c r="BX95" s="5" t="s">
        <v>105</v>
      </c>
      <c r="BY95" s="5" t="s">
        <v>105</v>
      </c>
      <c r="BZ95" s="5" t="s">
        <v>105</v>
      </c>
      <c r="CA95" s="5" t="s">
        <v>105</v>
      </c>
      <c r="CB95" s="5" t="s">
        <v>105</v>
      </c>
      <c r="CC95" s="5" t="s">
        <v>105</v>
      </c>
      <c r="CD95" s="5" t="s">
        <v>105</v>
      </c>
      <c r="CE95" s="5" t="s">
        <v>105</v>
      </c>
      <c r="CF95" s="5" t="s">
        <v>105</v>
      </c>
      <c r="CG95" s="5" t="s">
        <v>105</v>
      </c>
      <c r="CH95" s="5" t="s">
        <v>105</v>
      </c>
      <c r="CI95" s="5" t="s">
        <v>105</v>
      </c>
      <c r="CJ95" s="5" t="s">
        <v>105</v>
      </c>
      <c r="CK95" s="5" t="s">
        <v>105</v>
      </c>
      <c r="CL95" s="5" t="s">
        <v>105</v>
      </c>
      <c r="CM95" s="5" t="s">
        <v>105</v>
      </c>
      <c r="CN95" s="5" t="s">
        <v>105</v>
      </c>
      <c r="CO95" s="5" t="s">
        <v>105</v>
      </c>
      <c r="CP95" s="5" t="s">
        <v>105</v>
      </c>
      <c r="CQ95" s="10" t="s">
        <v>1045</v>
      </c>
      <c r="CR95" s="5" t="s">
        <v>105</v>
      </c>
      <c r="CS95" s="5" t="s">
        <v>105</v>
      </c>
      <c r="CT95" s="5" t="s">
        <v>105</v>
      </c>
      <c r="CU95" s="5" t="s">
        <v>105</v>
      </c>
      <c r="CV95" s="5" t="s">
        <v>1050</v>
      </c>
      <c r="CW95" s="6"/>
      <c r="CX95" s="6"/>
      <c r="CY95" s="6"/>
      <c r="CZ95" s="6"/>
      <c r="DA95" s="6"/>
      <c r="DB95" s="6"/>
      <c r="DC95" s="6"/>
      <c r="DD95" s="6"/>
      <c r="DE95" s="6"/>
      <c r="DF95" s="6"/>
    </row>
    <row r="96">
      <c r="A96" s="5" t="s">
        <v>100</v>
      </c>
      <c r="B96" s="5" t="s">
        <v>359</v>
      </c>
      <c r="C96" s="5" t="s">
        <v>1015</v>
      </c>
      <c r="D96" s="5">
        <v>39383.0</v>
      </c>
      <c r="E96" s="5" t="s">
        <v>491</v>
      </c>
      <c r="F96" s="5">
        <v>2012.0</v>
      </c>
      <c r="G96" s="5" t="s">
        <v>197</v>
      </c>
      <c r="H96" s="5" t="s">
        <v>105</v>
      </c>
      <c r="I96" s="5" t="s">
        <v>150</v>
      </c>
      <c r="J96" s="5" t="s">
        <v>107</v>
      </c>
      <c r="K96" s="5" t="s">
        <v>108</v>
      </c>
      <c r="L96" s="5" t="s">
        <v>105</v>
      </c>
      <c r="M96" s="5" t="s">
        <v>109</v>
      </c>
      <c r="N96" s="5">
        <v>1.0</v>
      </c>
      <c r="O96" s="10" t="s">
        <v>1051</v>
      </c>
      <c r="P96" s="5" t="s">
        <v>1052</v>
      </c>
      <c r="Q96" s="5" t="s">
        <v>1053</v>
      </c>
      <c r="R96" s="5" t="s">
        <v>1054</v>
      </c>
      <c r="S96" s="5" t="s">
        <v>599</v>
      </c>
      <c r="T96" s="5" t="s">
        <v>105</v>
      </c>
      <c r="U96" s="5" t="s">
        <v>105</v>
      </c>
      <c r="V96" s="5" t="s">
        <v>105</v>
      </c>
      <c r="W96" s="5" t="s">
        <v>105</v>
      </c>
      <c r="X96" s="5">
        <v>1330.0</v>
      </c>
      <c r="Y96" s="5">
        <v>95.0</v>
      </c>
      <c r="Z96" s="5" t="s">
        <v>1055</v>
      </c>
      <c r="AA96" s="5" t="s">
        <v>105</v>
      </c>
      <c r="AB96" s="5" t="s">
        <v>105</v>
      </c>
      <c r="AC96" s="5" t="s">
        <v>428</v>
      </c>
      <c r="AD96" s="5" t="s">
        <v>629</v>
      </c>
      <c r="AE96" s="5" t="s">
        <v>105</v>
      </c>
      <c r="AF96" s="5" t="s">
        <v>105</v>
      </c>
      <c r="AG96" s="5" t="s">
        <v>105</v>
      </c>
      <c r="AH96" s="5">
        <f>45/60</f>
        <v>0.75</v>
      </c>
      <c r="AI96" s="15" t="s">
        <v>105</v>
      </c>
      <c r="AJ96" s="14" t="s">
        <v>105</v>
      </c>
      <c r="AK96" s="5" t="s">
        <v>105</v>
      </c>
      <c r="AL96" s="10" t="s">
        <v>105</v>
      </c>
      <c r="AM96" s="5">
        <v>1.0</v>
      </c>
      <c r="AN96" s="5">
        <v>7.0</v>
      </c>
      <c r="AO96" s="5" t="s">
        <v>105</v>
      </c>
      <c r="AP96" s="5" t="s">
        <v>105</v>
      </c>
      <c r="AQ96" s="5">
        <v>3.5</v>
      </c>
      <c r="AR96" s="5" t="s">
        <v>105</v>
      </c>
      <c r="AS96" s="5" t="s">
        <v>105</v>
      </c>
      <c r="AT96" s="5">
        <v>400.0</v>
      </c>
      <c r="AU96" s="5" t="s">
        <v>105</v>
      </c>
      <c r="AV96" s="5" t="s">
        <v>105</v>
      </c>
      <c r="AW96" s="5" t="s">
        <v>1056</v>
      </c>
      <c r="AX96" s="5" t="s">
        <v>144</v>
      </c>
      <c r="AY96" s="5" t="s">
        <v>105</v>
      </c>
      <c r="AZ96" s="5">
        <v>4.5</v>
      </c>
      <c r="BA96" s="5" t="s">
        <v>286</v>
      </c>
      <c r="BB96" s="5" t="s">
        <v>105</v>
      </c>
      <c r="BC96" s="5" t="s">
        <v>105</v>
      </c>
      <c r="BD96" s="5" t="s">
        <v>105</v>
      </c>
      <c r="BE96" s="5" t="s">
        <v>105</v>
      </c>
      <c r="BF96" s="5" t="s">
        <v>105</v>
      </c>
      <c r="BG96" s="5" t="s">
        <v>977</v>
      </c>
      <c r="BH96" s="5" t="s">
        <v>105</v>
      </c>
      <c r="BI96" s="5" t="s">
        <v>105</v>
      </c>
      <c r="BJ96" s="5" t="s">
        <v>654</v>
      </c>
      <c r="BK96" s="5" t="s">
        <v>105</v>
      </c>
      <c r="BL96" s="5" t="s">
        <v>105</v>
      </c>
      <c r="BM96" s="5" t="s">
        <v>105</v>
      </c>
      <c r="BN96" s="5" t="s">
        <v>105</v>
      </c>
      <c r="BO96" s="5" t="s">
        <v>118</v>
      </c>
      <c r="BP96" s="5" t="s">
        <v>1057</v>
      </c>
      <c r="BQ96" s="5" t="s">
        <v>105</v>
      </c>
      <c r="BR96" s="5" t="s">
        <v>1058</v>
      </c>
      <c r="BS96" s="5" t="s">
        <v>118</v>
      </c>
      <c r="BT96" s="5" t="s">
        <v>1059</v>
      </c>
      <c r="BU96" s="5" t="s">
        <v>119</v>
      </c>
      <c r="BV96" s="10" t="s">
        <v>105</v>
      </c>
      <c r="BW96" s="10" t="s">
        <v>105</v>
      </c>
      <c r="BX96" s="5" t="s">
        <v>105</v>
      </c>
      <c r="BY96" s="5" t="s">
        <v>105</v>
      </c>
      <c r="BZ96" s="5" t="s">
        <v>105</v>
      </c>
      <c r="CA96" s="5" t="s">
        <v>105</v>
      </c>
      <c r="CB96" s="5" t="s">
        <v>105</v>
      </c>
      <c r="CC96" s="5" t="s">
        <v>105</v>
      </c>
      <c r="CD96" s="5" t="s">
        <v>105</v>
      </c>
      <c r="CE96" s="5" t="s">
        <v>105</v>
      </c>
      <c r="CF96" s="5" t="s">
        <v>105</v>
      </c>
      <c r="CG96" s="5" t="s">
        <v>105</v>
      </c>
      <c r="CH96" s="5" t="s">
        <v>105</v>
      </c>
      <c r="CI96" s="5" t="s">
        <v>105</v>
      </c>
      <c r="CJ96" s="5" t="s">
        <v>105</v>
      </c>
      <c r="CK96" s="5" t="s">
        <v>105</v>
      </c>
      <c r="CL96" s="5" t="s">
        <v>105</v>
      </c>
      <c r="CM96" s="5" t="s">
        <v>105</v>
      </c>
      <c r="CN96" s="5" t="s">
        <v>105</v>
      </c>
      <c r="CO96" s="5" t="s">
        <v>105</v>
      </c>
      <c r="CP96" s="5" t="s">
        <v>1060</v>
      </c>
      <c r="CQ96" s="10" t="s">
        <v>1061</v>
      </c>
      <c r="CR96" s="5" t="s">
        <v>105</v>
      </c>
      <c r="CS96" s="5" t="s">
        <v>105</v>
      </c>
      <c r="CT96" s="5" t="s">
        <v>105</v>
      </c>
      <c r="CU96" s="5" t="s">
        <v>105</v>
      </c>
      <c r="CV96" s="13" t="s">
        <v>1062</v>
      </c>
      <c r="CW96" s="6"/>
      <c r="CX96" s="6"/>
      <c r="CY96" s="6"/>
      <c r="CZ96" s="6"/>
      <c r="DA96" s="6"/>
      <c r="DB96" s="6"/>
      <c r="DC96" s="6"/>
      <c r="DD96" s="6"/>
      <c r="DE96" s="6"/>
      <c r="DF96" s="6"/>
    </row>
    <row r="97">
      <c r="A97" s="5" t="s">
        <v>100</v>
      </c>
      <c r="B97" s="5" t="s">
        <v>359</v>
      </c>
      <c r="C97" s="5" t="s">
        <v>1015</v>
      </c>
      <c r="D97" s="5">
        <v>40417.0</v>
      </c>
      <c r="E97" s="5" t="s">
        <v>491</v>
      </c>
      <c r="F97" s="5">
        <v>2013.0</v>
      </c>
      <c r="G97" s="5" t="s">
        <v>669</v>
      </c>
      <c r="H97" s="5">
        <v>16.0</v>
      </c>
      <c r="I97" s="5" t="s">
        <v>214</v>
      </c>
      <c r="J97" s="5" t="s">
        <v>107</v>
      </c>
      <c r="K97" s="5" t="s">
        <v>108</v>
      </c>
      <c r="L97" s="5" t="s">
        <v>105</v>
      </c>
      <c r="M97" s="5" t="s">
        <v>109</v>
      </c>
      <c r="N97" s="5">
        <v>1.0</v>
      </c>
      <c r="O97" s="10" t="s">
        <v>1063</v>
      </c>
      <c r="P97" s="5" t="s">
        <v>1064</v>
      </c>
      <c r="Q97" s="5" t="s">
        <v>1015</v>
      </c>
      <c r="R97" s="5" t="s">
        <v>1065</v>
      </c>
      <c r="S97" s="5" t="s">
        <v>105</v>
      </c>
      <c r="T97" s="5" t="s">
        <v>105</v>
      </c>
      <c r="U97" s="5" t="s">
        <v>105</v>
      </c>
      <c r="V97" s="5" t="s">
        <v>105</v>
      </c>
      <c r="W97" s="5" t="s">
        <v>105</v>
      </c>
      <c r="X97" s="5">
        <v>2100.0</v>
      </c>
      <c r="Y97" s="5" t="s">
        <v>105</v>
      </c>
      <c r="Z97" s="5" t="s">
        <v>105</v>
      </c>
      <c r="AA97" s="5" t="s">
        <v>105</v>
      </c>
      <c r="AB97" s="5" t="s">
        <v>105</v>
      </c>
      <c r="AC97" s="5" t="s">
        <v>1066</v>
      </c>
      <c r="AD97" s="5" t="s">
        <v>402</v>
      </c>
      <c r="AE97" s="5" t="s">
        <v>105</v>
      </c>
      <c r="AF97" s="5" t="s">
        <v>105</v>
      </c>
      <c r="AG97" s="5" t="s">
        <v>105</v>
      </c>
      <c r="AH97" s="5" t="s">
        <v>105</v>
      </c>
      <c r="AI97" s="15" t="s">
        <v>105</v>
      </c>
      <c r="AJ97" s="14" t="s">
        <v>105</v>
      </c>
      <c r="AK97" s="5" t="s">
        <v>105</v>
      </c>
      <c r="AL97" s="10" t="s">
        <v>105</v>
      </c>
      <c r="AM97" s="5">
        <v>1.0</v>
      </c>
      <c r="AN97" s="5">
        <v>8.5</v>
      </c>
      <c r="AO97" s="5" t="s">
        <v>105</v>
      </c>
      <c r="AP97" s="5" t="s">
        <v>105</v>
      </c>
      <c r="AQ97" s="5" t="s">
        <v>105</v>
      </c>
      <c r="AR97" s="5">
        <v>1.5</v>
      </c>
      <c r="AS97" s="5" t="s">
        <v>105</v>
      </c>
      <c r="AT97" s="5">
        <v>500.0</v>
      </c>
      <c r="AU97" s="5" t="s">
        <v>105</v>
      </c>
      <c r="AV97" s="5" t="s">
        <v>105</v>
      </c>
      <c r="AW97" s="5" t="s">
        <v>116</v>
      </c>
      <c r="AX97" s="5" t="s">
        <v>105</v>
      </c>
      <c r="AY97" s="5" t="s">
        <v>105</v>
      </c>
      <c r="AZ97" s="5">
        <v>3.5</v>
      </c>
      <c r="BA97" s="5" t="s">
        <v>105</v>
      </c>
      <c r="BB97" s="5" t="s">
        <v>105</v>
      </c>
      <c r="BC97" s="5" t="s">
        <v>105</v>
      </c>
      <c r="BD97" s="5" t="s">
        <v>105</v>
      </c>
      <c r="BE97" s="5" t="s">
        <v>105</v>
      </c>
      <c r="BF97" s="5" t="s">
        <v>105</v>
      </c>
      <c r="BG97" s="5" t="s">
        <v>105</v>
      </c>
      <c r="BH97" s="5" t="s">
        <v>105</v>
      </c>
      <c r="BI97" s="5" t="s">
        <v>958</v>
      </c>
      <c r="BJ97" s="5" t="s">
        <v>654</v>
      </c>
      <c r="BK97" s="5" t="s">
        <v>105</v>
      </c>
      <c r="BL97" s="5" t="s">
        <v>105</v>
      </c>
      <c r="BM97" s="5" t="s">
        <v>105</v>
      </c>
      <c r="BN97" s="5" t="s">
        <v>105</v>
      </c>
      <c r="BO97" s="5" t="s">
        <v>105</v>
      </c>
      <c r="BP97" s="5" t="s">
        <v>1067</v>
      </c>
      <c r="BQ97" s="5" t="s">
        <v>105</v>
      </c>
      <c r="BR97" s="5" t="s">
        <v>1068</v>
      </c>
      <c r="BS97" s="5" t="s">
        <v>105</v>
      </c>
      <c r="BT97" s="5" t="s">
        <v>1069</v>
      </c>
      <c r="BU97" s="5" t="s">
        <v>119</v>
      </c>
      <c r="BV97" s="10" t="s">
        <v>105</v>
      </c>
      <c r="BW97" s="10" t="s">
        <v>105</v>
      </c>
      <c r="BX97" s="5" t="s">
        <v>1070</v>
      </c>
      <c r="BY97" s="5" t="s">
        <v>105</v>
      </c>
      <c r="BZ97" s="5" t="s">
        <v>105</v>
      </c>
      <c r="CA97" s="5" t="s">
        <v>105</v>
      </c>
      <c r="CB97" s="5" t="s">
        <v>105</v>
      </c>
      <c r="CC97" s="5" t="s">
        <v>105</v>
      </c>
      <c r="CD97" s="5" t="s">
        <v>105</v>
      </c>
      <c r="CE97" s="5" t="s">
        <v>105</v>
      </c>
      <c r="CF97" s="5" t="s">
        <v>105</v>
      </c>
      <c r="CG97" s="5" t="s">
        <v>105</v>
      </c>
      <c r="CH97" s="5" t="s">
        <v>105</v>
      </c>
      <c r="CI97" s="5" t="s">
        <v>105</v>
      </c>
      <c r="CJ97" s="5" t="s">
        <v>105</v>
      </c>
      <c r="CK97" s="5" t="s">
        <v>105</v>
      </c>
      <c r="CL97" s="5" t="s">
        <v>105</v>
      </c>
      <c r="CM97" s="5" t="s">
        <v>105</v>
      </c>
      <c r="CN97" s="5" t="s">
        <v>105</v>
      </c>
      <c r="CO97" s="5" t="s">
        <v>105</v>
      </c>
      <c r="CP97" s="5" t="s">
        <v>105</v>
      </c>
      <c r="CQ97" s="10" t="s">
        <v>1071</v>
      </c>
      <c r="CR97" s="5" t="s">
        <v>105</v>
      </c>
      <c r="CS97" s="5" t="s">
        <v>105</v>
      </c>
      <c r="CT97" s="5" t="s">
        <v>105</v>
      </c>
      <c r="CU97" s="5" t="s">
        <v>105</v>
      </c>
      <c r="CV97" s="13" t="s">
        <v>1072</v>
      </c>
      <c r="CW97" s="6"/>
      <c r="CX97" s="6"/>
      <c r="CY97" s="6"/>
      <c r="CZ97" s="6"/>
      <c r="DA97" s="6"/>
      <c r="DB97" s="6"/>
      <c r="DC97" s="6"/>
      <c r="DD97" s="6"/>
      <c r="DE97" s="6"/>
      <c r="DF97" s="6"/>
    </row>
    <row r="98">
      <c r="A98" s="5" t="s">
        <v>100</v>
      </c>
      <c r="B98" s="5" t="s">
        <v>359</v>
      </c>
      <c r="C98" s="5" t="s">
        <v>1015</v>
      </c>
      <c r="D98" s="5">
        <v>40417.0</v>
      </c>
      <c r="E98" s="5" t="s">
        <v>491</v>
      </c>
      <c r="F98" s="5">
        <v>2010.0</v>
      </c>
      <c r="G98" s="5" t="s">
        <v>105</v>
      </c>
      <c r="H98" s="5" t="s">
        <v>105</v>
      </c>
      <c r="I98" s="5" t="s">
        <v>136</v>
      </c>
      <c r="J98" s="5" t="s">
        <v>107</v>
      </c>
      <c r="K98" s="5" t="s">
        <v>108</v>
      </c>
      <c r="L98" s="5" t="s">
        <v>105</v>
      </c>
      <c r="M98" s="5" t="s">
        <v>109</v>
      </c>
      <c r="N98" s="5">
        <v>1.0</v>
      </c>
      <c r="O98" s="10" t="s">
        <v>1073</v>
      </c>
      <c r="P98" s="5" t="s">
        <v>1074</v>
      </c>
      <c r="Q98" s="5" t="s">
        <v>1015</v>
      </c>
      <c r="R98" s="5" t="s">
        <v>1075</v>
      </c>
      <c r="S98" s="5" t="s">
        <v>105</v>
      </c>
      <c r="T98" s="5" t="s">
        <v>105</v>
      </c>
      <c r="U98" s="5" t="s">
        <v>105</v>
      </c>
      <c r="V98" s="5" t="s">
        <v>105</v>
      </c>
      <c r="W98" s="5" t="s">
        <v>105</v>
      </c>
      <c r="X98" s="5">
        <v>1830.0</v>
      </c>
      <c r="Y98" s="5" t="s">
        <v>105</v>
      </c>
      <c r="Z98" s="5" t="s">
        <v>105</v>
      </c>
      <c r="AA98" s="5" t="s">
        <v>105</v>
      </c>
      <c r="AB98" s="5" t="s">
        <v>105</v>
      </c>
      <c r="AC98" s="5" t="s">
        <v>1066</v>
      </c>
      <c r="AD98" s="5" t="s">
        <v>402</v>
      </c>
      <c r="AE98" s="5" t="s">
        <v>105</v>
      </c>
      <c r="AF98" s="5" t="s">
        <v>105</v>
      </c>
      <c r="AG98" s="5" t="s">
        <v>105</v>
      </c>
      <c r="AH98" s="5" t="s">
        <v>105</v>
      </c>
      <c r="AI98" s="11">
        <f t="shared" ref="AI98:AI99" si="31">CONVERT(AK98, "yd", "m")</f>
        <v>9.144</v>
      </c>
      <c r="AJ98" s="12">
        <f t="shared" ref="AJ98:AJ99" si="32">CONVERT(AI98, "m", "ft")</f>
        <v>30</v>
      </c>
      <c r="AK98" s="5">
        <v>10.0</v>
      </c>
      <c r="AL98" s="10" t="s">
        <v>105</v>
      </c>
      <c r="AM98" s="5">
        <v>1.0</v>
      </c>
      <c r="AN98" s="5">
        <v>7.5</v>
      </c>
      <c r="AO98" s="5" t="s">
        <v>105</v>
      </c>
      <c r="AP98" s="5" t="s">
        <v>105</v>
      </c>
      <c r="AQ98" s="5" t="s">
        <v>105</v>
      </c>
      <c r="AR98" s="5" t="s">
        <v>105</v>
      </c>
      <c r="AS98" s="5" t="s">
        <v>105</v>
      </c>
      <c r="AT98" s="5" t="s">
        <v>105</v>
      </c>
      <c r="AU98" s="5" t="s">
        <v>105</v>
      </c>
      <c r="AV98" s="5" t="s">
        <v>105</v>
      </c>
      <c r="AW98" s="5" t="s">
        <v>105</v>
      </c>
      <c r="AX98" s="5" t="s">
        <v>105</v>
      </c>
      <c r="AY98" s="5" t="s">
        <v>105</v>
      </c>
      <c r="AZ98" s="5" t="s">
        <v>105</v>
      </c>
      <c r="BA98" s="5" t="s">
        <v>105</v>
      </c>
      <c r="BB98" s="5" t="s">
        <v>105</v>
      </c>
      <c r="BC98" s="5" t="s">
        <v>105</v>
      </c>
      <c r="BD98" s="5" t="s">
        <v>105</v>
      </c>
      <c r="BE98" s="5" t="s">
        <v>105</v>
      </c>
      <c r="BF98" s="5" t="s">
        <v>105</v>
      </c>
      <c r="BG98" s="5" t="s">
        <v>105</v>
      </c>
      <c r="BH98" s="5" t="s">
        <v>105</v>
      </c>
      <c r="BI98" s="5" t="s">
        <v>105</v>
      </c>
      <c r="BJ98" s="5" t="s">
        <v>105</v>
      </c>
      <c r="BK98" s="5" t="s">
        <v>105</v>
      </c>
      <c r="BL98" s="5" t="s">
        <v>105</v>
      </c>
      <c r="BM98" s="5" t="s">
        <v>105</v>
      </c>
      <c r="BN98" s="5" t="s">
        <v>105</v>
      </c>
      <c r="BO98" s="5" t="s">
        <v>105</v>
      </c>
      <c r="BP98" s="5" t="s">
        <v>105</v>
      </c>
      <c r="BQ98" s="5" t="s">
        <v>105</v>
      </c>
      <c r="BR98" s="5" t="s">
        <v>1076</v>
      </c>
      <c r="BS98" s="5" t="s">
        <v>105</v>
      </c>
      <c r="BT98" s="5" t="s">
        <v>105</v>
      </c>
      <c r="BU98" s="5" t="s">
        <v>119</v>
      </c>
      <c r="BV98" s="10" t="s">
        <v>105</v>
      </c>
      <c r="BW98" s="10" t="s">
        <v>105</v>
      </c>
      <c r="BX98" s="5" t="s">
        <v>1077</v>
      </c>
      <c r="BY98" s="5" t="s">
        <v>105</v>
      </c>
      <c r="BZ98" s="5" t="s">
        <v>105</v>
      </c>
      <c r="CA98" s="5" t="s">
        <v>105</v>
      </c>
      <c r="CB98" s="5" t="s">
        <v>105</v>
      </c>
      <c r="CC98" s="5" t="s">
        <v>105</v>
      </c>
      <c r="CD98" s="5">
        <v>18.0</v>
      </c>
      <c r="CE98" s="5" t="s">
        <v>105</v>
      </c>
      <c r="CF98" s="5" t="s">
        <v>105</v>
      </c>
      <c r="CG98" s="5" t="s">
        <v>105</v>
      </c>
      <c r="CH98" s="5" t="s">
        <v>105</v>
      </c>
      <c r="CI98" s="5" t="s">
        <v>105</v>
      </c>
      <c r="CJ98" s="5" t="s">
        <v>105</v>
      </c>
      <c r="CK98" s="5" t="s">
        <v>105</v>
      </c>
      <c r="CL98" s="5" t="s">
        <v>105</v>
      </c>
      <c r="CM98" s="5" t="s">
        <v>105</v>
      </c>
      <c r="CN98" s="5" t="s">
        <v>105</v>
      </c>
      <c r="CO98" s="5" t="s">
        <v>105</v>
      </c>
      <c r="CP98" s="5" t="s">
        <v>105</v>
      </c>
      <c r="CQ98" s="10" t="s">
        <v>1071</v>
      </c>
      <c r="CR98" s="5" t="s">
        <v>105</v>
      </c>
      <c r="CS98" s="5" t="s">
        <v>105</v>
      </c>
      <c r="CT98" s="5" t="s">
        <v>105</v>
      </c>
      <c r="CU98" s="5" t="s">
        <v>105</v>
      </c>
      <c r="CV98" s="5" t="s">
        <v>1078</v>
      </c>
      <c r="CW98" s="6"/>
      <c r="CX98" s="6"/>
      <c r="CY98" s="6"/>
      <c r="CZ98" s="6"/>
      <c r="DA98" s="6"/>
      <c r="DB98" s="6"/>
      <c r="DC98" s="6"/>
      <c r="DD98" s="6"/>
      <c r="DE98" s="6"/>
      <c r="DF98" s="6"/>
    </row>
    <row r="99">
      <c r="A99" s="5" t="s">
        <v>100</v>
      </c>
      <c r="B99" s="5" t="s">
        <v>359</v>
      </c>
      <c r="C99" s="5" t="s">
        <v>1079</v>
      </c>
      <c r="D99" s="5">
        <v>5954.0</v>
      </c>
      <c r="E99" s="5" t="s">
        <v>411</v>
      </c>
      <c r="F99" s="5">
        <v>1958.0</v>
      </c>
      <c r="G99" s="5" t="s">
        <v>163</v>
      </c>
      <c r="H99" s="5" t="s">
        <v>105</v>
      </c>
      <c r="I99" s="5" t="s">
        <v>150</v>
      </c>
      <c r="J99" s="5" t="s">
        <v>107</v>
      </c>
      <c r="K99" s="5" t="s">
        <v>108</v>
      </c>
      <c r="L99" s="5" t="s">
        <v>105</v>
      </c>
      <c r="M99" s="5" t="s">
        <v>137</v>
      </c>
      <c r="N99" s="5">
        <v>1.0</v>
      </c>
      <c r="O99" s="10" t="s">
        <v>1080</v>
      </c>
      <c r="P99" s="5" t="s">
        <v>1081</v>
      </c>
      <c r="Q99" s="5" t="s">
        <v>1082</v>
      </c>
      <c r="R99" s="5" t="s">
        <v>1083</v>
      </c>
      <c r="S99" s="5" t="s">
        <v>1083</v>
      </c>
      <c r="T99" s="5" t="s">
        <v>105</v>
      </c>
      <c r="U99" s="5" t="s">
        <v>105</v>
      </c>
      <c r="V99" s="5" t="s">
        <v>105</v>
      </c>
      <c r="W99" s="5" t="s">
        <v>105</v>
      </c>
      <c r="X99" s="5" t="s">
        <v>105</v>
      </c>
      <c r="Y99" s="5" t="s">
        <v>105</v>
      </c>
      <c r="Z99" s="5" t="s">
        <v>167</v>
      </c>
      <c r="AA99" s="5" t="s">
        <v>105</v>
      </c>
      <c r="AB99" s="5" t="s">
        <v>105</v>
      </c>
      <c r="AC99" s="5" t="s">
        <v>1084</v>
      </c>
      <c r="AD99" s="5" t="s">
        <v>1085</v>
      </c>
      <c r="AE99" s="5" t="s">
        <v>105</v>
      </c>
      <c r="AF99" s="5" t="s">
        <v>105</v>
      </c>
      <c r="AG99" s="5" t="s">
        <v>105</v>
      </c>
      <c r="AH99" s="5">
        <v>10.0</v>
      </c>
      <c r="AI99" s="11">
        <f t="shared" si="31"/>
        <v>45.72</v>
      </c>
      <c r="AJ99" s="12">
        <f t="shared" si="32"/>
        <v>150</v>
      </c>
      <c r="AK99" s="5">
        <v>50.0</v>
      </c>
      <c r="AL99" s="10" t="s">
        <v>105</v>
      </c>
      <c r="AM99" s="5">
        <v>1.0</v>
      </c>
      <c r="AN99" s="5">
        <v>8.0</v>
      </c>
      <c r="AO99" s="5" t="s">
        <v>105</v>
      </c>
      <c r="AP99" s="5" t="s">
        <v>105</v>
      </c>
      <c r="AQ99" s="5" t="s">
        <v>105</v>
      </c>
      <c r="AR99" s="5" t="s">
        <v>105</v>
      </c>
      <c r="AS99" s="5" t="s">
        <v>105</v>
      </c>
      <c r="AT99" s="5" t="s">
        <v>105</v>
      </c>
      <c r="AU99" s="5" t="s">
        <v>105</v>
      </c>
      <c r="AV99" s="5" t="s">
        <v>105</v>
      </c>
      <c r="AW99" s="5" t="s">
        <v>170</v>
      </c>
      <c r="AX99" s="5" t="s">
        <v>105</v>
      </c>
      <c r="AY99" s="5" t="s">
        <v>105</v>
      </c>
      <c r="AZ99" s="5" t="s">
        <v>105</v>
      </c>
      <c r="BA99" s="5" t="s">
        <v>105</v>
      </c>
      <c r="BB99" s="5" t="s">
        <v>105</v>
      </c>
      <c r="BC99" s="5" t="s">
        <v>105</v>
      </c>
      <c r="BD99" s="5" t="s">
        <v>105</v>
      </c>
      <c r="BE99" s="5" t="s">
        <v>105</v>
      </c>
      <c r="BF99" s="5" t="s">
        <v>105</v>
      </c>
      <c r="BG99" s="5" t="s">
        <v>105</v>
      </c>
      <c r="BH99" s="5" t="s">
        <v>105</v>
      </c>
      <c r="BI99" s="5" t="s">
        <v>105</v>
      </c>
      <c r="BJ99" s="5" t="s">
        <v>105</v>
      </c>
      <c r="BK99" s="5" t="s">
        <v>105</v>
      </c>
      <c r="BL99" s="5" t="s">
        <v>105</v>
      </c>
      <c r="BM99" s="5" t="s">
        <v>105</v>
      </c>
      <c r="BN99" s="5" t="s">
        <v>685</v>
      </c>
      <c r="BO99" s="5" t="s">
        <v>105</v>
      </c>
      <c r="BP99" s="5" t="s">
        <v>105</v>
      </c>
      <c r="BQ99" s="5" t="s">
        <v>105</v>
      </c>
      <c r="BR99" s="5" t="s">
        <v>1086</v>
      </c>
      <c r="BS99" s="5" t="s">
        <v>105</v>
      </c>
      <c r="BT99" s="5" t="s">
        <v>1087</v>
      </c>
      <c r="BU99" s="5" t="s">
        <v>119</v>
      </c>
      <c r="BV99" s="10" t="s">
        <v>105</v>
      </c>
      <c r="BW99" s="10" t="s">
        <v>105</v>
      </c>
      <c r="BX99" s="5" t="s">
        <v>105</v>
      </c>
      <c r="BY99" s="5" t="s">
        <v>105</v>
      </c>
      <c r="BZ99" s="5" t="s">
        <v>105</v>
      </c>
      <c r="CA99" s="5" t="s">
        <v>105</v>
      </c>
      <c r="CB99" s="5" t="s">
        <v>105</v>
      </c>
      <c r="CC99" s="5" t="s">
        <v>105</v>
      </c>
      <c r="CD99" s="5" t="s">
        <v>105</v>
      </c>
      <c r="CE99" s="5" t="s">
        <v>105</v>
      </c>
      <c r="CF99" s="5" t="s">
        <v>105</v>
      </c>
      <c r="CG99" s="5" t="s">
        <v>105</v>
      </c>
      <c r="CH99" s="5" t="s">
        <v>105</v>
      </c>
      <c r="CI99" s="5" t="s">
        <v>105</v>
      </c>
      <c r="CJ99" s="5" t="s">
        <v>105</v>
      </c>
      <c r="CK99" s="5" t="s">
        <v>105</v>
      </c>
      <c r="CL99" s="5" t="s">
        <v>105</v>
      </c>
      <c r="CM99" s="5" t="s">
        <v>105</v>
      </c>
      <c r="CN99" s="5" t="s">
        <v>105</v>
      </c>
      <c r="CO99" s="5" t="s">
        <v>105</v>
      </c>
      <c r="CP99" s="5" t="s">
        <v>105</v>
      </c>
      <c r="CQ99" s="10" t="s">
        <v>1088</v>
      </c>
      <c r="CR99" s="5" t="s">
        <v>105</v>
      </c>
      <c r="CS99" s="5" t="s">
        <v>105</v>
      </c>
      <c r="CT99" s="5" t="s">
        <v>105</v>
      </c>
      <c r="CU99" s="5" t="s">
        <v>105</v>
      </c>
      <c r="CV99" s="13" t="s">
        <v>1089</v>
      </c>
      <c r="CW99" s="6"/>
      <c r="CX99" s="6"/>
      <c r="CY99" s="6"/>
      <c r="CZ99" s="6"/>
      <c r="DA99" s="6"/>
      <c r="DB99" s="6"/>
      <c r="DC99" s="6"/>
      <c r="DD99" s="6"/>
      <c r="DE99" s="6"/>
      <c r="DF99" s="6"/>
    </row>
    <row r="100">
      <c r="A100" s="5" t="s">
        <v>100</v>
      </c>
      <c r="B100" s="5" t="s">
        <v>359</v>
      </c>
      <c r="C100" s="5" t="s">
        <v>1079</v>
      </c>
      <c r="D100" s="5">
        <v>832.0</v>
      </c>
      <c r="E100" s="5" t="s">
        <v>105</v>
      </c>
      <c r="F100" s="5">
        <v>1980.0</v>
      </c>
      <c r="G100" s="5" t="s">
        <v>241</v>
      </c>
      <c r="H100" s="5">
        <v>15.0</v>
      </c>
      <c r="I100" s="5" t="s">
        <v>136</v>
      </c>
      <c r="J100" s="5" t="s">
        <v>107</v>
      </c>
      <c r="K100" s="5" t="s">
        <v>108</v>
      </c>
      <c r="L100" s="5" t="s">
        <v>105</v>
      </c>
      <c r="M100" s="5" t="s">
        <v>137</v>
      </c>
      <c r="N100" s="5">
        <v>4.0</v>
      </c>
      <c r="O100" s="10" t="s">
        <v>1090</v>
      </c>
      <c r="P100" s="5" t="s">
        <v>1091</v>
      </c>
      <c r="Q100" s="5" t="s">
        <v>1082</v>
      </c>
      <c r="R100" s="5" t="s">
        <v>105</v>
      </c>
      <c r="S100" s="5" t="s">
        <v>1083</v>
      </c>
      <c r="T100" s="5" t="s">
        <v>105</v>
      </c>
      <c r="U100" s="5" t="s">
        <v>105</v>
      </c>
      <c r="V100" s="5" t="s">
        <v>105</v>
      </c>
      <c r="W100" s="5" t="s">
        <v>105</v>
      </c>
      <c r="X100" s="5">
        <v>207.0</v>
      </c>
      <c r="Y100" s="5" t="s">
        <v>105</v>
      </c>
      <c r="Z100" s="5" t="s">
        <v>105</v>
      </c>
      <c r="AA100" s="5" t="s">
        <v>105</v>
      </c>
      <c r="AB100" s="5" t="s">
        <v>105</v>
      </c>
      <c r="AC100" s="5" t="s">
        <v>1092</v>
      </c>
      <c r="AD100" s="5" t="s">
        <v>1085</v>
      </c>
      <c r="AE100" s="5" t="s">
        <v>105</v>
      </c>
      <c r="AF100" s="5" t="s">
        <v>105</v>
      </c>
      <c r="AG100" s="5" t="s">
        <v>105</v>
      </c>
      <c r="AH100" s="5" t="s">
        <v>105</v>
      </c>
      <c r="AI100" s="15" t="s">
        <v>105</v>
      </c>
      <c r="AJ100" s="14" t="s">
        <v>105</v>
      </c>
      <c r="AK100" s="5" t="s">
        <v>105</v>
      </c>
      <c r="AL100" s="10" t="s">
        <v>105</v>
      </c>
      <c r="AM100" s="5">
        <v>1.0</v>
      </c>
      <c r="AN100" s="5" t="s">
        <v>105</v>
      </c>
      <c r="AO100" s="5" t="s">
        <v>105</v>
      </c>
      <c r="AP100" s="5" t="s">
        <v>105</v>
      </c>
      <c r="AQ100" s="5" t="s">
        <v>105</v>
      </c>
      <c r="AR100" s="5" t="s">
        <v>105</v>
      </c>
      <c r="AS100" s="5" t="s">
        <v>105</v>
      </c>
      <c r="AT100" s="5" t="s">
        <v>105</v>
      </c>
      <c r="AU100" s="5" t="s">
        <v>105</v>
      </c>
      <c r="AV100" s="5" t="s">
        <v>105</v>
      </c>
      <c r="AW100" s="5" t="s">
        <v>105</v>
      </c>
      <c r="AX100" s="5" t="s">
        <v>105</v>
      </c>
      <c r="AY100" s="5" t="s">
        <v>105</v>
      </c>
      <c r="AZ100" s="5" t="s">
        <v>105</v>
      </c>
      <c r="BA100" s="5" t="s">
        <v>105</v>
      </c>
      <c r="BB100" s="5" t="s">
        <v>105</v>
      </c>
      <c r="BC100" s="5" t="s">
        <v>105</v>
      </c>
      <c r="BD100" s="5" t="s">
        <v>105</v>
      </c>
      <c r="BE100" s="5" t="s">
        <v>105</v>
      </c>
      <c r="BF100" s="5" t="s">
        <v>105</v>
      </c>
      <c r="BG100" s="5" t="s">
        <v>105</v>
      </c>
      <c r="BH100" s="5" t="s">
        <v>105</v>
      </c>
      <c r="BI100" s="5" t="s">
        <v>105</v>
      </c>
      <c r="BJ100" s="5" t="s">
        <v>105</v>
      </c>
      <c r="BK100" s="5" t="s">
        <v>105</v>
      </c>
      <c r="BL100" s="5" t="s">
        <v>105</v>
      </c>
      <c r="BM100" s="5" t="s">
        <v>105</v>
      </c>
      <c r="BN100" s="5" t="s">
        <v>105</v>
      </c>
      <c r="BO100" s="5" t="s">
        <v>105</v>
      </c>
      <c r="BP100" s="5" t="s">
        <v>105</v>
      </c>
      <c r="BQ100" s="5" t="s">
        <v>105</v>
      </c>
      <c r="BR100" s="5" t="s">
        <v>1093</v>
      </c>
      <c r="BS100" s="5" t="s">
        <v>105</v>
      </c>
      <c r="BT100" s="5" t="s">
        <v>105</v>
      </c>
      <c r="BU100" s="5" t="s">
        <v>119</v>
      </c>
      <c r="BV100" s="10" t="s">
        <v>105</v>
      </c>
      <c r="BW100" s="10" t="s">
        <v>105</v>
      </c>
      <c r="BX100" s="5" t="s">
        <v>1094</v>
      </c>
      <c r="BY100" s="5" t="s">
        <v>105</v>
      </c>
      <c r="BZ100" s="5" t="s">
        <v>105</v>
      </c>
      <c r="CA100" s="5" t="s">
        <v>105</v>
      </c>
      <c r="CB100" s="5" t="s">
        <v>105</v>
      </c>
      <c r="CC100" s="5" t="s">
        <v>105</v>
      </c>
      <c r="CD100" s="5" t="s">
        <v>105</v>
      </c>
      <c r="CE100" s="5" t="s">
        <v>105</v>
      </c>
      <c r="CF100" s="5" t="s">
        <v>105</v>
      </c>
      <c r="CG100" s="5" t="s">
        <v>105</v>
      </c>
      <c r="CH100" s="5" t="s">
        <v>105</v>
      </c>
      <c r="CI100" s="5" t="s">
        <v>105</v>
      </c>
      <c r="CJ100" s="5" t="s">
        <v>105</v>
      </c>
      <c r="CK100" s="5" t="s">
        <v>105</v>
      </c>
      <c r="CL100" s="5" t="s">
        <v>105</v>
      </c>
      <c r="CM100" s="5" t="s">
        <v>105</v>
      </c>
      <c r="CN100" s="5" t="s">
        <v>105</v>
      </c>
      <c r="CO100" s="5" t="s">
        <v>105</v>
      </c>
      <c r="CP100" s="5" t="s">
        <v>105</v>
      </c>
      <c r="CQ100" s="5" t="s">
        <v>105</v>
      </c>
      <c r="CR100" s="5" t="s">
        <v>105</v>
      </c>
      <c r="CS100" s="5" t="s">
        <v>105</v>
      </c>
      <c r="CT100" s="5" t="s">
        <v>105</v>
      </c>
      <c r="CU100" s="5" t="s">
        <v>105</v>
      </c>
      <c r="CV100" s="13" t="s">
        <v>1095</v>
      </c>
      <c r="CW100" s="6"/>
      <c r="CX100" s="6"/>
      <c r="CY100" s="6"/>
      <c r="CZ100" s="6"/>
      <c r="DA100" s="6"/>
      <c r="DB100" s="6"/>
      <c r="DC100" s="6"/>
      <c r="DD100" s="6"/>
      <c r="DE100" s="6"/>
      <c r="DF100" s="6"/>
    </row>
    <row r="101">
      <c r="A101" s="5" t="s">
        <v>100</v>
      </c>
      <c r="B101" s="5" t="s">
        <v>359</v>
      </c>
      <c r="C101" s="5" t="s">
        <v>1096</v>
      </c>
      <c r="D101" s="5">
        <v>16473.0</v>
      </c>
      <c r="E101" s="5" t="s">
        <v>411</v>
      </c>
      <c r="F101" s="5">
        <v>1994.0</v>
      </c>
      <c r="G101" s="5" t="s">
        <v>313</v>
      </c>
      <c r="H101" s="5" t="s">
        <v>105</v>
      </c>
      <c r="I101" s="5" t="s">
        <v>214</v>
      </c>
      <c r="J101" s="5" t="s">
        <v>124</v>
      </c>
      <c r="K101" s="5" t="s">
        <v>623</v>
      </c>
      <c r="L101" s="5" t="s">
        <v>105</v>
      </c>
      <c r="M101" s="5" t="s">
        <v>372</v>
      </c>
      <c r="N101" s="5">
        <v>3.0</v>
      </c>
      <c r="O101" s="10" t="s">
        <v>1097</v>
      </c>
      <c r="P101" s="5" t="s">
        <v>746</v>
      </c>
      <c r="Q101" s="5" t="s">
        <v>1098</v>
      </c>
      <c r="R101" s="5" t="s">
        <v>1099</v>
      </c>
      <c r="S101" s="5" t="s">
        <v>746</v>
      </c>
      <c r="T101" s="5" t="s">
        <v>105</v>
      </c>
      <c r="U101" s="5" t="s">
        <v>105</v>
      </c>
      <c r="V101" s="5" t="s">
        <v>105</v>
      </c>
      <c r="W101" s="5" t="s">
        <v>105</v>
      </c>
      <c r="X101" s="5">
        <v>2345.0</v>
      </c>
      <c r="Y101" s="5" t="s">
        <v>105</v>
      </c>
      <c r="Z101" s="5" t="s">
        <v>105</v>
      </c>
      <c r="AA101" s="5" t="s">
        <v>105</v>
      </c>
      <c r="AB101" s="5" t="s">
        <v>105</v>
      </c>
      <c r="AC101" s="5" t="s">
        <v>1100</v>
      </c>
      <c r="AD101" s="5" t="s">
        <v>402</v>
      </c>
      <c r="AE101" s="5" t="s">
        <v>105</v>
      </c>
      <c r="AF101" s="5" t="s">
        <v>105</v>
      </c>
      <c r="AG101" s="5" t="s">
        <v>105</v>
      </c>
      <c r="AH101" s="5" t="s">
        <v>105</v>
      </c>
      <c r="AI101" s="15" t="s">
        <v>105</v>
      </c>
      <c r="AJ101" s="14" t="s">
        <v>105</v>
      </c>
      <c r="AK101" s="5" t="s">
        <v>105</v>
      </c>
      <c r="AL101" s="10" t="s">
        <v>118</v>
      </c>
      <c r="AM101" s="5" t="s">
        <v>105</v>
      </c>
      <c r="AN101" s="5" t="s">
        <v>105</v>
      </c>
      <c r="AO101" s="5" t="s">
        <v>105</v>
      </c>
      <c r="AP101" s="5" t="s">
        <v>105</v>
      </c>
      <c r="AQ101" s="5" t="s">
        <v>105</v>
      </c>
      <c r="AR101" s="5" t="s">
        <v>105</v>
      </c>
      <c r="AS101" s="5" t="s">
        <v>105</v>
      </c>
      <c r="AT101" s="5" t="s">
        <v>105</v>
      </c>
      <c r="AU101" s="5" t="s">
        <v>105</v>
      </c>
      <c r="AV101" s="5" t="s">
        <v>105</v>
      </c>
      <c r="AW101" s="5" t="s">
        <v>105</v>
      </c>
      <c r="AX101" s="5" t="s">
        <v>105</v>
      </c>
      <c r="AY101" s="5" t="s">
        <v>105</v>
      </c>
      <c r="AZ101" s="5" t="s">
        <v>105</v>
      </c>
      <c r="BA101" s="5" t="s">
        <v>105</v>
      </c>
      <c r="BB101" s="5" t="s">
        <v>105</v>
      </c>
      <c r="BC101" s="5" t="s">
        <v>105</v>
      </c>
      <c r="BD101" s="5" t="s">
        <v>105</v>
      </c>
      <c r="BE101" s="5" t="s">
        <v>105</v>
      </c>
      <c r="BF101" s="5" t="s">
        <v>105</v>
      </c>
      <c r="BG101" s="5" t="s">
        <v>105</v>
      </c>
      <c r="BH101" s="5" t="s">
        <v>105</v>
      </c>
      <c r="BI101" s="5" t="s">
        <v>105</v>
      </c>
      <c r="BJ101" s="5" t="s">
        <v>105</v>
      </c>
      <c r="BK101" s="5" t="s">
        <v>105</v>
      </c>
      <c r="BL101" s="5" t="s">
        <v>105</v>
      </c>
      <c r="BM101" s="5" t="s">
        <v>105</v>
      </c>
      <c r="BN101" s="5" t="s">
        <v>105</v>
      </c>
      <c r="BO101" s="5" t="s">
        <v>105</v>
      </c>
      <c r="BP101" s="5" t="s">
        <v>105</v>
      </c>
      <c r="BQ101" s="5" t="s">
        <v>105</v>
      </c>
      <c r="BR101" s="5" t="s">
        <v>1101</v>
      </c>
      <c r="BS101" s="5" t="s">
        <v>105</v>
      </c>
      <c r="BT101" s="5" t="s">
        <v>105</v>
      </c>
      <c r="BU101" s="5" t="s">
        <v>105</v>
      </c>
      <c r="BV101" s="10" t="s">
        <v>105</v>
      </c>
      <c r="BW101" s="10" t="s">
        <v>105</v>
      </c>
      <c r="BX101" s="5" t="s">
        <v>105</v>
      </c>
      <c r="BY101" s="5" t="s">
        <v>105</v>
      </c>
      <c r="BZ101" s="5" t="s">
        <v>105</v>
      </c>
      <c r="CA101" s="5" t="s">
        <v>105</v>
      </c>
      <c r="CB101" s="5" t="s">
        <v>105</v>
      </c>
      <c r="CC101" s="5" t="s">
        <v>105</v>
      </c>
      <c r="CD101" s="5" t="s">
        <v>105</v>
      </c>
      <c r="CE101" s="5" t="s">
        <v>105</v>
      </c>
      <c r="CF101" s="5" t="s">
        <v>105</v>
      </c>
      <c r="CG101" s="5" t="s">
        <v>105</v>
      </c>
      <c r="CH101" s="5" t="s">
        <v>105</v>
      </c>
      <c r="CI101" s="5" t="s">
        <v>105</v>
      </c>
      <c r="CJ101" s="5" t="s">
        <v>105</v>
      </c>
      <c r="CK101" s="5" t="s">
        <v>105</v>
      </c>
      <c r="CL101" s="5" t="s">
        <v>105</v>
      </c>
      <c r="CM101" s="5" t="s">
        <v>105</v>
      </c>
      <c r="CN101" s="5" t="s">
        <v>105</v>
      </c>
      <c r="CO101" s="5" t="s">
        <v>105</v>
      </c>
      <c r="CP101" s="5" t="s">
        <v>105</v>
      </c>
      <c r="CQ101" s="10" t="s">
        <v>1102</v>
      </c>
      <c r="CR101" s="5" t="s">
        <v>105</v>
      </c>
      <c r="CS101" s="5" t="s">
        <v>105</v>
      </c>
      <c r="CT101" s="5" t="s">
        <v>105</v>
      </c>
      <c r="CU101" s="5" t="s">
        <v>105</v>
      </c>
      <c r="CV101" s="13" t="s">
        <v>1103</v>
      </c>
      <c r="CW101" s="6"/>
      <c r="CX101" s="6"/>
      <c r="CY101" s="6"/>
      <c r="CZ101" s="6"/>
      <c r="DA101" s="6"/>
      <c r="DB101" s="6"/>
      <c r="DC101" s="6"/>
      <c r="DD101" s="6"/>
      <c r="DE101" s="6"/>
      <c r="DF101" s="6"/>
    </row>
    <row r="102">
      <c r="A102" s="5" t="s">
        <v>100</v>
      </c>
      <c r="B102" s="5" t="s">
        <v>359</v>
      </c>
      <c r="C102" s="5" t="s">
        <v>1104</v>
      </c>
      <c r="D102" s="5">
        <v>179.0</v>
      </c>
      <c r="E102" s="5" t="s">
        <v>562</v>
      </c>
      <c r="F102" s="5">
        <v>1981.0</v>
      </c>
      <c r="G102" s="5" t="s">
        <v>135</v>
      </c>
      <c r="H102" s="5" t="s">
        <v>105</v>
      </c>
      <c r="I102" s="5" t="s">
        <v>136</v>
      </c>
      <c r="J102" s="5" t="s">
        <v>107</v>
      </c>
      <c r="K102" s="5" t="s">
        <v>108</v>
      </c>
      <c r="L102" s="5" t="s">
        <v>105</v>
      </c>
      <c r="M102" s="5" t="s">
        <v>137</v>
      </c>
      <c r="N102" s="5">
        <v>3.0</v>
      </c>
      <c r="O102" s="10" t="s">
        <v>1105</v>
      </c>
      <c r="P102" s="5" t="s">
        <v>1106</v>
      </c>
      <c r="Q102" s="5" t="s">
        <v>1107</v>
      </c>
      <c r="R102" s="5" t="s">
        <v>1108</v>
      </c>
      <c r="S102" s="5" t="s">
        <v>794</v>
      </c>
      <c r="T102" s="5" t="s">
        <v>105</v>
      </c>
      <c r="U102" s="5" t="s">
        <v>105</v>
      </c>
      <c r="V102" s="5" t="s">
        <v>105</v>
      </c>
      <c r="W102" s="5" t="s">
        <v>105</v>
      </c>
      <c r="X102" s="5">
        <v>207.0</v>
      </c>
      <c r="Y102" s="5" t="s">
        <v>105</v>
      </c>
      <c r="Z102" s="5" t="s">
        <v>105</v>
      </c>
      <c r="AA102" s="5" t="s">
        <v>105</v>
      </c>
      <c r="AB102" s="5" t="s">
        <v>105</v>
      </c>
      <c r="AC102" s="5" t="s">
        <v>1109</v>
      </c>
      <c r="AD102" s="5" t="s">
        <v>1110</v>
      </c>
      <c r="AE102" s="5" t="s">
        <v>105</v>
      </c>
      <c r="AF102" s="5" t="s">
        <v>105</v>
      </c>
      <c r="AG102" s="5" t="s">
        <v>105</v>
      </c>
      <c r="AH102" s="5" t="s">
        <v>105</v>
      </c>
      <c r="AI102" s="15" t="s">
        <v>105</v>
      </c>
      <c r="AJ102" s="14" t="s">
        <v>105</v>
      </c>
      <c r="AK102" s="5" t="s">
        <v>105</v>
      </c>
      <c r="AL102" s="10" t="s">
        <v>105</v>
      </c>
      <c r="AM102" s="5">
        <v>1.0</v>
      </c>
      <c r="AN102" s="5" t="s">
        <v>105</v>
      </c>
      <c r="AO102" s="5" t="s">
        <v>105</v>
      </c>
      <c r="AP102" s="5" t="s">
        <v>105</v>
      </c>
      <c r="AQ102" s="5" t="s">
        <v>105</v>
      </c>
      <c r="AR102" s="5" t="s">
        <v>105</v>
      </c>
      <c r="AS102" s="5" t="s">
        <v>105</v>
      </c>
      <c r="AT102" s="5" t="s">
        <v>105</v>
      </c>
      <c r="AU102" s="5" t="s">
        <v>105</v>
      </c>
      <c r="AV102" s="5" t="s">
        <v>105</v>
      </c>
      <c r="AW102" s="5" t="s">
        <v>105</v>
      </c>
      <c r="AX102" s="5" t="s">
        <v>105</v>
      </c>
      <c r="AY102" s="5" t="s">
        <v>105</v>
      </c>
      <c r="AZ102" s="5" t="s">
        <v>105</v>
      </c>
      <c r="BA102" s="5" t="s">
        <v>105</v>
      </c>
      <c r="BB102" s="5" t="s">
        <v>105</v>
      </c>
      <c r="BC102" s="5" t="s">
        <v>232</v>
      </c>
      <c r="BD102" s="5" t="s">
        <v>105</v>
      </c>
      <c r="BE102" s="5" t="s">
        <v>105</v>
      </c>
      <c r="BF102" s="5" t="s">
        <v>105</v>
      </c>
      <c r="BG102" s="5" t="s">
        <v>105</v>
      </c>
      <c r="BH102" s="5" t="s">
        <v>105</v>
      </c>
      <c r="BI102" s="5" t="s">
        <v>105</v>
      </c>
      <c r="BJ102" s="5" t="s">
        <v>105</v>
      </c>
      <c r="BK102" s="5" t="s">
        <v>105</v>
      </c>
      <c r="BL102" s="5" t="s">
        <v>105</v>
      </c>
      <c r="BM102" s="5" t="s">
        <v>105</v>
      </c>
      <c r="BN102" s="5" t="s">
        <v>105</v>
      </c>
      <c r="BO102" s="5" t="s">
        <v>105</v>
      </c>
      <c r="BP102" s="5" t="s">
        <v>105</v>
      </c>
      <c r="BQ102" s="5" t="s">
        <v>105</v>
      </c>
      <c r="BR102" s="5" t="s">
        <v>1111</v>
      </c>
      <c r="BS102" s="5" t="s">
        <v>105</v>
      </c>
      <c r="BT102" s="5" t="s">
        <v>105</v>
      </c>
      <c r="BU102" s="5" t="s">
        <v>105</v>
      </c>
      <c r="BV102" s="10" t="s">
        <v>105</v>
      </c>
      <c r="BW102" s="10" t="s">
        <v>105</v>
      </c>
      <c r="BX102" s="5" t="s">
        <v>105</v>
      </c>
      <c r="BY102" s="5" t="s">
        <v>105</v>
      </c>
      <c r="BZ102" s="5" t="s">
        <v>105</v>
      </c>
      <c r="CA102" s="5" t="s">
        <v>105</v>
      </c>
      <c r="CB102" s="5" t="s">
        <v>105</v>
      </c>
      <c r="CC102" s="5" t="s">
        <v>105</v>
      </c>
      <c r="CD102" s="5" t="s">
        <v>105</v>
      </c>
      <c r="CE102" s="5" t="s">
        <v>105</v>
      </c>
      <c r="CF102" s="5" t="s">
        <v>105</v>
      </c>
      <c r="CG102" s="5" t="s">
        <v>105</v>
      </c>
      <c r="CH102" s="5" t="s">
        <v>105</v>
      </c>
      <c r="CI102" s="5" t="s">
        <v>105</v>
      </c>
      <c r="CJ102" s="5" t="s">
        <v>105</v>
      </c>
      <c r="CK102" s="5" t="s">
        <v>105</v>
      </c>
      <c r="CL102" s="5" t="s">
        <v>105</v>
      </c>
      <c r="CM102" s="5" t="s">
        <v>105</v>
      </c>
      <c r="CN102" s="5" t="s">
        <v>105</v>
      </c>
      <c r="CO102" s="5" t="s">
        <v>105</v>
      </c>
      <c r="CP102" s="5" t="s">
        <v>105</v>
      </c>
      <c r="CQ102" s="5" t="s">
        <v>105</v>
      </c>
      <c r="CR102" s="5" t="s">
        <v>105</v>
      </c>
      <c r="CS102" s="5" t="s">
        <v>105</v>
      </c>
      <c r="CT102" s="5" t="s">
        <v>105</v>
      </c>
      <c r="CU102" s="5" t="s">
        <v>105</v>
      </c>
      <c r="CV102" s="13" t="s">
        <v>1112</v>
      </c>
      <c r="CW102" s="6"/>
      <c r="CX102" s="6"/>
      <c r="CY102" s="6"/>
      <c r="CZ102" s="6"/>
      <c r="DA102" s="6"/>
      <c r="DB102" s="6"/>
      <c r="DC102" s="6"/>
      <c r="DD102" s="6"/>
      <c r="DE102" s="6"/>
      <c r="DF102" s="6"/>
    </row>
    <row r="103">
      <c r="A103" s="5" t="s">
        <v>100</v>
      </c>
      <c r="B103" s="5" t="s">
        <v>359</v>
      </c>
      <c r="C103" s="5" t="s">
        <v>1104</v>
      </c>
      <c r="D103" s="5">
        <v>179.0</v>
      </c>
      <c r="E103" s="5" t="s">
        <v>562</v>
      </c>
      <c r="F103" s="5">
        <v>1982.0</v>
      </c>
      <c r="G103" s="5" t="s">
        <v>313</v>
      </c>
      <c r="H103" s="5" t="s">
        <v>105</v>
      </c>
      <c r="I103" s="5" t="s">
        <v>214</v>
      </c>
      <c r="J103" s="5" t="s">
        <v>107</v>
      </c>
      <c r="K103" s="5" t="s">
        <v>108</v>
      </c>
      <c r="L103" s="5" t="s">
        <v>105</v>
      </c>
      <c r="M103" s="5" t="s">
        <v>225</v>
      </c>
      <c r="N103" s="5">
        <v>2.0</v>
      </c>
      <c r="O103" s="10" t="s">
        <v>1113</v>
      </c>
      <c r="P103" s="5" t="s">
        <v>1114</v>
      </c>
      <c r="Q103" s="5" t="s">
        <v>1107</v>
      </c>
      <c r="R103" s="5" t="s">
        <v>1115</v>
      </c>
      <c r="S103" s="5" t="s">
        <v>105</v>
      </c>
      <c r="T103" s="5" t="s">
        <v>105</v>
      </c>
      <c r="U103" s="5" t="s">
        <v>105</v>
      </c>
      <c r="V103" s="5" t="s">
        <v>105</v>
      </c>
      <c r="W103" s="5" t="s">
        <v>105</v>
      </c>
      <c r="X103" s="5">
        <v>207.0</v>
      </c>
      <c r="Y103" s="5" t="s">
        <v>105</v>
      </c>
      <c r="Z103" s="5" t="s">
        <v>105</v>
      </c>
      <c r="AA103" s="5" t="s">
        <v>105</v>
      </c>
      <c r="AB103" s="5" t="s">
        <v>105</v>
      </c>
      <c r="AC103" s="5" t="s">
        <v>1109</v>
      </c>
      <c r="AD103" s="5" t="s">
        <v>1110</v>
      </c>
      <c r="AE103" s="5" t="s">
        <v>105</v>
      </c>
      <c r="AF103" s="5" t="s">
        <v>105</v>
      </c>
      <c r="AG103" s="5" t="s">
        <v>105</v>
      </c>
      <c r="AH103" s="5" t="s">
        <v>105</v>
      </c>
      <c r="AI103" s="11">
        <f>CONVERT(AK103, "yd", "m")</f>
        <v>30.1752</v>
      </c>
      <c r="AJ103" s="12">
        <f>CONVERT(AI103, "m", "ft")</f>
        <v>99</v>
      </c>
      <c r="AK103" s="5">
        <v>33.0</v>
      </c>
      <c r="AL103" s="10" t="s">
        <v>105</v>
      </c>
      <c r="AM103" s="5">
        <v>1.0</v>
      </c>
      <c r="AN103" s="5">
        <v>10.0</v>
      </c>
      <c r="AO103" s="5" t="s">
        <v>105</v>
      </c>
      <c r="AP103" s="5" t="s">
        <v>105</v>
      </c>
      <c r="AQ103" s="5" t="s">
        <v>105</v>
      </c>
      <c r="AR103" s="5" t="s">
        <v>105</v>
      </c>
      <c r="AS103" s="5" t="s">
        <v>105</v>
      </c>
      <c r="AT103" s="5" t="s">
        <v>105</v>
      </c>
      <c r="AU103" s="5" t="s">
        <v>105</v>
      </c>
      <c r="AV103" s="5" t="s">
        <v>105</v>
      </c>
      <c r="AW103" s="5" t="s">
        <v>286</v>
      </c>
      <c r="AX103" s="5" t="s">
        <v>105</v>
      </c>
      <c r="AY103" s="5" t="s">
        <v>105</v>
      </c>
      <c r="AZ103" s="5" t="s">
        <v>105</v>
      </c>
      <c r="BA103" s="5" t="s">
        <v>105</v>
      </c>
      <c r="BB103" s="5" t="s">
        <v>105</v>
      </c>
      <c r="BC103" s="5" t="s">
        <v>105</v>
      </c>
      <c r="BD103" s="5" t="s">
        <v>105</v>
      </c>
      <c r="BE103" s="5" t="s">
        <v>105</v>
      </c>
      <c r="BF103" s="5" t="s">
        <v>105</v>
      </c>
      <c r="BG103" s="5" t="s">
        <v>105</v>
      </c>
      <c r="BH103" s="5" t="s">
        <v>105</v>
      </c>
      <c r="BI103" s="5" t="s">
        <v>105</v>
      </c>
      <c r="BJ103" s="5" t="s">
        <v>105</v>
      </c>
      <c r="BK103" s="5" t="s">
        <v>105</v>
      </c>
      <c r="BL103" s="5" t="s">
        <v>105</v>
      </c>
      <c r="BM103" s="5" t="s">
        <v>749</v>
      </c>
      <c r="BN103" s="5" t="s">
        <v>105</v>
      </c>
      <c r="BO103" s="5" t="s">
        <v>105</v>
      </c>
      <c r="BP103" s="5" t="s">
        <v>105</v>
      </c>
      <c r="BQ103" s="5" t="s">
        <v>105</v>
      </c>
      <c r="BR103" s="5" t="s">
        <v>1116</v>
      </c>
      <c r="BS103" s="5" t="s">
        <v>105</v>
      </c>
      <c r="BT103" s="5" t="s">
        <v>105</v>
      </c>
      <c r="BU103" s="5" t="s">
        <v>119</v>
      </c>
      <c r="BV103" s="10" t="s">
        <v>105</v>
      </c>
      <c r="BW103" s="10" t="s">
        <v>105</v>
      </c>
      <c r="BX103" s="5" t="s">
        <v>105</v>
      </c>
      <c r="BY103" s="5" t="s">
        <v>105</v>
      </c>
      <c r="BZ103" s="5" t="s">
        <v>105</v>
      </c>
      <c r="CA103" s="5" t="s">
        <v>105</v>
      </c>
      <c r="CB103" s="5" t="s">
        <v>105</v>
      </c>
      <c r="CC103" s="5" t="s">
        <v>105</v>
      </c>
      <c r="CD103" s="5" t="s">
        <v>105</v>
      </c>
      <c r="CE103" s="5" t="s">
        <v>105</v>
      </c>
      <c r="CF103" s="5" t="s">
        <v>105</v>
      </c>
      <c r="CG103" s="5" t="s">
        <v>105</v>
      </c>
      <c r="CH103" s="5" t="s">
        <v>105</v>
      </c>
      <c r="CI103" s="5" t="s">
        <v>105</v>
      </c>
      <c r="CJ103" s="5" t="s">
        <v>105</v>
      </c>
      <c r="CK103" s="5" t="s">
        <v>105</v>
      </c>
      <c r="CL103" s="5" t="s">
        <v>105</v>
      </c>
      <c r="CM103" s="5" t="s">
        <v>105</v>
      </c>
      <c r="CN103" s="5" t="s">
        <v>105</v>
      </c>
      <c r="CO103" s="5" t="s">
        <v>105</v>
      </c>
      <c r="CP103" s="5" t="s">
        <v>105</v>
      </c>
      <c r="CQ103" s="5" t="s">
        <v>105</v>
      </c>
      <c r="CR103" s="5" t="s">
        <v>105</v>
      </c>
      <c r="CS103" s="5" t="s">
        <v>105</v>
      </c>
      <c r="CT103" s="5" t="s">
        <v>105</v>
      </c>
      <c r="CU103" s="5" t="s">
        <v>105</v>
      </c>
      <c r="CV103" s="13" t="s">
        <v>1112</v>
      </c>
      <c r="CW103" s="6"/>
      <c r="CX103" s="6"/>
      <c r="CY103" s="6"/>
      <c r="CZ103" s="6"/>
      <c r="DA103" s="6"/>
      <c r="DB103" s="6"/>
      <c r="DC103" s="6"/>
      <c r="DD103" s="6"/>
      <c r="DE103" s="6"/>
      <c r="DF103" s="6"/>
    </row>
    <row r="104">
      <c r="A104" s="5" t="s">
        <v>100</v>
      </c>
      <c r="B104" s="5" t="s">
        <v>359</v>
      </c>
      <c r="C104" s="5" t="s">
        <v>1117</v>
      </c>
      <c r="D104" s="5">
        <v>8171.0</v>
      </c>
      <c r="E104" s="5" t="s">
        <v>105</v>
      </c>
      <c r="F104" s="5">
        <v>2004.0</v>
      </c>
      <c r="G104" s="5" t="s">
        <v>669</v>
      </c>
      <c r="H104" s="5">
        <v>4.0</v>
      </c>
      <c r="I104" s="5" t="s">
        <v>214</v>
      </c>
      <c r="J104" s="5" t="s">
        <v>107</v>
      </c>
      <c r="K104" s="5" t="s">
        <v>108</v>
      </c>
      <c r="L104" s="5" t="s">
        <v>105</v>
      </c>
      <c r="M104" s="5" t="s">
        <v>215</v>
      </c>
      <c r="N104" s="5">
        <v>1.0</v>
      </c>
      <c r="O104" s="10" t="s">
        <v>1118</v>
      </c>
      <c r="P104" s="5" t="s">
        <v>1119</v>
      </c>
      <c r="Q104" s="5" t="s">
        <v>1120</v>
      </c>
      <c r="R104" s="5" t="s">
        <v>1121</v>
      </c>
      <c r="S104" s="5" t="s">
        <v>1122</v>
      </c>
      <c r="T104" s="5">
        <v>33.3627125</v>
      </c>
      <c r="U104" s="5">
        <v>-86.6454144</v>
      </c>
      <c r="V104" s="5">
        <v>172.0</v>
      </c>
      <c r="W104" s="5">
        <v>558.0</v>
      </c>
      <c r="X104" s="5">
        <v>2345.0</v>
      </c>
      <c r="Y104" s="5" t="s">
        <v>105</v>
      </c>
      <c r="Z104" s="5" t="s">
        <v>261</v>
      </c>
      <c r="AA104" s="5" t="s">
        <v>141</v>
      </c>
      <c r="AB104" s="5">
        <v>93.0</v>
      </c>
      <c r="AC104" s="5" t="s">
        <v>567</v>
      </c>
      <c r="AD104" s="5" t="s">
        <v>402</v>
      </c>
      <c r="AE104" s="5" t="s">
        <v>105</v>
      </c>
      <c r="AF104" s="5" t="s">
        <v>105</v>
      </c>
      <c r="AG104" s="5" t="s">
        <v>105</v>
      </c>
      <c r="AH104" s="5" t="s">
        <v>105</v>
      </c>
      <c r="AI104" s="15" t="s">
        <v>105</v>
      </c>
      <c r="AJ104" s="14" t="s">
        <v>105</v>
      </c>
      <c r="AK104" s="5" t="s">
        <v>105</v>
      </c>
      <c r="AL104" s="10" t="s">
        <v>105</v>
      </c>
      <c r="AM104" s="5">
        <v>1.0</v>
      </c>
      <c r="AN104" s="5">
        <v>9.0</v>
      </c>
      <c r="AO104" s="5" t="s">
        <v>105</v>
      </c>
      <c r="AP104" s="5" t="s">
        <v>105</v>
      </c>
      <c r="AQ104" s="5" t="s">
        <v>105</v>
      </c>
      <c r="AR104" s="5" t="s">
        <v>105</v>
      </c>
      <c r="AS104" s="5" t="s">
        <v>105</v>
      </c>
      <c r="AT104" s="5" t="s">
        <v>105</v>
      </c>
      <c r="AU104" s="5" t="s">
        <v>105</v>
      </c>
      <c r="AV104" s="5" t="s">
        <v>105</v>
      </c>
      <c r="AW104" s="5" t="s">
        <v>317</v>
      </c>
      <c r="AX104" s="5" t="s">
        <v>105</v>
      </c>
      <c r="AY104" s="5" t="s">
        <v>105</v>
      </c>
      <c r="AZ104" s="5">
        <v>6.0</v>
      </c>
      <c r="BA104" s="5" t="s">
        <v>105</v>
      </c>
      <c r="BB104" s="5" t="s">
        <v>105</v>
      </c>
      <c r="BC104" s="5" t="s">
        <v>105</v>
      </c>
      <c r="BD104" s="5" t="s">
        <v>105</v>
      </c>
      <c r="BE104" s="5" t="s">
        <v>105</v>
      </c>
      <c r="BF104" s="5" t="s">
        <v>105</v>
      </c>
      <c r="BG104" s="5" t="s">
        <v>105</v>
      </c>
      <c r="BH104" s="5" t="s">
        <v>105</v>
      </c>
      <c r="BI104" s="5" t="s">
        <v>105</v>
      </c>
      <c r="BJ104" s="5" t="s">
        <v>105</v>
      </c>
      <c r="BK104" s="5" t="s">
        <v>105</v>
      </c>
      <c r="BL104" s="5" t="s">
        <v>105</v>
      </c>
      <c r="BM104" s="5" t="s">
        <v>105</v>
      </c>
      <c r="BN104" s="5" t="s">
        <v>105</v>
      </c>
      <c r="BO104" s="5" t="s">
        <v>105</v>
      </c>
      <c r="BP104" s="5" t="s">
        <v>1123</v>
      </c>
      <c r="BQ104" s="5" t="s">
        <v>105</v>
      </c>
      <c r="BR104" s="5" t="s">
        <v>215</v>
      </c>
      <c r="BS104" s="5" t="s">
        <v>105</v>
      </c>
      <c r="BT104" s="5" t="s">
        <v>1124</v>
      </c>
      <c r="BU104" s="5" t="s">
        <v>119</v>
      </c>
      <c r="BV104" s="10" t="s">
        <v>105</v>
      </c>
      <c r="BW104" s="10" t="s">
        <v>105</v>
      </c>
      <c r="BX104" s="5" t="s">
        <v>105</v>
      </c>
      <c r="BY104" s="5" t="s">
        <v>105</v>
      </c>
      <c r="BZ104" s="5" t="s">
        <v>105</v>
      </c>
      <c r="CA104" s="5" t="s">
        <v>105</v>
      </c>
      <c r="CB104" s="5" t="s">
        <v>105</v>
      </c>
      <c r="CC104" s="5" t="s">
        <v>105</v>
      </c>
      <c r="CD104" s="5" t="s">
        <v>105</v>
      </c>
      <c r="CE104" s="5" t="s">
        <v>105</v>
      </c>
      <c r="CF104" s="5" t="s">
        <v>105</v>
      </c>
      <c r="CG104" s="5" t="s">
        <v>105</v>
      </c>
      <c r="CH104" s="5" t="s">
        <v>105</v>
      </c>
      <c r="CI104" s="5" t="s">
        <v>105</v>
      </c>
      <c r="CJ104" s="5" t="s">
        <v>105</v>
      </c>
      <c r="CK104" s="5" t="s">
        <v>105</v>
      </c>
      <c r="CL104" s="5" t="s">
        <v>105</v>
      </c>
      <c r="CM104" s="5" t="s">
        <v>105</v>
      </c>
      <c r="CN104" s="6">
        <f>24.5/5</f>
        <v>4.9</v>
      </c>
      <c r="CO104" s="5" t="s">
        <v>105</v>
      </c>
      <c r="CP104" s="5" t="s">
        <v>1125</v>
      </c>
      <c r="CQ104" s="10" t="s">
        <v>1126</v>
      </c>
      <c r="CR104" s="5" t="s">
        <v>118</v>
      </c>
      <c r="CS104" s="5" t="s">
        <v>105</v>
      </c>
      <c r="CT104" s="5" t="s">
        <v>105</v>
      </c>
      <c r="CU104" s="5" t="s">
        <v>105</v>
      </c>
      <c r="CV104" s="13" t="s">
        <v>1127</v>
      </c>
      <c r="CW104" s="6"/>
      <c r="CX104" s="6"/>
      <c r="CY104" s="6"/>
      <c r="CZ104" s="6"/>
      <c r="DA104" s="6"/>
      <c r="DB104" s="6"/>
      <c r="DC104" s="6"/>
      <c r="DD104" s="6"/>
      <c r="DE104" s="6"/>
      <c r="DF104" s="6"/>
    </row>
    <row r="105">
      <c r="A105" s="5" t="s">
        <v>100</v>
      </c>
      <c r="B105" s="5" t="s">
        <v>359</v>
      </c>
      <c r="C105" s="5" t="s">
        <v>1128</v>
      </c>
      <c r="D105" s="5">
        <v>8679.0</v>
      </c>
      <c r="E105" s="5" t="s">
        <v>105</v>
      </c>
      <c r="F105" s="5">
        <v>1986.0</v>
      </c>
      <c r="G105" s="5" t="s">
        <v>492</v>
      </c>
      <c r="H105" s="5" t="s">
        <v>105</v>
      </c>
      <c r="I105" s="5" t="s">
        <v>136</v>
      </c>
      <c r="J105" s="5" t="s">
        <v>107</v>
      </c>
      <c r="K105" s="5" t="s">
        <v>108</v>
      </c>
      <c r="L105" s="5" t="s">
        <v>105</v>
      </c>
      <c r="M105" s="5" t="s">
        <v>109</v>
      </c>
      <c r="N105" s="5">
        <v>1.0</v>
      </c>
      <c r="O105" s="10" t="s">
        <v>1129</v>
      </c>
      <c r="P105" s="5" t="s">
        <v>1130</v>
      </c>
      <c r="Q105" s="5" t="s">
        <v>1131</v>
      </c>
      <c r="R105" s="5" t="s">
        <v>105</v>
      </c>
      <c r="S105" s="5" t="s">
        <v>105</v>
      </c>
      <c r="T105" s="5" t="s">
        <v>105</v>
      </c>
      <c r="U105" s="5" t="s">
        <v>105</v>
      </c>
      <c r="V105" s="5" t="s">
        <v>105</v>
      </c>
      <c r="W105" s="5" t="s">
        <v>105</v>
      </c>
      <c r="X105" s="5">
        <v>1907.0</v>
      </c>
      <c r="Y105" s="5" t="s">
        <v>105</v>
      </c>
      <c r="Z105" s="5" t="s">
        <v>167</v>
      </c>
      <c r="AA105" s="5" t="s">
        <v>105</v>
      </c>
      <c r="AB105" s="5" t="s">
        <v>105</v>
      </c>
      <c r="AC105" s="5" t="s">
        <v>1132</v>
      </c>
      <c r="AD105" s="5" t="s">
        <v>517</v>
      </c>
      <c r="AE105" s="5" t="s">
        <v>118</v>
      </c>
      <c r="AF105" s="5" t="s">
        <v>105</v>
      </c>
      <c r="AG105" s="5" t="s">
        <v>105</v>
      </c>
      <c r="AH105" s="5" t="s">
        <v>105</v>
      </c>
      <c r="AI105" s="11">
        <f>CONVERT(AK105, "yd", "m")</f>
        <v>2.7432</v>
      </c>
      <c r="AJ105" s="12">
        <f>CONVERT(AI105, "m", "ft")</f>
        <v>9</v>
      </c>
      <c r="AK105" s="5">
        <v>3.0</v>
      </c>
      <c r="AL105" s="10" t="s">
        <v>105</v>
      </c>
      <c r="AM105" s="5">
        <v>1.0</v>
      </c>
      <c r="AN105" s="5" t="s">
        <v>105</v>
      </c>
      <c r="AO105" s="5" t="s">
        <v>105</v>
      </c>
      <c r="AP105" s="5" t="s">
        <v>105</v>
      </c>
      <c r="AQ105" s="5" t="s">
        <v>105</v>
      </c>
      <c r="AR105" s="5" t="s">
        <v>105</v>
      </c>
      <c r="AS105" s="5" t="s">
        <v>105</v>
      </c>
      <c r="AT105" s="5" t="s">
        <v>105</v>
      </c>
      <c r="AU105" s="5" t="s">
        <v>105</v>
      </c>
      <c r="AV105" s="5" t="s">
        <v>105</v>
      </c>
      <c r="AW105" s="5" t="s">
        <v>144</v>
      </c>
      <c r="AX105" s="5" t="s">
        <v>441</v>
      </c>
      <c r="AY105" s="5" t="s">
        <v>105</v>
      </c>
      <c r="AZ105" s="5">
        <v>6.0</v>
      </c>
      <c r="BA105" s="5" t="s">
        <v>144</v>
      </c>
      <c r="BB105" s="5" t="s">
        <v>105</v>
      </c>
      <c r="BC105" s="5" t="s">
        <v>105</v>
      </c>
      <c r="BD105" s="5" t="s">
        <v>105</v>
      </c>
      <c r="BE105" s="5" t="s">
        <v>105</v>
      </c>
      <c r="BF105" s="5" t="s">
        <v>118</v>
      </c>
      <c r="BG105" s="5" t="s">
        <v>105</v>
      </c>
      <c r="BH105" s="5" t="s">
        <v>105</v>
      </c>
      <c r="BI105" s="5" t="s">
        <v>105</v>
      </c>
      <c r="BJ105" s="5" t="s">
        <v>105</v>
      </c>
      <c r="BK105" s="5" t="s">
        <v>105</v>
      </c>
      <c r="BL105" s="5" t="s">
        <v>105</v>
      </c>
      <c r="BM105" s="5" t="s">
        <v>736</v>
      </c>
      <c r="BN105" s="5" t="s">
        <v>685</v>
      </c>
      <c r="BO105" s="5" t="s">
        <v>105</v>
      </c>
      <c r="BP105" s="5" t="s">
        <v>1133</v>
      </c>
      <c r="BQ105" s="5" t="s">
        <v>1134</v>
      </c>
      <c r="BR105" s="5" t="s">
        <v>1135</v>
      </c>
      <c r="BS105" s="5" t="s">
        <v>118</v>
      </c>
      <c r="BT105" s="5" t="s">
        <v>1136</v>
      </c>
      <c r="BU105" s="5" t="s">
        <v>119</v>
      </c>
      <c r="BV105" s="10" t="s">
        <v>105</v>
      </c>
      <c r="BW105" s="10" t="s">
        <v>105</v>
      </c>
      <c r="BX105" s="5" t="s">
        <v>1137</v>
      </c>
      <c r="BY105" s="5" t="s">
        <v>105</v>
      </c>
      <c r="BZ105" s="5" t="s">
        <v>105</v>
      </c>
      <c r="CA105" s="5" t="s">
        <v>105</v>
      </c>
      <c r="CB105" s="5" t="s">
        <v>105</v>
      </c>
      <c r="CC105" s="5" t="s">
        <v>105</v>
      </c>
      <c r="CD105" s="5" t="s">
        <v>105</v>
      </c>
      <c r="CE105" s="5" t="s">
        <v>105</v>
      </c>
      <c r="CF105" s="5" t="s">
        <v>105</v>
      </c>
      <c r="CG105" s="5" t="s">
        <v>105</v>
      </c>
      <c r="CH105" s="5" t="s">
        <v>105</v>
      </c>
      <c r="CI105" s="5" t="s">
        <v>105</v>
      </c>
      <c r="CJ105" s="5" t="s">
        <v>105</v>
      </c>
      <c r="CK105" s="5" t="s">
        <v>105</v>
      </c>
      <c r="CL105" s="5" t="s">
        <v>105</v>
      </c>
      <c r="CM105" s="5" t="s">
        <v>105</v>
      </c>
      <c r="CN105" s="5" t="s">
        <v>105</v>
      </c>
      <c r="CO105" s="5" t="s">
        <v>105</v>
      </c>
      <c r="CP105" s="5" t="s">
        <v>105</v>
      </c>
      <c r="CQ105" s="10" t="s">
        <v>1138</v>
      </c>
      <c r="CR105" s="5" t="s">
        <v>105</v>
      </c>
      <c r="CS105" s="5" t="s">
        <v>105</v>
      </c>
      <c r="CT105" s="5" t="s">
        <v>105</v>
      </c>
      <c r="CU105" s="5" t="s">
        <v>105</v>
      </c>
      <c r="CV105" s="13" t="s">
        <v>1139</v>
      </c>
      <c r="CW105" s="6"/>
      <c r="CX105" s="6"/>
      <c r="CY105" s="6"/>
      <c r="CZ105" s="6"/>
      <c r="DA105" s="6"/>
      <c r="DB105" s="6"/>
      <c r="DC105" s="6"/>
      <c r="DD105" s="6"/>
      <c r="DE105" s="6"/>
      <c r="DF105" s="6"/>
    </row>
    <row r="106">
      <c r="A106" s="5" t="s">
        <v>100</v>
      </c>
      <c r="B106" s="5" t="s">
        <v>359</v>
      </c>
      <c r="C106" s="5" t="s">
        <v>1128</v>
      </c>
      <c r="D106" s="5">
        <v>10501.0</v>
      </c>
      <c r="E106" s="5" t="s">
        <v>148</v>
      </c>
      <c r="F106" s="5">
        <v>2005.0</v>
      </c>
      <c r="G106" s="5" t="s">
        <v>104</v>
      </c>
      <c r="H106" s="5">
        <v>5.0</v>
      </c>
      <c r="I106" s="5" t="s">
        <v>106</v>
      </c>
      <c r="J106" s="5" t="s">
        <v>124</v>
      </c>
      <c r="K106" s="5" t="s">
        <v>151</v>
      </c>
      <c r="L106" s="5" t="s">
        <v>105</v>
      </c>
      <c r="M106" s="5" t="s">
        <v>105</v>
      </c>
      <c r="N106" s="5">
        <v>2.0</v>
      </c>
      <c r="O106" s="10" t="s">
        <v>1140</v>
      </c>
      <c r="P106" s="5" t="s">
        <v>1141</v>
      </c>
      <c r="Q106" s="5" t="s">
        <v>1142</v>
      </c>
      <c r="R106" s="5" t="s">
        <v>1143</v>
      </c>
      <c r="S106" s="5" t="s">
        <v>105</v>
      </c>
      <c r="T106" s="5" t="s">
        <v>105</v>
      </c>
      <c r="U106" s="5" t="s">
        <v>105</v>
      </c>
      <c r="V106" s="5" t="s">
        <v>105</v>
      </c>
      <c r="W106" s="5" t="s">
        <v>105</v>
      </c>
      <c r="X106" s="5" t="s">
        <v>105</v>
      </c>
      <c r="Y106" s="5" t="s">
        <v>105</v>
      </c>
      <c r="Z106" s="5" t="s">
        <v>105</v>
      </c>
      <c r="AA106" s="5" t="s">
        <v>220</v>
      </c>
      <c r="AB106" s="5">
        <v>17.0</v>
      </c>
      <c r="AC106" s="5" t="s">
        <v>1144</v>
      </c>
      <c r="AD106" s="5" t="s">
        <v>105</v>
      </c>
      <c r="AE106" s="5" t="s">
        <v>105</v>
      </c>
      <c r="AF106" s="5" t="s">
        <v>105</v>
      </c>
      <c r="AG106" s="5" t="s">
        <v>105</v>
      </c>
      <c r="AH106" s="5" t="s">
        <v>105</v>
      </c>
      <c r="AI106" s="15" t="s">
        <v>105</v>
      </c>
      <c r="AJ106" s="14" t="s">
        <v>105</v>
      </c>
      <c r="AK106" s="5" t="s">
        <v>105</v>
      </c>
      <c r="AL106" s="10" t="s">
        <v>105</v>
      </c>
      <c r="AM106" s="5" t="s">
        <v>105</v>
      </c>
      <c r="AN106" s="5" t="s">
        <v>105</v>
      </c>
      <c r="AO106" s="5" t="s">
        <v>105</v>
      </c>
      <c r="AP106" s="5" t="s">
        <v>105</v>
      </c>
      <c r="AQ106" s="5" t="s">
        <v>105</v>
      </c>
      <c r="AR106" s="5" t="s">
        <v>105</v>
      </c>
      <c r="AS106" s="5" t="s">
        <v>105</v>
      </c>
      <c r="AT106" s="5" t="s">
        <v>105</v>
      </c>
      <c r="AU106" s="5" t="s">
        <v>105</v>
      </c>
      <c r="AV106" s="5" t="s">
        <v>105</v>
      </c>
      <c r="AW106" s="5" t="s">
        <v>105</v>
      </c>
      <c r="AX106" s="5" t="s">
        <v>105</v>
      </c>
      <c r="AY106" s="5" t="s">
        <v>105</v>
      </c>
      <c r="AZ106" s="5" t="s">
        <v>105</v>
      </c>
      <c r="BA106" s="5" t="s">
        <v>105</v>
      </c>
      <c r="BB106" s="5" t="s">
        <v>105</v>
      </c>
      <c r="BC106" s="5" t="s">
        <v>105</v>
      </c>
      <c r="BD106" s="5" t="s">
        <v>105</v>
      </c>
      <c r="BE106" s="5" t="s">
        <v>105</v>
      </c>
      <c r="BF106" s="5" t="s">
        <v>105</v>
      </c>
      <c r="BG106" s="5" t="s">
        <v>105</v>
      </c>
      <c r="BH106" s="5" t="s">
        <v>105</v>
      </c>
      <c r="BI106" s="5" t="s">
        <v>105</v>
      </c>
      <c r="BJ106" s="5" t="s">
        <v>105</v>
      </c>
      <c r="BK106" s="5" t="s">
        <v>105</v>
      </c>
      <c r="BL106" s="5" t="s">
        <v>105</v>
      </c>
      <c r="BM106" s="5" t="s">
        <v>105</v>
      </c>
      <c r="BN106" s="5" t="s">
        <v>105</v>
      </c>
      <c r="BO106" s="5" t="s">
        <v>105</v>
      </c>
      <c r="BP106" s="5" t="s">
        <v>105</v>
      </c>
      <c r="BQ106" s="5" t="s">
        <v>105</v>
      </c>
      <c r="BR106" s="5" t="s">
        <v>105</v>
      </c>
      <c r="BS106" s="5" t="s">
        <v>105</v>
      </c>
      <c r="BT106" s="5" t="s">
        <v>105</v>
      </c>
      <c r="BU106" s="5" t="s">
        <v>105</v>
      </c>
      <c r="BV106" s="10" t="s">
        <v>105</v>
      </c>
      <c r="BW106" s="10" t="s">
        <v>105</v>
      </c>
      <c r="BX106" s="5" t="s">
        <v>105</v>
      </c>
      <c r="BY106" s="5" t="s">
        <v>105</v>
      </c>
      <c r="BZ106" s="5" t="s">
        <v>105</v>
      </c>
      <c r="CA106" s="5">
        <v>2.0</v>
      </c>
      <c r="CB106" s="5" t="s">
        <v>105</v>
      </c>
      <c r="CC106" s="5" t="s">
        <v>105</v>
      </c>
      <c r="CD106" s="5">
        <v>16.0</v>
      </c>
      <c r="CE106" s="5">
        <v>5.0</v>
      </c>
      <c r="CF106" s="5" t="s">
        <v>105</v>
      </c>
      <c r="CG106" s="5" t="s">
        <v>105</v>
      </c>
      <c r="CH106" s="5">
        <v>8.0</v>
      </c>
      <c r="CI106" s="5">
        <v>3.5</v>
      </c>
      <c r="CJ106" s="5" t="s">
        <v>105</v>
      </c>
      <c r="CK106" s="5">
        <v>2.5</v>
      </c>
      <c r="CL106" s="5" t="s">
        <v>105</v>
      </c>
      <c r="CM106" s="5" t="s">
        <v>105</v>
      </c>
      <c r="CN106" s="5" t="s">
        <v>105</v>
      </c>
      <c r="CO106" s="5" t="s">
        <v>105</v>
      </c>
      <c r="CP106" s="5" t="s">
        <v>1145</v>
      </c>
      <c r="CQ106" s="10" t="s">
        <v>1146</v>
      </c>
      <c r="CR106" s="5" t="s">
        <v>105</v>
      </c>
      <c r="CS106" s="5" t="s">
        <v>105</v>
      </c>
      <c r="CT106" s="5" t="s">
        <v>105</v>
      </c>
      <c r="CU106" s="5" t="s">
        <v>105</v>
      </c>
      <c r="CV106" s="13" t="s">
        <v>1147</v>
      </c>
      <c r="CW106" s="6"/>
      <c r="CX106" s="6"/>
      <c r="CY106" s="6"/>
      <c r="CZ106" s="6"/>
      <c r="DA106" s="6"/>
      <c r="DB106" s="6"/>
      <c r="DC106" s="6"/>
      <c r="DD106" s="6"/>
      <c r="DE106" s="6"/>
      <c r="DF106" s="6"/>
    </row>
    <row r="107">
      <c r="A107" s="5" t="s">
        <v>100</v>
      </c>
      <c r="B107" s="5" t="s">
        <v>359</v>
      </c>
      <c r="C107" s="5" t="s">
        <v>1128</v>
      </c>
      <c r="D107" s="5">
        <v>22539.0</v>
      </c>
      <c r="E107" s="5" t="s">
        <v>411</v>
      </c>
      <c r="F107" s="5">
        <v>2007.0</v>
      </c>
      <c r="G107" s="5" t="s">
        <v>149</v>
      </c>
      <c r="H107" s="5">
        <v>18.0</v>
      </c>
      <c r="I107" s="5" t="s">
        <v>150</v>
      </c>
      <c r="J107" s="5" t="s">
        <v>107</v>
      </c>
      <c r="K107" s="5" t="s">
        <v>108</v>
      </c>
      <c r="L107" s="5" t="s">
        <v>105</v>
      </c>
      <c r="M107" s="5" t="s">
        <v>225</v>
      </c>
      <c r="N107" s="5">
        <v>2.0</v>
      </c>
      <c r="O107" s="10" t="s">
        <v>1148</v>
      </c>
      <c r="P107" s="5" t="s">
        <v>1149</v>
      </c>
      <c r="Q107" s="5" t="s">
        <v>1131</v>
      </c>
      <c r="R107" s="5" t="s">
        <v>1150</v>
      </c>
      <c r="S107" s="5" t="s">
        <v>1151</v>
      </c>
      <c r="T107" s="5" t="s">
        <v>105</v>
      </c>
      <c r="U107" s="5" t="s">
        <v>105</v>
      </c>
      <c r="V107" s="5" t="s">
        <v>105</v>
      </c>
      <c r="W107" s="5" t="s">
        <v>105</v>
      </c>
      <c r="X107" s="5">
        <v>207.0</v>
      </c>
      <c r="Y107" s="5" t="s">
        <v>416</v>
      </c>
      <c r="Z107" s="5" t="s">
        <v>105</v>
      </c>
      <c r="AA107" s="5" t="s">
        <v>156</v>
      </c>
      <c r="AB107" s="5">
        <v>17.0</v>
      </c>
      <c r="AC107" s="5" t="s">
        <v>1152</v>
      </c>
      <c r="AD107" s="5" t="s">
        <v>402</v>
      </c>
      <c r="AE107" s="5" t="s">
        <v>105</v>
      </c>
      <c r="AF107" s="5" t="s">
        <v>105</v>
      </c>
      <c r="AG107" s="5" t="s">
        <v>105</v>
      </c>
      <c r="AH107" s="5" t="s">
        <v>105</v>
      </c>
      <c r="AI107" s="11">
        <f t="shared" ref="AI107:AI108" si="33">CONVERT(AK107, "yd", "m")</f>
        <v>9.144</v>
      </c>
      <c r="AJ107" s="12">
        <f t="shared" ref="AJ107:AJ108" si="34">CONVERT(AI107, "m", "ft")</f>
        <v>30</v>
      </c>
      <c r="AK107" s="5">
        <v>10.0</v>
      </c>
      <c r="AL107" s="10" t="s">
        <v>105</v>
      </c>
      <c r="AM107" s="5">
        <v>1.0</v>
      </c>
      <c r="AN107" s="5">
        <v>7.0</v>
      </c>
      <c r="AO107" s="5" t="s">
        <v>105</v>
      </c>
      <c r="AP107" s="5" t="s">
        <v>105</v>
      </c>
      <c r="AQ107" s="5" t="s">
        <v>105</v>
      </c>
      <c r="AR107" s="5" t="s">
        <v>105</v>
      </c>
      <c r="AS107" s="5" t="s">
        <v>105</v>
      </c>
      <c r="AT107" s="5" t="s">
        <v>105</v>
      </c>
      <c r="AU107" s="5" t="s">
        <v>105</v>
      </c>
      <c r="AV107" s="5" t="s">
        <v>105</v>
      </c>
      <c r="AW107" s="5" t="s">
        <v>286</v>
      </c>
      <c r="AX107" s="5" t="s">
        <v>105</v>
      </c>
      <c r="AY107" s="5" t="s">
        <v>105</v>
      </c>
      <c r="AZ107" s="5">
        <v>1.5</v>
      </c>
      <c r="BA107" s="5" t="s">
        <v>105</v>
      </c>
      <c r="BB107" s="5" t="s">
        <v>105</v>
      </c>
      <c r="BC107" s="5" t="s">
        <v>441</v>
      </c>
      <c r="BD107" s="5" t="s">
        <v>105</v>
      </c>
      <c r="BE107" s="5" t="s">
        <v>105</v>
      </c>
      <c r="BF107" s="5" t="s">
        <v>105</v>
      </c>
      <c r="BG107" s="5" t="s">
        <v>105</v>
      </c>
      <c r="BH107" s="5" t="s">
        <v>105</v>
      </c>
      <c r="BI107" s="5" t="s">
        <v>318</v>
      </c>
      <c r="BJ107" s="5" t="s">
        <v>105</v>
      </c>
      <c r="BK107" s="5" t="s">
        <v>105</v>
      </c>
      <c r="BL107" s="5" t="s">
        <v>105</v>
      </c>
      <c r="BM107" s="5" t="s">
        <v>105</v>
      </c>
      <c r="BN107" s="5" t="s">
        <v>105</v>
      </c>
      <c r="BO107" s="5" t="s">
        <v>105</v>
      </c>
      <c r="BP107" s="5" t="s">
        <v>1153</v>
      </c>
      <c r="BQ107" s="5" t="s">
        <v>105</v>
      </c>
      <c r="BR107" s="5" t="s">
        <v>225</v>
      </c>
      <c r="BS107" s="5" t="s">
        <v>105</v>
      </c>
      <c r="BT107" s="5" t="s">
        <v>1154</v>
      </c>
      <c r="BU107" s="5" t="s">
        <v>119</v>
      </c>
      <c r="BV107" s="10" t="s">
        <v>105</v>
      </c>
      <c r="BW107" s="10" t="s">
        <v>105</v>
      </c>
      <c r="BX107" s="5" t="s">
        <v>105</v>
      </c>
      <c r="BY107" s="5" t="s">
        <v>105</v>
      </c>
      <c r="BZ107" s="5" t="s">
        <v>105</v>
      </c>
      <c r="CA107" s="5" t="s">
        <v>105</v>
      </c>
      <c r="CB107" s="5" t="s">
        <v>105</v>
      </c>
      <c r="CC107" s="5" t="s">
        <v>105</v>
      </c>
      <c r="CD107" s="5" t="s">
        <v>105</v>
      </c>
      <c r="CE107" s="5" t="s">
        <v>105</v>
      </c>
      <c r="CF107" s="5" t="s">
        <v>105</v>
      </c>
      <c r="CG107" s="5" t="s">
        <v>105</v>
      </c>
      <c r="CH107" s="5" t="s">
        <v>105</v>
      </c>
      <c r="CI107" s="5" t="s">
        <v>105</v>
      </c>
      <c r="CJ107" s="5" t="s">
        <v>105</v>
      </c>
      <c r="CK107" s="5" t="s">
        <v>105</v>
      </c>
      <c r="CL107" s="5" t="s">
        <v>105</v>
      </c>
      <c r="CM107" s="5" t="s">
        <v>105</v>
      </c>
      <c r="CN107" s="5" t="s">
        <v>105</v>
      </c>
      <c r="CO107" s="5" t="s">
        <v>105</v>
      </c>
      <c r="CP107" s="5" t="s">
        <v>105</v>
      </c>
      <c r="CQ107" s="10" t="s">
        <v>1155</v>
      </c>
      <c r="CR107" s="5" t="s">
        <v>105</v>
      </c>
      <c r="CS107" s="5" t="s">
        <v>105</v>
      </c>
      <c r="CT107" s="5" t="s">
        <v>105</v>
      </c>
      <c r="CU107" s="5" t="s">
        <v>105</v>
      </c>
      <c r="CV107" s="13" t="s">
        <v>1156</v>
      </c>
      <c r="CW107" s="6"/>
      <c r="CX107" s="6"/>
      <c r="CY107" s="6"/>
      <c r="CZ107" s="6"/>
      <c r="DA107" s="6"/>
      <c r="DB107" s="6"/>
      <c r="DC107" s="6"/>
      <c r="DD107" s="6"/>
      <c r="DE107" s="6"/>
      <c r="DF107" s="6"/>
    </row>
    <row r="108">
      <c r="A108" s="5" t="s">
        <v>100</v>
      </c>
      <c r="B108" s="5" t="s">
        <v>359</v>
      </c>
      <c r="C108" s="5" t="s">
        <v>1157</v>
      </c>
      <c r="D108" s="5">
        <v>25238.0</v>
      </c>
      <c r="E108" s="5" t="s">
        <v>540</v>
      </c>
      <c r="F108" s="5">
        <v>1999.0</v>
      </c>
      <c r="G108" s="5" t="s">
        <v>241</v>
      </c>
      <c r="H108" s="5">
        <v>23.0</v>
      </c>
      <c r="I108" s="5" t="s">
        <v>136</v>
      </c>
      <c r="J108" s="5" t="s">
        <v>107</v>
      </c>
      <c r="K108" s="5" t="s">
        <v>108</v>
      </c>
      <c r="L108" s="5" t="s">
        <v>105</v>
      </c>
      <c r="M108" s="5" t="s">
        <v>225</v>
      </c>
      <c r="N108" s="5">
        <v>2.0</v>
      </c>
      <c r="O108" s="10" t="s">
        <v>1158</v>
      </c>
      <c r="P108" s="5" t="s">
        <v>1159</v>
      </c>
      <c r="Q108" s="5" t="s">
        <v>105</v>
      </c>
      <c r="R108" s="5" t="s">
        <v>1160</v>
      </c>
      <c r="S108" s="5" t="s">
        <v>544</v>
      </c>
      <c r="T108" s="5" t="s">
        <v>105</v>
      </c>
      <c r="U108" s="5" t="s">
        <v>105</v>
      </c>
      <c r="V108" s="5" t="s">
        <v>105</v>
      </c>
      <c r="W108" s="5" t="s">
        <v>105</v>
      </c>
      <c r="X108" s="5">
        <v>2300.0</v>
      </c>
      <c r="Y108" s="5" t="s">
        <v>105</v>
      </c>
      <c r="Z108" s="5" t="s">
        <v>105</v>
      </c>
      <c r="AA108" s="5" t="s">
        <v>545</v>
      </c>
      <c r="AB108" s="5">
        <v>100.0</v>
      </c>
      <c r="AC108" s="5" t="s">
        <v>284</v>
      </c>
      <c r="AD108" s="5" t="s">
        <v>105</v>
      </c>
      <c r="AE108" s="5" t="s">
        <v>105</v>
      </c>
      <c r="AF108" s="5" t="s">
        <v>105</v>
      </c>
      <c r="AG108" s="5" t="s">
        <v>105</v>
      </c>
      <c r="AH108" s="5" t="s">
        <v>105</v>
      </c>
      <c r="AI108" s="11">
        <f t="shared" si="33"/>
        <v>1.8288</v>
      </c>
      <c r="AJ108" s="12">
        <f t="shared" si="34"/>
        <v>6</v>
      </c>
      <c r="AK108" s="5">
        <v>2.0</v>
      </c>
      <c r="AL108" s="10" t="s">
        <v>105</v>
      </c>
      <c r="AM108" s="5">
        <v>1.0</v>
      </c>
      <c r="AN108" s="5" t="s">
        <v>105</v>
      </c>
      <c r="AO108" s="5" t="s">
        <v>105</v>
      </c>
      <c r="AP108" s="5" t="s">
        <v>105</v>
      </c>
      <c r="AQ108" s="5" t="s">
        <v>105</v>
      </c>
      <c r="AR108" s="5" t="s">
        <v>105</v>
      </c>
      <c r="AS108" s="5" t="s">
        <v>105</v>
      </c>
      <c r="AT108" s="5" t="s">
        <v>105</v>
      </c>
      <c r="AU108" s="5" t="s">
        <v>105</v>
      </c>
      <c r="AV108" s="5" t="s">
        <v>105</v>
      </c>
      <c r="AW108" s="5" t="s">
        <v>1161</v>
      </c>
      <c r="AX108" s="5" t="s">
        <v>105</v>
      </c>
      <c r="AY108" s="5" t="s">
        <v>105</v>
      </c>
      <c r="AZ108" s="5" t="s">
        <v>105</v>
      </c>
      <c r="BA108" s="5" t="s">
        <v>170</v>
      </c>
      <c r="BB108" s="5" t="s">
        <v>105</v>
      </c>
      <c r="BC108" s="5" t="s">
        <v>1162</v>
      </c>
      <c r="BD108" s="5" t="s">
        <v>105</v>
      </c>
      <c r="BE108" s="5" t="s">
        <v>105</v>
      </c>
      <c r="BF108" s="5" t="s">
        <v>105</v>
      </c>
      <c r="BG108" s="5" t="s">
        <v>105</v>
      </c>
      <c r="BH108" s="5" t="s">
        <v>1163</v>
      </c>
      <c r="BI108" s="5" t="s">
        <v>105</v>
      </c>
      <c r="BJ108" s="5" t="s">
        <v>105</v>
      </c>
      <c r="BK108" s="5" t="s">
        <v>306</v>
      </c>
      <c r="BL108" s="5" t="s">
        <v>105</v>
      </c>
      <c r="BM108" s="5" t="s">
        <v>105</v>
      </c>
      <c r="BN108" s="5" t="s">
        <v>685</v>
      </c>
      <c r="BO108" s="5" t="s">
        <v>105</v>
      </c>
      <c r="BP108" s="5" t="s">
        <v>1164</v>
      </c>
      <c r="BQ108" s="5" t="s">
        <v>105</v>
      </c>
      <c r="BR108" s="5" t="s">
        <v>1165</v>
      </c>
      <c r="BS108" s="5" t="s">
        <v>105</v>
      </c>
      <c r="BT108" s="5" t="s">
        <v>105</v>
      </c>
      <c r="BU108" s="5" t="s">
        <v>119</v>
      </c>
      <c r="BV108" s="10" t="s">
        <v>105</v>
      </c>
      <c r="BW108" s="10" t="s">
        <v>105</v>
      </c>
      <c r="BX108" s="5" t="s">
        <v>105</v>
      </c>
      <c r="BY108" s="5" t="s">
        <v>105</v>
      </c>
      <c r="BZ108" s="5" t="s">
        <v>105</v>
      </c>
      <c r="CA108" s="5" t="s">
        <v>105</v>
      </c>
      <c r="CB108" s="5" t="s">
        <v>105</v>
      </c>
      <c r="CC108" s="5" t="s">
        <v>105</v>
      </c>
      <c r="CD108" s="5" t="s">
        <v>105</v>
      </c>
      <c r="CE108" s="5" t="s">
        <v>105</v>
      </c>
      <c r="CF108" s="5" t="s">
        <v>105</v>
      </c>
      <c r="CG108" s="5" t="s">
        <v>105</v>
      </c>
      <c r="CH108" s="5" t="s">
        <v>105</v>
      </c>
      <c r="CI108" s="5" t="s">
        <v>105</v>
      </c>
      <c r="CJ108" s="5" t="s">
        <v>105</v>
      </c>
      <c r="CK108" s="5" t="s">
        <v>105</v>
      </c>
      <c r="CL108" s="5" t="s">
        <v>105</v>
      </c>
      <c r="CM108" s="5" t="s">
        <v>105</v>
      </c>
      <c r="CN108" s="5" t="s">
        <v>105</v>
      </c>
      <c r="CO108" s="5" t="s">
        <v>105</v>
      </c>
      <c r="CP108" s="5" t="s">
        <v>105</v>
      </c>
      <c r="CQ108" s="10" t="s">
        <v>1166</v>
      </c>
      <c r="CR108" s="5" t="s">
        <v>105</v>
      </c>
      <c r="CS108" s="5" t="s">
        <v>105</v>
      </c>
      <c r="CT108" s="5" t="s">
        <v>105</v>
      </c>
      <c r="CU108" s="5" t="s">
        <v>105</v>
      </c>
      <c r="CV108" s="13" t="s">
        <v>1167</v>
      </c>
      <c r="CW108" s="6"/>
      <c r="CX108" s="6"/>
      <c r="CY108" s="6"/>
      <c r="CZ108" s="6"/>
      <c r="DA108" s="6"/>
      <c r="DB108" s="6"/>
      <c r="DC108" s="6"/>
      <c r="DD108" s="6"/>
      <c r="DE108" s="6"/>
      <c r="DF108" s="6"/>
    </row>
    <row r="109">
      <c r="A109" s="5" t="s">
        <v>100</v>
      </c>
      <c r="B109" s="5" t="s">
        <v>359</v>
      </c>
      <c r="C109" s="5" t="s">
        <v>1157</v>
      </c>
      <c r="D109" s="5">
        <v>1419.0</v>
      </c>
      <c r="E109" s="5" t="s">
        <v>105</v>
      </c>
      <c r="F109" s="5">
        <v>2000.0</v>
      </c>
      <c r="G109" s="5" t="s">
        <v>149</v>
      </c>
      <c r="H109" s="5">
        <v>15.0</v>
      </c>
      <c r="I109" s="5" t="s">
        <v>150</v>
      </c>
      <c r="J109" s="5" t="s">
        <v>124</v>
      </c>
      <c r="K109" s="5" t="s">
        <v>151</v>
      </c>
      <c r="L109" s="5" t="s">
        <v>105</v>
      </c>
      <c r="M109" s="5" t="s">
        <v>105</v>
      </c>
      <c r="N109" s="5">
        <v>3.0</v>
      </c>
      <c r="O109" s="10" t="s">
        <v>1168</v>
      </c>
      <c r="P109" s="5" t="s">
        <v>1169</v>
      </c>
      <c r="Q109" s="5" t="s">
        <v>1170</v>
      </c>
      <c r="R109" s="5" t="s">
        <v>1160</v>
      </c>
      <c r="S109" s="5" t="s">
        <v>544</v>
      </c>
      <c r="T109" s="5" t="s">
        <v>105</v>
      </c>
      <c r="U109" s="5" t="s">
        <v>105</v>
      </c>
      <c r="V109" s="5" t="s">
        <v>105</v>
      </c>
      <c r="W109" s="5" t="s">
        <v>105</v>
      </c>
      <c r="X109" s="5">
        <v>130.0</v>
      </c>
      <c r="Y109" s="5" t="s">
        <v>105</v>
      </c>
      <c r="Z109" s="5" t="s">
        <v>105</v>
      </c>
      <c r="AA109" s="5" t="s">
        <v>141</v>
      </c>
      <c r="AB109" s="5">
        <v>99.0</v>
      </c>
      <c r="AC109" s="5" t="s">
        <v>1171</v>
      </c>
      <c r="AD109" s="5" t="s">
        <v>402</v>
      </c>
      <c r="AE109" s="5" t="s">
        <v>105</v>
      </c>
      <c r="AF109" s="5" t="s">
        <v>105</v>
      </c>
      <c r="AG109" s="5" t="s">
        <v>105</v>
      </c>
      <c r="AH109" s="5" t="s">
        <v>105</v>
      </c>
      <c r="AI109" s="15" t="s">
        <v>105</v>
      </c>
      <c r="AJ109" s="14" t="s">
        <v>105</v>
      </c>
      <c r="AK109" s="5" t="s">
        <v>105</v>
      </c>
      <c r="AL109" s="10" t="s">
        <v>105</v>
      </c>
      <c r="AM109" s="5" t="s">
        <v>105</v>
      </c>
      <c r="AN109" s="5" t="s">
        <v>105</v>
      </c>
      <c r="AO109" s="5" t="s">
        <v>105</v>
      </c>
      <c r="AP109" s="5" t="s">
        <v>105</v>
      </c>
      <c r="AQ109" s="5" t="s">
        <v>105</v>
      </c>
      <c r="AR109" s="5" t="s">
        <v>105</v>
      </c>
      <c r="AS109" s="5" t="s">
        <v>105</v>
      </c>
      <c r="AT109" s="5" t="s">
        <v>105</v>
      </c>
      <c r="AU109" s="5" t="s">
        <v>105</v>
      </c>
      <c r="AV109" s="5" t="s">
        <v>105</v>
      </c>
      <c r="AW109" s="5" t="s">
        <v>105</v>
      </c>
      <c r="AX109" s="5" t="s">
        <v>105</v>
      </c>
      <c r="AY109" s="5" t="s">
        <v>105</v>
      </c>
      <c r="AZ109" s="5" t="s">
        <v>105</v>
      </c>
      <c r="BA109" s="5" t="s">
        <v>105</v>
      </c>
      <c r="BB109" s="5" t="s">
        <v>105</v>
      </c>
      <c r="BC109" s="5" t="s">
        <v>105</v>
      </c>
      <c r="BD109" s="5" t="s">
        <v>105</v>
      </c>
      <c r="BE109" s="5" t="s">
        <v>105</v>
      </c>
      <c r="BF109" s="5" t="s">
        <v>105</v>
      </c>
      <c r="BG109" s="5" t="s">
        <v>105</v>
      </c>
      <c r="BH109" s="5" t="s">
        <v>105</v>
      </c>
      <c r="BI109" s="5" t="s">
        <v>105</v>
      </c>
      <c r="BJ109" s="5" t="s">
        <v>105</v>
      </c>
      <c r="BK109" s="5" t="s">
        <v>105</v>
      </c>
      <c r="BL109" s="5" t="s">
        <v>105</v>
      </c>
      <c r="BM109" s="5" t="s">
        <v>105</v>
      </c>
      <c r="BN109" s="5" t="s">
        <v>105</v>
      </c>
      <c r="BO109" s="5" t="s">
        <v>118</v>
      </c>
      <c r="BP109" s="5" t="s">
        <v>105</v>
      </c>
      <c r="BQ109" s="5" t="s">
        <v>105</v>
      </c>
      <c r="BR109" s="5" t="s">
        <v>105</v>
      </c>
      <c r="BS109" s="5" t="s">
        <v>105</v>
      </c>
      <c r="BT109" s="5" t="s">
        <v>105</v>
      </c>
      <c r="BU109" s="5" t="s">
        <v>105</v>
      </c>
      <c r="BV109" s="10" t="s">
        <v>105</v>
      </c>
      <c r="BW109" s="10" t="s">
        <v>105</v>
      </c>
      <c r="BX109" s="5" t="s">
        <v>105</v>
      </c>
      <c r="BY109" s="5" t="s">
        <v>105</v>
      </c>
      <c r="BZ109" s="5" t="s">
        <v>105</v>
      </c>
      <c r="CA109" s="5">
        <v>1.0</v>
      </c>
      <c r="CB109" s="5" t="s">
        <v>105</v>
      </c>
      <c r="CC109" s="5" t="s">
        <v>105</v>
      </c>
      <c r="CD109" s="5">
        <v>18.0</v>
      </c>
      <c r="CE109" s="5">
        <v>7.0</v>
      </c>
      <c r="CF109" s="5" t="s">
        <v>105</v>
      </c>
      <c r="CG109" s="5" t="s">
        <v>105</v>
      </c>
      <c r="CH109" s="5" t="s">
        <v>105</v>
      </c>
      <c r="CI109" s="5" t="s">
        <v>105</v>
      </c>
      <c r="CJ109" s="5" t="s">
        <v>105</v>
      </c>
      <c r="CK109" s="5" t="s">
        <v>105</v>
      </c>
      <c r="CL109" s="5" t="s">
        <v>118</v>
      </c>
      <c r="CM109" s="5" t="s">
        <v>105</v>
      </c>
      <c r="CN109" s="5" t="s">
        <v>105</v>
      </c>
      <c r="CO109" s="5" t="s">
        <v>105</v>
      </c>
      <c r="CP109" s="5" t="s">
        <v>105</v>
      </c>
      <c r="CQ109" s="5" t="s">
        <v>105</v>
      </c>
      <c r="CR109" s="5" t="s">
        <v>105</v>
      </c>
      <c r="CS109" s="5" t="s">
        <v>105</v>
      </c>
      <c r="CT109" s="5" t="s">
        <v>105</v>
      </c>
      <c r="CU109" s="5" t="s">
        <v>105</v>
      </c>
      <c r="CV109" s="13" t="s">
        <v>1172</v>
      </c>
      <c r="CW109" s="6"/>
      <c r="CX109" s="6"/>
      <c r="CY109" s="6"/>
      <c r="CZ109" s="6"/>
      <c r="DA109" s="6"/>
      <c r="DB109" s="6"/>
      <c r="DC109" s="6"/>
      <c r="DD109" s="6"/>
      <c r="DE109" s="6"/>
      <c r="DF109" s="6"/>
    </row>
    <row r="110">
      <c r="A110" s="5" t="s">
        <v>100</v>
      </c>
      <c r="B110" s="5" t="s">
        <v>359</v>
      </c>
      <c r="C110" s="5" t="s">
        <v>1157</v>
      </c>
      <c r="D110" s="5">
        <v>17480.0</v>
      </c>
      <c r="E110" s="5" t="s">
        <v>411</v>
      </c>
      <c r="F110" s="5">
        <v>2005.0</v>
      </c>
      <c r="G110" s="5" t="s">
        <v>163</v>
      </c>
      <c r="H110" s="5" t="s">
        <v>105</v>
      </c>
      <c r="I110" s="5" t="s">
        <v>150</v>
      </c>
      <c r="J110" s="5" t="s">
        <v>107</v>
      </c>
      <c r="K110" s="5" t="s">
        <v>108</v>
      </c>
      <c r="L110" s="5" t="s">
        <v>105</v>
      </c>
      <c r="M110" s="5" t="s">
        <v>1173</v>
      </c>
      <c r="N110" s="5">
        <v>6.0</v>
      </c>
      <c r="O110" s="10" t="s">
        <v>1174</v>
      </c>
      <c r="P110" s="5" t="s">
        <v>1175</v>
      </c>
      <c r="Q110" s="5" t="s">
        <v>1176</v>
      </c>
      <c r="R110" s="5" t="s">
        <v>105</v>
      </c>
      <c r="S110" s="5" t="s">
        <v>1175</v>
      </c>
      <c r="T110" s="5" t="s">
        <v>105</v>
      </c>
      <c r="U110" s="5" t="s">
        <v>105</v>
      </c>
      <c r="V110" s="5" t="s">
        <v>105</v>
      </c>
      <c r="W110" s="5" t="s">
        <v>105</v>
      </c>
      <c r="X110" s="5">
        <v>2300.0</v>
      </c>
      <c r="Y110" s="5" t="s">
        <v>105</v>
      </c>
      <c r="Z110" s="5" t="s">
        <v>167</v>
      </c>
      <c r="AA110" s="5" t="s">
        <v>105</v>
      </c>
      <c r="AB110" s="5" t="s">
        <v>105</v>
      </c>
      <c r="AC110" s="5" t="s">
        <v>1177</v>
      </c>
      <c r="AD110" s="5" t="s">
        <v>105</v>
      </c>
      <c r="AE110" s="5" t="s">
        <v>105</v>
      </c>
      <c r="AF110" s="5" t="s">
        <v>105</v>
      </c>
      <c r="AG110" s="5" t="s">
        <v>105</v>
      </c>
      <c r="AH110" s="5">
        <v>1.0</v>
      </c>
      <c r="AI110" s="11">
        <f>CONVERT(AK110, "yd", "m")</f>
        <v>22.86</v>
      </c>
      <c r="AJ110" s="12">
        <f>CONVERT(AI110, "m", "ft")</f>
        <v>75</v>
      </c>
      <c r="AK110" s="5">
        <v>25.0</v>
      </c>
      <c r="AL110" s="10" t="s">
        <v>105</v>
      </c>
      <c r="AM110" s="5">
        <v>1.0</v>
      </c>
      <c r="AN110" s="5">
        <v>7.3</v>
      </c>
      <c r="AO110" s="5" t="s">
        <v>105</v>
      </c>
      <c r="AP110" s="5" t="s">
        <v>105</v>
      </c>
      <c r="AQ110" s="5" t="s">
        <v>105</v>
      </c>
      <c r="AR110" s="5" t="s">
        <v>105</v>
      </c>
      <c r="AS110" s="5" t="s">
        <v>105</v>
      </c>
      <c r="AT110" s="5" t="s">
        <v>105</v>
      </c>
      <c r="AU110" s="5" t="s">
        <v>105</v>
      </c>
      <c r="AV110" s="5" t="s">
        <v>105</v>
      </c>
      <c r="AW110" s="5" t="s">
        <v>144</v>
      </c>
      <c r="AX110" s="5" t="s">
        <v>105</v>
      </c>
      <c r="AY110" s="5" t="s">
        <v>105</v>
      </c>
      <c r="AZ110" s="5">
        <v>3.5</v>
      </c>
      <c r="BA110" s="5" t="s">
        <v>144</v>
      </c>
      <c r="BB110" s="5" t="s">
        <v>105</v>
      </c>
      <c r="BC110" s="5" t="s">
        <v>1178</v>
      </c>
      <c r="BD110" s="5" t="s">
        <v>105</v>
      </c>
      <c r="BE110" s="5" t="s">
        <v>105</v>
      </c>
      <c r="BF110" s="5" t="s">
        <v>105</v>
      </c>
      <c r="BG110" s="5" t="s">
        <v>105</v>
      </c>
      <c r="BH110" s="5" t="s">
        <v>105</v>
      </c>
      <c r="BI110" s="5" t="s">
        <v>105</v>
      </c>
      <c r="BJ110" s="5" t="s">
        <v>654</v>
      </c>
      <c r="BK110" s="5" t="s">
        <v>105</v>
      </c>
      <c r="BL110" s="5" t="s">
        <v>105</v>
      </c>
      <c r="BM110" s="5" t="s">
        <v>749</v>
      </c>
      <c r="BN110" s="5" t="s">
        <v>685</v>
      </c>
      <c r="BO110" s="5" t="s">
        <v>105</v>
      </c>
      <c r="BP110" s="5" t="s">
        <v>105</v>
      </c>
      <c r="BQ110" s="5" t="s">
        <v>105</v>
      </c>
      <c r="BR110" s="5" t="s">
        <v>457</v>
      </c>
      <c r="BS110" s="5" t="s">
        <v>105</v>
      </c>
      <c r="BT110" s="5" t="s">
        <v>105</v>
      </c>
      <c r="BU110" s="5" t="s">
        <v>119</v>
      </c>
      <c r="BV110" s="10" t="s">
        <v>105</v>
      </c>
      <c r="BW110" s="10" t="s">
        <v>105</v>
      </c>
      <c r="BX110" s="5" t="s">
        <v>105</v>
      </c>
      <c r="BY110" s="5" t="s">
        <v>105</v>
      </c>
      <c r="BZ110" s="5" t="s">
        <v>105</v>
      </c>
      <c r="CA110" s="5" t="s">
        <v>105</v>
      </c>
      <c r="CB110" s="5" t="s">
        <v>105</v>
      </c>
      <c r="CC110" s="5" t="s">
        <v>105</v>
      </c>
      <c r="CD110" s="5" t="s">
        <v>105</v>
      </c>
      <c r="CE110" s="5" t="s">
        <v>105</v>
      </c>
      <c r="CF110" s="5" t="s">
        <v>105</v>
      </c>
      <c r="CG110" s="5" t="s">
        <v>105</v>
      </c>
      <c r="CH110" s="5" t="s">
        <v>105</v>
      </c>
      <c r="CI110" s="5" t="s">
        <v>105</v>
      </c>
      <c r="CJ110" s="5" t="s">
        <v>105</v>
      </c>
      <c r="CK110" s="5" t="s">
        <v>105</v>
      </c>
      <c r="CL110" s="5" t="s">
        <v>105</v>
      </c>
      <c r="CM110" s="5" t="s">
        <v>105</v>
      </c>
      <c r="CN110" s="5" t="s">
        <v>105</v>
      </c>
      <c r="CO110" s="5" t="s">
        <v>105</v>
      </c>
      <c r="CP110" s="5" t="s">
        <v>105</v>
      </c>
      <c r="CQ110" s="10" t="s">
        <v>1179</v>
      </c>
      <c r="CR110" s="5" t="s">
        <v>105</v>
      </c>
      <c r="CS110" s="5" t="s">
        <v>105</v>
      </c>
      <c r="CT110" s="5" t="s">
        <v>105</v>
      </c>
      <c r="CU110" s="5" t="s">
        <v>105</v>
      </c>
      <c r="CV110" s="13" t="s">
        <v>1180</v>
      </c>
      <c r="CW110" s="6"/>
      <c r="CX110" s="6"/>
      <c r="CY110" s="6"/>
      <c r="CZ110" s="6"/>
      <c r="DA110" s="6"/>
      <c r="DB110" s="6"/>
      <c r="DC110" s="6"/>
      <c r="DD110" s="6"/>
      <c r="DE110" s="6"/>
      <c r="DF110" s="6"/>
    </row>
    <row r="111">
      <c r="A111" s="5" t="s">
        <v>100</v>
      </c>
      <c r="B111" s="5" t="s">
        <v>359</v>
      </c>
      <c r="C111" s="5" t="s">
        <v>1157</v>
      </c>
      <c r="D111" s="5">
        <v>45498.0</v>
      </c>
      <c r="E111" s="5" t="s">
        <v>491</v>
      </c>
      <c r="F111" s="5">
        <v>2014.0</v>
      </c>
      <c r="G111" s="5" t="s">
        <v>163</v>
      </c>
      <c r="H111" s="5">
        <v>19.0</v>
      </c>
      <c r="I111" s="5" t="s">
        <v>150</v>
      </c>
      <c r="J111" s="5" t="s">
        <v>124</v>
      </c>
      <c r="K111" s="5" t="s">
        <v>623</v>
      </c>
      <c r="L111" s="5" t="s">
        <v>105</v>
      </c>
      <c r="M111" s="5" t="s">
        <v>105</v>
      </c>
      <c r="N111" s="5">
        <v>1.0</v>
      </c>
      <c r="O111" s="10" t="s">
        <v>1181</v>
      </c>
      <c r="P111" s="5" t="s">
        <v>1182</v>
      </c>
      <c r="Q111" s="5" t="s">
        <v>1157</v>
      </c>
      <c r="R111" s="5" t="s">
        <v>1183</v>
      </c>
      <c r="S111" s="5" t="s">
        <v>105</v>
      </c>
      <c r="T111" s="5" t="s">
        <v>105</v>
      </c>
      <c r="U111" s="5" t="s">
        <v>105</v>
      </c>
      <c r="V111" s="5" t="s">
        <v>105</v>
      </c>
      <c r="W111" s="5" t="s">
        <v>105</v>
      </c>
      <c r="X111" s="5">
        <v>2130.0</v>
      </c>
      <c r="Y111" s="5" t="s">
        <v>105</v>
      </c>
      <c r="Z111" s="5" t="s">
        <v>105</v>
      </c>
      <c r="AA111" s="5" t="s">
        <v>805</v>
      </c>
      <c r="AB111" s="5">
        <v>53.0</v>
      </c>
      <c r="AC111" s="5" t="s">
        <v>284</v>
      </c>
      <c r="AD111" s="5" t="s">
        <v>1184</v>
      </c>
      <c r="AE111" s="5" t="s">
        <v>105</v>
      </c>
      <c r="AF111" s="5" t="s">
        <v>105</v>
      </c>
      <c r="AG111" s="5" t="s">
        <v>105</v>
      </c>
      <c r="AH111" s="5" t="s">
        <v>105</v>
      </c>
      <c r="AI111" s="15" t="s">
        <v>105</v>
      </c>
      <c r="AJ111" s="14" t="s">
        <v>105</v>
      </c>
      <c r="AK111" s="5" t="s">
        <v>105</v>
      </c>
      <c r="AL111" s="10" t="s">
        <v>105</v>
      </c>
      <c r="AM111" s="5" t="s">
        <v>105</v>
      </c>
      <c r="AN111" s="5" t="s">
        <v>105</v>
      </c>
      <c r="AO111" s="5" t="s">
        <v>105</v>
      </c>
      <c r="AP111" s="5" t="s">
        <v>105</v>
      </c>
      <c r="AQ111" s="5" t="s">
        <v>105</v>
      </c>
      <c r="AR111" s="5" t="s">
        <v>105</v>
      </c>
      <c r="AS111" s="5" t="s">
        <v>105</v>
      </c>
      <c r="AT111" s="5" t="s">
        <v>105</v>
      </c>
      <c r="AU111" s="5" t="s">
        <v>105</v>
      </c>
      <c r="AV111" s="5" t="s">
        <v>105</v>
      </c>
      <c r="AW111" s="5" t="s">
        <v>105</v>
      </c>
      <c r="AX111" s="5" t="s">
        <v>105</v>
      </c>
      <c r="AY111" s="5" t="s">
        <v>105</v>
      </c>
      <c r="AZ111" s="5" t="s">
        <v>105</v>
      </c>
      <c r="BA111" s="5" t="s">
        <v>105</v>
      </c>
      <c r="BB111" s="5" t="s">
        <v>105</v>
      </c>
      <c r="BC111" s="5" t="s">
        <v>105</v>
      </c>
      <c r="BD111" s="5" t="s">
        <v>105</v>
      </c>
      <c r="BE111" s="5" t="s">
        <v>105</v>
      </c>
      <c r="BF111" s="5" t="s">
        <v>105</v>
      </c>
      <c r="BG111" s="5" t="s">
        <v>105</v>
      </c>
      <c r="BH111" s="5" t="s">
        <v>105</v>
      </c>
      <c r="BI111" s="5" t="s">
        <v>105</v>
      </c>
      <c r="BJ111" s="5" t="s">
        <v>105</v>
      </c>
      <c r="BK111" s="5" t="s">
        <v>105</v>
      </c>
      <c r="BL111" s="5" t="s">
        <v>105</v>
      </c>
      <c r="BM111" s="5" t="s">
        <v>105</v>
      </c>
      <c r="BN111" s="5" t="s">
        <v>105</v>
      </c>
      <c r="BO111" s="5" t="s">
        <v>105</v>
      </c>
      <c r="BP111" s="5" t="s">
        <v>105</v>
      </c>
      <c r="BQ111" s="5" t="s">
        <v>105</v>
      </c>
      <c r="BR111" s="5" t="s">
        <v>105</v>
      </c>
      <c r="BS111" s="5" t="s">
        <v>105</v>
      </c>
      <c r="BT111" s="5" t="s">
        <v>105</v>
      </c>
      <c r="BU111" s="5" t="s">
        <v>105</v>
      </c>
      <c r="BV111" s="10" t="s">
        <v>105</v>
      </c>
      <c r="BW111" s="10" t="s">
        <v>105</v>
      </c>
      <c r="BX111" s="5" t="s">
        <v>105</v>
      </c>
      <c r="BY111" s="5" t="s">
        <v>105</v>
      </c>
      <c r="BZ111" s="5" t="s">
        <v>105</v>
      </c>
      <c r="CA111" s="5" t="s">
        <v>105</v>
      </c>
      <c r="CB111" s="5" t="s">
        <v>105</v>
      </c>
      <c r="CC111" s="5" t="s">
        <v>105</v>
      </c>
      <c r="CD111" s="5" t="s">
        <v>105</v>
      </c>
      <c r="CE111" s="5" t="s">
        <v>105</v>
      </c>
      <c r="CF111" s="5" t="s">
        <v>105</v>
      </c>
      <c r="CG111" s="5" t="s">
        <v>105</v>
      </c>
      <c r="CH111" s="5" t="s">
        <v>105</v>
      </c>
      <c r="CI111" s="5" t="s">
        <v>105</v>
      </c>
      <c r="CJ111" s="5" t="s">
        <v>105</v>
      </c>
      <c r="CK111" s="5" t="s">
        <v>105</v>
      </c>
      <c r="CL111" s="5" t="s">
        <v>105</v>
      </c>
      <c r="CM111" s="5" t="s">
        <v>105</v>
      </c>
      <c r="CN111" s="5" t="s">
        <v>105</v>
      </c>
      <c r="CO111" s="5" t="s">
        <v>105</v>
      </c>
      <c r="CP111" s="5" t="s">
        <v>1185</v>
      </c>
      <c r="CQ111" s="10" t="s">
        <v>1186</v>
      </c>
      <c r="CR111" s="5" t="s">
        <v>105</v>
      </c>
      <c r="CS111" s="5" t="s">
        <v>105</v>
      </c>
      <c r="CT111" s="5" t="s">
        <v>105</v>
      </c>
      <c r="CU111" s="5" t="s">
        <v>105</v>
      </c>
      <c r="CV111" s="13" t="s">
        <v>1187</v>
      </c>
      <c r="CW111" s="6"/>
      <c r="CX111" s="6"/>
      <c r="CY111" s="6"/>
      <c r="CZ111" s="6"/>
      <c r="DA111" s="6"/>
      <c r="DB111" s="6"/>
      <c r="DC111" s="6"/>
      <c r="DD111" s="6"/>
      <c r="DE111" s="6"/>
      <c r="DF111" s="6"/>
    </row>
    <row r="112">
      <c r="A112" s="5" t="s">
        <v>100</v>
      </c>
      <c r="B112" s="5" t="s">
        <v>359</v>
      </c>
      <c r="C112" s="5" t="s">
        <v>1188</v>
      </c>
      <c r="D112" s="5">
        <v>44487.0</v>
      </c>
      <c r="E112" s="5" t="s">
        <v>435</v>
      </c>
      <c r="F112" s="5">
        <v>1967.0</v>
      </c>
      <c r="G112" s="5" t="s">
        <v>105</v>
      </c>
      <c r="H112" s="5" t="s">
        <v>105</v>
      </c>
      <c r="I112" s="5" t="s">
        <v>150</v>
      </c>
      <c r="J112" s="5" t="s">
        <v>107</v>
      </c>
      <c r="K112" s="5" t="s">
        <v>108</v>
      </c>
      <c r="L112" s="5" t="s">
        <v>105</v>
      </c>
      <c r="M112" s="5" t="s">
        <v>372</v>
      </c>
      <c r="N112" s="5">
        <v>1.0</v>
      </c>
      <c r="O112" s="10" t="s">
        <v>1189</v>
      </c>
      <c r="P112" s="5" t="s">
        <v>1190</v>
      </c>
      <c r="Q112" s="5" t="s">
        <v>1191</v>
      </c>
      <c r="R112" s="5" t="s">
        <v>1192</v>
      </c>
      <c r="S112" s="5" t="s">
        <v>105</v>
      </c>
      <c r="T112" s="5" t="s">
        <v>105</v>
      </c>
      <c r="U112" s="5" t="s">
        <v>105</v>
      </c>
      <c r="V112" s="5" t="s">
        <v>105</v>
      </c>
      <c r="W112" s="5" t="s">
        <v>105</v>
      </c>
      <c r="X112" s="5">
        <v>1300.0</v>
      </c>
      <c r="Y112" s="5" t="s">
        <v>105</v>
      </c>
      <c r="Z112" s="5" t="s">
        <v>105</v>
      </c>
      <c r="AA112" s="5" t="s">
        <v>105</v>
      </c>
      <c r="AB112" s="5" t="s">
        <v>105</v>
      </c>
      <c r="AC112" s="5" t="s">
        <v>1193</v>
      </c>
      <c r="AD112" s="5" t="s">
        <v>402</v>
      </c>
      <c r="AE112" s="5" t="s">
        <v>105</v>
      </c>
      <c r="AF112" s="5" t="s">
        <v>105</v>
      </c>
      <c r="AG112" s="5" t="s">
        <v>105</v>
      </c>
      <c r="AH112" s="5" t="s">
        <v>105</v>
      </c>
      <c r="AI112" s="15" t="s">
        <v>105</v>
      </c>
      <c r="AJ112" s="14" t="s">
        <v>105</v>
      </c>
      <c r="AK112" s="5" t="s">
        <v>105</v>
      </c>
      <c r="AL112" s="10" t="s">
        <v>105</v>
      </c>
      <c r="AM112" s="5">
        <v>1.0</v>
      </c>
      <c r="AN112" s="5">
        <v>8.0</v>
      </c>
      <c r="AO112" s="5" t="s">
        <v>105</v>
      </c>
      <c r="AP112" s="5" t="s">
        <v>105</v>
      </c>
      <c r="AQ112" s="5">
        <v>4.0</v>
      </c>
      <c r="AR112" s="5" t="s">
        <v>105</v>
      </c>
      <c r="AS112" s="5">
        <v>3.0</v>
      </c>
      <c r="AT112" s="5" t="s">
        <v>105</v>
      </c>
      <c r="AU112" s="5" t="s">
        <v>105</v>
      </c>
      <c r="AV112" s="5" t="s">
        <v>105</v>
      </c>
      <c r="AW112" s="5" t="s">
        <v>286</v>
      </c>
      <c r="AX112" s="5" t="s">
        <v>105</v>
      </c>
      <c r="AY112" s="5" t="s">
        <v>105</v>
      </c>
      <c r="AZ112" s="5">
        <v>3.5</v>
      </c>
      <c r="BA112" s="5" t="s">
        <v>441</v>
      </c>
      <c r="BB112" s="5" t="s">
        <v>105</v>
      </c>
      <c r="BC112" s="5" t="s">
        <v>105</v>
      </c>
      <c r="BD112" s="5" t="s">
        <v>105</v>
      </c>
      <c r="BE112" s="5" t="s">
        <v>105</v>
      </c>
      <c r="BF112" s="5" t="s">
        <v>105</v>
      </c>
      <c r="BG112" s="5" t="s">
        <v>105</v>
      </c>
      <c r="BH112" s="5" t="s">
        <v>105</v>
      </c>
      <c r="BI112" s="5" t="s">
        <v>748</v>
      </c>
      <c r="BJ112" s="5" t="s">
        <v>654</v>
      </c>
      <c r="BK112" s="5" t="s">
        <v>306</v>
      </c>
      <c r="BL112" s="5" t="s">
        <v>105</v>
      </c>
      <c r="BM112" s="5" t="s">
        <v>749</v>
      </c>
      <c r="BN112" s="5" t="s">
        <v>105</v>
      </c>
      <c r="BO112" s="5" t="s">
        <v>118</v>
      </c>
      <c r="BP112" s="5" t="s">
        <v>1194</v>
      </c>
      <c r="BQ112" s="5" t="s">
        <v>105</v>
      </c>
      <c r="BR112" s="5" t="s">
        <v>1195</v>
      </c>
      <c r="BS112" s="5" t="s">
        <v>118</v>
      </c>
      <c r="BT112" s="5" t="s">
        <v>1196</v>
      </c>
      <c r="BU112" s="5" t="s">
        <v>119</v>
      </c>
      <c r="BV112" s="10" t="s">
        <v>105</v>
      </c>
      <c r="BW112" s="5" t="s">
        <v>306</v>
      </c>
      <c r="BX112" s="5" t="s">
        <v>105</v>
      </c>
      <c r="BY112" s="5" t="s">
        <v>105</v>
      </c>
      <c r="BZ112" s="5" t="s">
        <v>105</v>
      </c>
      <c r="CA112" s="5" t="s">
        <v>105</v>
      </c>
      <c r="CB112" s="5" t="s">
        <v>105</v>
      </c>
      <c r="CC112" s="5" t="s">
        <v>105</v>
      </c>
      <c r="CD112" s="5" t="s">
        <v>105</v>
      </c>
      <c r="CE112" s="5" t="s">
        <v>105</v>
      </c>
      <c r="CF112" s="5" t="s">
        <v>105</v>
      </c>
      <c r="CG112" s="5" t="s">
        <v>105</v>
      </c>
      <c r="CH112" s="5" t="s">
        <v>105</v>
      </c>
      <c r="CI112" s="5" t="s">
        <v>105</v>
      </c>
      <c r="CJ112" s="5" t="s">
        <v>105</v>
      </c>
      <c r="CK112" s="5" t="s">
        <v>105</v>
      </c>
      <c r="CL112" s="5" t="s">
        <v>105</v>
      </c>
      <c r="CM112" s="5" t="s">
        <v>105</v>
      </c>
      <c r="CN112" s="5" t="s">
        <v>105</v>
      </c>
      <c r="CO112" s="5" t="s">
        <v>105</v>
      </c>
      <c r="CP112" s="5" t="s">
        <v>105</v>
      </c>
      <c r="CQ112" s="10" t="s">
        <v>1197</v>
      </c>
      <c r="CR112" s="5" t="s">
        <v>105</v>
      </c>
      <c r="CS112" s="5" t="s">
        <v>105</v>
      </c>
      <c r="CT112" s="5" t="s">
        <v>105</v>
      </c>
      <c r="CU112" s="5" t="s">
        <v>105</v>
      </c>
      <c r="CV112" s="13" t="s">
        <v>1198</v>
      </c>
      <c r="CW112" s="6"/>
      <c r="CX112" s="6"/>
      <c r="CY112" s="6"/>
      <c r="CZ112" s="6"/>
      <c r="DA112" s="6"/>
      <c r="DB112" s="6"/>
      <c r="DC112" s="6"/>
      <c r="DD112" s="6"/>
      <c r="DE112" s="6"/>
      <c r="DF112" s="6"/>
    </row>
    <row r="113">
      <c r="A113" s="5" t="s">
        <v>100</v>
      </c>
      <c r="B113" s="5" t="s">
        <v>359</v>
      </c>
      <c r="C113" s="5" t="s">
        <v>1199</v>
      </c>
      <c r="D113" s="5">
        <v>245.0</v>
      </c>
      <c r="E113" s="5" t="s">
        <v>562</v>
      </c>
      <c r="F113" s="5">
        <v>1999.0</v>
      </c>
      <c r="G113" s="5" t="s">
        <v>149</v>
      </c>
      <c r="H113" s="5" t="s">
        <v>105</v>
      </c>
      <c r="I113" s="5" t="s">
        <v>150</v>
      </c>
      <c r="J113" s="5" t="s">
        <v>107</v>
      </c>
      <c r="K113" s="5" t="s">
        <v>623</v>
      </c>
      <c r="L113" s="5" t="s">
        <v>105</v>
      </c>
      <c r="M113" s="5" t="s">
        <v>372</v>
      </c>
      <c r="N113" s="5">
        <v>2.0</v>
      </c>
      <c r="O113" s="10" t="s">
        <v>1200</v>
      </c>
      <c r="P113" s="5" t="s">
        <v>1201</v>
      </c>
      <c r="Q113" s="5" t="s">
        <v>1202</v>
      </c>
      <c r="R113" s="5" t="s">
        <v>1203</v>
      </c>
      <c r="S113" s="5" t="s">
        <v>1204</v>
      </c>
      <c r="T113" s="5" t="s">
        <v>105</v>
      </c>
      <c r="U113" s="5" t="s">
        <v>105</v>
      </c>
      <c r="V113" s="5" t="s">
        <v>105</v>
      </c>
      <c r="W113" s="5" t="s">
        <v>105</v>
      </c>
      <c r="X113" s="5">
        <v>2300.0</v>
      </c>
      <c r="Y113" s="5" t="s">
        <v>105</v>
      </c>
      <c r="Z113" s="5" t="s">
        <v>167</v>
      </c>
      <c r="AA113" s="5" t="s">
        <v>105</v>
      </c>
      <c r="AB113" s="5" t="s">
        <v>105</v>
      </c>
      <c r="AC113" s="5" t="s">
        <v>1205</v>
      </c>
      <c r="AD113" s="5" t="s">
        <v>1206</v>
      </c>
      <c r="AE113" s="5" t="s">
        <v>105</v>
      </c>
      <c r="AF113" s="5" t="s">
        <v>105</v>
      </c>
      <c r="AG113" s="5" t="s">
        <v>105</v>
      </c>
      <c r="AH113" s="5" t="s">
        <v>105</v>
      </c>
      <c r="AI113" s="15" t="s">
        <v>105</v>
      </c>
      <c r="AJ113" s="14" t="s">
        <v>105</v>
      </c>
      <c r="AK113" s="5" t="s">
        <v>105</v>
      </c>
      <c r="AL113" s="10" t="s">
        <v>118</v>
      </c>
      <c r="AM113" s="5" t="s">
        <v>105</v>
      </c>
      <c r="AN113" s="5" t="s">
        <v>105</v>
      </c>
      <c r="AO113" s="5" t="s">
        <v>105</v>
      </c>
      <c r="AP113" s="5" t="s">
        <v>105</v>
      </c>
      <c r="AQ113" s="5" t="s">
        <v>105</v>
      </c>
      <c r="AR113" s="5" t="s">
        <v>105</v>
      </c>
      <c r="AS113" s="5" t="s">
        <v>105</v>
      </c>
      <c r="AT113" s="5" t="s">
        <v>105</v>
      </c>
      <c r="AU113" s="5" t="s">
        <v>105</v>
      </c>
      <c r="AV113" s="5" t="s">
        <v>105</v>
      </c>
      <c r="AW113" s="5" t="s">
        <v>105</v>
      </c>
      <c r="AX113" s="5" t="s">
        <v>105</v>
      </c>
      <c r="AY113" s="5" t="s">
        <v>105</v>
      </c>
      <c r="AZ113" s="5" t="s">
        <v>105</v>
      </c>
      <c r="BA113" s="5" t="s">
        <v>105</v>
      </c>
      <c r="BB113" s="5" t="s">
        <v>105</v>
      </c>
      <c r="BC113" s="5" t="s">
        <v>105</v>
      </c>
      <c r="BD113" s="5" t="s">
        <v>105</v>
      </c>
      <c r="BE113" s="5" t="s">
        <v>105</v>
      </c>
      <c r="BF113" s="5" t="s">
        <v>105</v>
      </c>
      <c r="BG113" s="5" t="s">
        <v>105</v>
      </c>
      <c r="BH113" s="5" t="s">
        <v>105</v>
      </c>
      <c r="BI113" s="5" t="s">
        <v>105</v>
      </c>
      <c r="BJ113" s="5" t="s">
        <v>105</v>
      </c>
      <c r="BK113" s="5" t="s">
        <v>105</v>
      </c>
      <c r="BL113" s="5" t="s">
        <v>105</v>
      </c>
      <c r="BM113" s="5" t="s">
        <v>105</v>
      </c>
      <c r="BN113" s="5" t="s">
        <v>105</v>
      </c>
      <c r="BO113" s="5" t="s">
        <v>105</v>
      </c>
      <c r="BP113" s="5" t="s">
        <v>105</v>
      </c>
      <c r="BQ113" s="5" t="s">
        <v>105</v>
      </c>
      <c r="BR113" s="5" t="s">
        <v>381</v>
      </c>
      <c r="BS113" s="5" t="s">
        <v>105</v>
      </c>
      <c r="BT113" s="5" t="s">
        <v>381</v>
      </c>
      <c r="BU113" s="5" t="s">
        <v>105</v>
      </c>
      <c r="BV113" s="10" t="s">
        <v>105</v>
      </c>
      <c r="BW113" s="10" t="s">
        <v>105</v>
      </c>
      <c r="BX113" s="5" t="s">
        <v>1207</v>
      </c>
      <c r="BY113" s="5" t="s">
        <v>105</v>
      </c>
      <c r="BZ113" s="5" t="s">
        <v>105</v>
      </c>
      <c r="CA113" s="5" t="s">
        <v>105</v>
      </c>
      <c r="CB113" s="5" t="s">
        <v>105</v>
      </c>
      <c r="CC113" s="5" t="s">
        <v>105</v>
      </c>
      <c r="CD113" s="5" t="s">
        <v>105</v>
      </c>
      <c r="CE113" s="5" t="s">
        <v>105</v>
      </c>
      <c r="CF113" s="5" t="s">
        <v>105</v>
      </c>
      <c r="CG113" s="5" t="s">
        <v>105</v>
      </c>
      <c r="CH113" s="5" t="s">
        <v>105</v>
      </c>
      <c r="CI113" s="5" t="s">
        <v>105</v>
      </c>
      <c r="CJ113" s="5" t="s">
        <v>105</v>
      </c>
      <c r="CK113" s="5" t="s">
        <v>105</v>
      </c>
      <c r="CL113" s="5" t="s">
        <v>105</v>
      </c>
      <c r="CM113" s="5" t="s">
        <v>105</v>
      </c>
      <c r="CN113" s="5" t="s">
        <v>105</v>
      </c>
      <c r="CO113" s="5" t="s">
        <v>105</v>
      </c>
      <c r="CP113" s="5" t="s">
        <v>1208</v>
      </c>
      <c r="CQ113" s="10" t="s">
        <v>1209</v>
      </c>
      <c r="CR113" s="5" t="s">
        <v>105</v>
      </c>
      <c r="CS113" s="5" t="s">
        <v>105</v>
      </c>
      <c r="CT113" s="5" t="s">
        <v>105</v>
      </c>
      <c r="CU113" s="5" t="s">
        <v>105</v>
      </c>
      <c r="CV113" s="13" t="s">
        <v>1210</v>
      </c>
      <c r="CW113" s="6"/>
      <c r="CX113" s="6"/>
      <c r="CY113" s="6"/>
      <c r="CZ113" s="6"/>
      <c r="DA113" s="6"/>
      <c r="DB113" s="6"/>
      <c r="DC113" s="6"/>
      <c r="DD113" s="6"/>
      <c r="DE113" s="6"/>
      <c r="DF113" s="6"/>
    </row>
    <row r="114">
      <c r="A114" s="5" t="s">
        <v>100</v>
      </c>
      <c r="B114" s="5" t="s">
        <v>359</v>
      </c>
      <c r="C114" s="5" t="s">
        <v>1199</v>
      </c>
      <c r="D114" s="5">
        <v>7031.0</v>
      </c>
      <c r="E114" s="5" t="s">
        <v>105</v>
      </c>
      <c r="F114" s="5">
        <v>2003.0</v>
      </c>
      <c r="G114" s="5" t="s">
        <v>163</v>
      </c>
      <c r="H114" s="5" t="s">
        <v>105</v>
      </c>
      <c r="I114" s="5" t="s">
        <v>150</v>
      </c>
      <c r="J114" s="5" t="s">
        <v>107</v>
      </c>
      <c r="K114" s="5" t="s">
        <v>108</v>
      </c>
      <c r="L114" s="5" t="s">
        <v>105</v>
      </c>
      <c r="M114" s="5" t="s">
        <v>225</v>
      </c>
      <c r="N114" s="5">
        <v>1.0</v>
      </c>
      <c r="O114" s="10" t="s">
        <v>1211</v>
      </c>
      <c r="P114" s="5" t="s">
        <v>105</v>
      </c>
      <c r="Q114" s="5" t="s">
        <v>1202</v>
      </c>
      <c r="R114" s="5" t="s">
        <v>105</v>
      </c>
      <c r="S114" s="5" t="s">
        <v>105</v>
      </c>
      <c r="T114" s="5" t="s">
        <v>105</v>
      </c>
      <c r="U114" s="5" t="s">
        <v>105</v>
      </c>
      <c r="V114" s="5" t="s">
        <v>105</v>
      </c>
      <c r="W114" s="5" t="s">
        <v>105</v>
      </c>
      <c r="X114" s="5">
        <v>200.0</v>
      </c>
      <c r="Y114" s="5" t="s">
        <v>416</v>
      </c>
      <c r="Z114" s="5" t="s">
        <v>167</v>
      </c>
      <c r="AA114" s="5" t="s">
        <v>105</v>
      </c>
      <c r="AB114" s="5" t="s">
        <v>105</v>
      </c>
      <c r="AC114" s="5" t="s">
        <v>1212</v>
      </c>
      <c r="AD114" s="5" t="s">
        <v>105</v>
      </c>
      <c r="AE114" s="5" t="s">
        <v>105</v>
      </c>
      <c r="AF114" s="5" t="s">
        <v>105</v>
      </c>
      <c r="AG114" s="5" t="s">
        <v>105</v>
      </c>
      <c r="AH114" s="5" t="s">
        <v>105</v>
      </c>
      <c r="AI114" s="15" t="s">
        <v>105</v>
      </c>
      <c r="AJ114" s="14" t="s">
        <v>105</v>
      </c>
      <c r="AK114" s="5" t="s">
        <v>105</v>
      </c>
      <c r="AL114" s="10" t="s">
        <v>105</v>
      </c>
      <c r="AM114" s="5">
        <v>1.0</v>
      </c>
      <c r="AN114" s="5">
        <v>9.5</v>
      </c>
      <c r="AO114" s="5" t="s">
        <v>105</v>
      </c>
      <c r="AP114" s="5" t="s">
        <v>105</v>
      </c>
      <c r="AQ114" s="5" t="s">
        <v>105</v>
      </c>
      <c r="AR114" s="5" t="s">
        <v>105</v>
      </c>
      <c r="AS114" s="5" t="s">
        <v>105</v>
      </c>
      <c r="AT114" s="5" t="s">
        <v>105</v>
      </c>
      <c r="AU114" s="5" t="s">
        <v>105</v>
      </c>
      <c r="AV114" s="5" t="s">
        <v>105</v>
      </c>
      <c r="AW114" s="5" t="s">
        <v>105</v>
      </c>
      <c r="AX114" s="5" t="s">
        <v>105</v>
      </c>
      <c r="AY114" s="5" t="s">
        <v>105</v>
      </c>
      <c r="AZ114" s="5" t="s">
        <v>105</v>
      </c>
      <c r="BA114" s="5" t="s">
        <v>105</v>
      </c>
      <c r="BB114" s="5" t="s">
        <v>105</v>
      </c>
      <c r="BC114" s="5" t="s">
        <v>105</v>
      </c>
      <c r="BD114" s="5" t="s">
        <v>105</v>
      </c>
      <c r="BE114" s="5" t="s">
        <v>105</v>
      </c>
      <c r="BF114" s="5" t="s">
        <v>105</v>
      </c>
      <c r="BG114" s="5" t="s">
        <v>105</v>
      </c>
      <c r="BH114" s="5" t="s">
        <v>105</v>
      </c>
      <c r="BI114" s="5" t="s">
        <v>105</v>
      </c>
      <c r="BJ114" s="5" t="s">
        <v>105</v>
      </c>
      <c r="BK114" s="5" t="s">
        <v>105</v>
      </c>
      <c r="BL114" s="5" t="s">
        <v>105</v>
      </c>
      <c r="BM114" s="5" t="s">
        <v>105</v>
      </c>
      <c r="BN114" s="5" t="s">
        <v>105</v>
      </c>
      <c r="BO114" s="5" t="s">
        <v>105</v>
      </c>
      <c r="BP114" s="5" t="s">
        <v>105</v>
      </c>
      <c r="BQ114" s="5" t="s">
        <v>105</v>
      </c>
      <c r="BR114" s="5" t="s">
        <v>1213</v>
      </c>
      <c r="BS114" s="5" t="s">
        <v>105</v>
      </c>
      <c r="BT114" s="5" t="s">
        <v>105</v>
      </c>
      <c r="BU114" s="5" t="s">
        <v>119</v>
      </c>
      <c r="BV114" s="10" t="s">
        <v>105</v>
      </c>
      <c r="BW114" s="10" t="s">
        <v>105</v>
      </c>
      <c r="BX114" s="5" t="s">
        <v>105</v>
      </c>
      <c r="BY114" s="5" t="s">
        <v>105</v>
      </c>
      <c r="BZ114" s="5" t="s">
        <v>105</v>
      </c>
      <c r="CA114" s="5">
        <v>1.0</v>
      </c>
      <c r="CB114" s="5" t="s">
        <v>105</v>
      </c>
      <c r="CC114" s="5" t="s">
        <v>105</v>
      </c>
      <c r="CD114" s="5">
        <v>18.0</v>
      </c>
      <c r="CE114" s="5" t="s">
        <v>105</v>
      </c>
      <c r="CF114" s="5" t="s">
        <v>105</v>
      </c>
      <c r="CG114" s="5" t="s">
        <v>105</v>
      </c>
      <c r="CH114" s="5" t="s">
        <v>105</v>
      </c>
      <c r="CI114" s="5" t="s">
        <v>105</v>
      </c>
      <c r="CJ114" s="5" t="s">
        <v>105</v>
      </c>
      <c r="CK114" s="5" t="s">
        <v>105</v>
      </c>
      <c r="CL114" s="5" t="s">
        <v>105</v>
      </c>
      <c r="CM114" s="5" t="s">
        <v>105</v>
      </c>
      <c r="CN114" s="5" t="s">
        <v>105</v>
      </c>
      <c r="CO114" s="5" t="s">
        <v>105</v>
      </c>
      <c r="CP114" s="5" t="s">
        <v>105</v>
      </c>
      <c r="CQ114" s="10" t="s">
        <v>1214</v>
      </c>
      <c r="CR114" s="5" t="s">
        <v>105</v>
      </c>
      <c r="CS114" s="5" t="s">
        <v>105</v>
      </c>
      <c r="CT114" s="5" t="s">
        <v>105</v>
      </c>
      <c r="CU114" s="5" t="s">
        <v>105</v>
      </c>
      <c r="CV114" s="13" t="s">
        <v>1215</v>
      </c>
      <c r="CW114" s="6"/>
      <c r="CX114" s="6"/>
      <c r="CY114" s="6"/>
      <c r="CZ114" s="6"/>
      <c r="DA114" s="6"/>
      <c r="DB114" s="6"/>
      <c r="DC114" s="6"/>
      <c r="DD114" s="6"/>
      <c r="DE114" s="6"/>
      <c r="DF114" s="6"/>
    </row>
    <row r="115">
      <c r="A115" s="5" t="s">
        <v>100</v>
      </c>
      <c r="B115" s="5" t="s">
        <v>359</v>
      </c>
      <c r="C115" s="5" t="s">
        <v>1199</v>
      </c>
      <c r="D115" s="5">
        <v>6938.0</v>
      </c>
      <c r="E115" s="5" t="s">
        <v>105</v>
      </c>
      <c r="F115" s="5">
        <v>2003.0</v>
      </c>
      <c r="G115" s="5" t="s">
        <v>197</v>
      </c>
      <c r="H115" s="5">
        <v>30.0</v>
      </c>
      <c r="I115" s="5" t="s">
        <v>150</v>
      </c>
      <c r="J115" s="5" t="s">
        <v>107</v>
      </c>
      <c r="K115" s="5" t="s">
        <v>151</v>
      </c>
      <c r="L115" s="5" t="s">
        <v>105</v>
      </c>
      <c r="M115" s="5" t="s">
        <v>105</v>
      </c>
      <c r="N115" s="5">
        <v>3.0</v>
      </c>
      <c r="O115" s="10" t="s">
        <v>1216</v>
      </c>
      <c r="P115" s="5" t="s">
        <v>105</v>
      </c>
      <c r="Q115" s="5" t="s">
        <v>1202</v>
      </c>
      <c r="R115" s="5" t="s">
        <v>105</v>
      </c>
      <c r="S115" s="5" t="s">
        <v>105</v>
      </c>
      <c r="T115" s="5" t="s">
        <v>105</v>
      </c>
      <c r="U115" s="5" t="s">
        <v>105</v>
      </c>
      <c r="V115" s="5" t="s">
        <v>105</v>
      </c>
      <c r="W115" s="5" t="s">
        <v>105</v>
      </c>
      <c r="X115" s="5">
        <v>700.0</v>
      </c>
      <c r="Y115" s="5">
        <v>80.0</v>
      </c>
      <c r="Z115" s="5" t="s">
        <v>167</v>
      </c>
      <c r="AA115" s="5" t="s">
        <v>220</v>
      </c>
      <c r="AB115" s="5">
        <v>1.0</v>
      </c>
      <c r="AC115" s="5" t="s">
        <v>1217</v>
      </c>
      <c r="AD115" s="5" t="s">
        <v>629</v>
      </c>
      <c r="AE115" s="5" t="s">
        <v>105</v>
      </c>
      <c r="AF115" s="5" t="s">
        <v>105</v>
      </c>
      <c r="AG115" s="5" t="s">
        <v>105</v>
      </c>
      <c r="AH115" s="5" t="s">
        <v>105</v>
      </c>
      <c r="AI115" s="15" t="s">
        <v>105</v>
      </c>
      <c r="AJ115" s="14" t="s">
        <v>105</v>
      </c>
      <c r="AK115" s="5" t="s">
        <v>105</v>
      </c>
      <c r="AL115" s="10" t="s">
        <v>105</v>
      </c>
      <c r="AM115" s="5" t="s">
        <v>105</v>
      </c>
      <c r="AN115" s="5" t="s">
        <v>105</v>
      </c>
      <c r="AO115" s="5" t="s">
        <v>105</v>
      </c>
      <c r="AP115" s="5" t="s">
        <v>105</v>
      </c>
      <c r="AQ115" s="5" t="s">
        <v>105</v>
      </c>
      <c r="AR115" s="5" t="s">
        <v>105</v>
      </c>
      <c r="AS115" s="5" t="s">
        <v>105</v>
      </c>
      <c r="AT115" s="5" t="s">
        <v>105</v>
      </c>
      <c r="AU115" s="5" t="s">
        <v>105</v>
      </c>
      <c r="AV115" s="5" t="s">
        <v>105</v>
      </c>
      <c r="AW115" s="5" t="s">
        <v>105</v>
      </c>
      <c r="AX115" s="5" t="s">
        <v>105</v>
      </c>
      <c r="AY115" s="5" t="s">
        <v>105</v>
      </c>
      <c r="AZ115" s="5" t="s">
        <v>105</v>
      </c>
      <c r="BA115" s="5" t="s">
        <v>105</v>
      </c>
      <c r="BB115" s="5" t="s">
        <v>105</v>
      </c>
      <c r="BC115" s="5" t="s">
        <v>105</v>
      </c>
      <c r="BD115" s="5" t="s">
        <v>105</v>
      </c>
      <c r="BE115" s="5" t="s">
        <v>105</v>
      </c>
      <c r="BF115" s="5" t="s">
        <v>105</v>
      </c>
      <c r="BG115" s="5" t="s">
        <v>105</v>
      </c>
      <c r="BH115" s="5" t="s">
        <v>105</v>
      </c>
      <c r="BI115" s="5" t="s">
        <v>105</v>
      </c>
      <c r="BJ115" s="5" t="s">
        <v>105</v>
      </c>
      <c r="BK115" s="5" t="s">
        <v>105</v>
      </c>
      <c r="BL115" s="5" t="s">
        <v>105</v>
      </c>
      <c r="BM115" s="5" t="s">
        <v>105</v>
      </c>
      <c r="BN115" s="5" t="s">
        <v>105</v>
      </c>
      <c r="BO115" s="5" t="s">
        <v>105</v>
      </c>
      <c r="BP115" s="5" t="s">
        <v>105</v>
      </c>
      <c r="BQ115" s="5" t="s">
        <v>105</v>
      </c>
      <c r="BR115" s="5" t="s">
        <v>1218</v>
      </c>
      <c r="BS115" s="5" t="s">
        <v>105</v>
      </c>
      <c r="BT115" s="5" t="s">
        <v>105</v>
      </c>
      <c r="BU115" s="5" t="s">
        <v>105</v>
      </c>
      <c r="BV115" s="10" t="s">
        <v>105</v>
      </c>
      <c r="BW115" s="10" t="s">
        <v>105</v>
      </c>
      <c r="BX115" s="5" t="s">
        <v>105</v>
      </c>
      <c r="BY115" s="5" t="s">
        <v>105</v>
      </c>
      <c r="BZ115" s="5" t="s">
        <v>105</v>
      </c>
      <c r="CA115" s="5">
        <v>1.0</v>
      </c>
      <c r="CB115" s="5" t="s">
        <v>105</v>
      </c>
      <c r="CC115" s="5">
        <v>50.0</v>
      </c>
      <c r="CD115" s="5">
        <v>18.0</v>
      </c>
      <c r="CE115" s="5">
        <v>8.0</v>
      </c>
      <c r="CF115" s="5">
        <v>4.5</v>
      </c>
      <c r="CG115" s="5" t="s">
        <v>105</v>
      </c>
      <c r="CH115" s="5" t="s">
        <v>105</v>
      </c>
      <c r="CI115" s="5" t="s">
        <v>105</v>
      </c>
      <c r="CJ115" s="5" t="s">
        <v>105</v>
      </c>
      <c r="CK115" s="5" t="s">
        <v>105</v>
      </c>
      <c r="CL115" s="5" t="s">
        <v>118</v>
      </c>
      <c r="CM115" s="5">
        <v>5.0</v>
      </c>
      <c r="CN115" s="5">
        <v>3.0</v>
      </c>
      <c r="CO115" s="5" t="s">
        <v>105</v>
      </c>
      <c r="CP115" s="5" t="s">
        <v>1219</v>
      </c>
      <c r="CQ115" s="10" t="s">
        <v>1220</v>
      </c>
      <c r="CR115" s="5" t="s">
        <v>105</v>
      </c>
      <c r="CS115" s="5" t="s">
        <v>105</v>
      </c>
      <c r="CT115" s="5" t="s">
        <v>105</v>
      </c>
      <c r="CU115" s="5" t="s">
        <v>105</v>
      </c>
      <c r="CV115" s="13" t="s">
        <v>1221</v>
      </c>
      <c r="CW115" s="6"/>
      <c r="CX115" s="6"/>
      <c r="CY115" s="6"/>
      <c r="CZ115" s="6"/>
      <c r="DA115" s="6"/>
      <c r="DB115" s="6"/>
      <c r="DC115" s="6"/>
      <c r="DD115" s="6"/>
      <c r="DE115" s="6"/>
      <c r="DF115" s="6"/>
    </row>
    <row r="116">
      <c r="A116" s="5" t="s">
        <v>100</v>
      </c>
      <c r="B116" s="5" t="s">
        <v>359</v>
      </c>
      <c r="C116" s="5" t="s">
        <v>1199</v>
      </c>
      <c r="D116" s="5">
        <v>35339.0</v>
      </c>
      <c r="E116" s="5" t="s">
        <v>491</v>
      </c>
      <c r="F116" s="5">
        <v>2012.0</v>
      </c>
      <c r="G116" s="5" t="s">
        <v>669</v>
      </c>
      <c r="H116" s="5">
        <v>31.0</v>
      </c>
      <c r="I116" s="5" t="s">
        <v>214</v>
      </c>
      <c r="J116" s="5" t="s">
        <v>124</v>
      </c>
      <c r="K116" s="5" t="s">
        <v>623</v>
      </c>
      <c r="L116" s="5" t="s">
        <v>105</v>
      </c>
      <c r="M116" s="5" t="s">
        <v>1222</v>
      </c>
      <c r="N116" s="5">
        <v>2.0</v>
      </c>
      <c r="O116" s="10" t="s">
        <v>1223</v>
      </c>
      <c r="P116" s="5" t="s">
        <v>1224</v>
      </c>
      <c r="Q116" s="5" t="s">
        <v>1225</v>
      </c>
      <c r="R116" s="5" t="s">
        <v>1226</v>
      </c>
      <c r="S116" s="5" t="s">
        <v>105</v>
      </c>
      <c r="T116" s="5" t="s">
        <v>105</v>
      </c>
      <c r="U116" s="5" t="s">
        <v>105</v>
      </c>
      <c r="V116" s="5" t="s">
        <v>105</v>
      </c>
      <c r="W116" s="5" t="s">
        <v>105</v>
      </c>
      <c r="X116" s="5">
        <v>2000.0</v>
      </c>
      <c r="Y116" s="5" t="s">
        <v>105</v>
      </c>
      <c r="Z116" s="5" t="s">
        <v>105</v>
      </c>
      <c r="AA116" s="5" t="s">
        <v>141</v>
      </c>
      <c r="AB116" s="5">
        <v>78.0</v>
      </c>
      <c r="AC116" s="5" t="s">
        <v>1227</v>
      </c>
      <c r="AD116" s="5" t="s">
        <v>105</v>
      </c>
      <c r="AE116" s="5" t="s">
        <v>105</v>
      </c>
      <c r="AF116" s="5" t="s">
        <v>105</v>
      </c>
      <c r="AG116" s="5" t="s">
        <v>105</v>
      </c>
      <c r="AH116" s="5" t="s">
        <v>105</v>
      </c>
      <c r="AI116" s="11">
        <f>CONVERT(AK116, "yd", "m")</f>
        <v>804.672</v>
      </c>
      <c r="AJ116" s="12">
        <f>CONVERT(AI116, "m", "ft")</f>
        <v>2640</v>
      </c>
      <c r="AK116" s="5">
        <v>880.0</v>
      </c>
      <c r="AL116" s="10" t="s">
        <v>105</v>
      </c>
      <c r="AM116" s="5" t="s">
        <v>105</v>
      </c>
      <c r="AN116" s="5" t="s">
        <v>105</v>
      </c>
      <c r="AO116" s="5" t="s">
        <v>105</v>
      </c>
      <c r="AP116" s="5" t="s">
        <v>105</v>
      </c>
      <c r="AQ116" s="5" t="s">
        <v>105</v>
      </c>
      <c r="AR116" s="5" t="s">
        <v>105</v>
      </c>
      <c r="AS116" s="5" t="s">
        <v>105</v>
      </c>
      <c r="AT116" s="5" t="s">
        <v>105</v>
      </c>
      <c r="AU116" s="5" t="s">
        <v>105</v>
      </c>
      <c r="AV116" s="5" t="s">
        <v>105</v>
      </c>
      <c r="AW116" s="5" t="s">
        <v>105</v>
      </c>
      <c r="AX116" s="5" t="s">
        <v>105</v>
      </c>
      <c r="AY116" s="5" t="s">
        <v>105</v>
      </c>
      <c r="AZ116" s="5" t="s">
        <v>105</v>
      </c>
      <c r="BA116" s="5" t="s">
        <v>105</v>
      </c>
      <c r="BB116" s="5" t="s">
        <v>105</v>
      </c>
      <c r="BC116" s="5" t="s">
        <v>105</v>
      </c>
      <c r="BD116" s="5" t="s">
        <v>105</v>
      </c>
      <c r="BE116" s="5" t="s">
        <v>105</v>
      </c>
      <c r="BF116" s="5" t="s">
        <v>105</v>
      </c>
      <c r="BG116" s="5" t="s">
        <v>105</v>
      </c>
      <c r="BH116" s="5" t="s">
        <v>105</v>
      </c>
      <c r="BI116" s="5" t="s">
        <v>105</v>
      </c>
      <c r="BJ116" s="5" t="s">
        <v>105</v>
      </c>
      <c r="BK116" s="5" t="s">
        <v>105</v>
      </c>
      <c r="BL116" s="5" t="s">
        <v>105</v>
      </c>
      <c r="BM116" s="5" t="s">
        <v>105</v>
      </c>
      <c r="BN116" s="5" t="s">
        <v>105</v>
      </c>
      <c r="BO116" s="5" t="s">
        <v>105</v>
      </c>
      <c r="BP116" s="5" t="s">
        <v>105</v>
      </c>
      <c r="BQ116" s="5" t="s">
        <v>105</v>
      </c>
      <c r="BR116" s="5" t="s">
        <v>105</v>
      </c>
      <c r="BS116" s="5" t="s">
        <v>105</v>
      </c>
      <c r="BT116" s="5" t="s">
        <v>105</v>
      </c>
      <c r="BU116" s="5" t="s">
        <v>105</v>
      </c>
      <c r="BV116" s="10" t="s">
        <v>105</v>
      </c>
      <c r="BW116" s="10" t="s">
        <v>105</v>
      </c>
      <c r="BX116" s="5" t="s">
        <v>602</v>
      </c>
      <c r="BY116" s="5" t="s">
        <v>105</v>
      </c>
      <c r="BZ116" s="5" t="s">
        <v>105</v>
      </c>
      <c r="CA116" s="5">
        <v>1.0</v>
      </c>
      <c r="CB116" s="5" t="s">
        <v>105</v>
      </c>
      <c r="CC116" s="5" t="s">
        <v>105</v>
      </c>
      <c r="CD116" s="5">
        <v>18.0</v>
      </c>
      <c r="CE116" s="5" t="s">
        <v>105</v>
      </c>
      <c r="CF116" s="5" t="s">
        <v>105</v>
      </c>
      <c r="CG116" s="5" t="s">
        <v>105</v>
      </c>
      <c r="CH116" s="5" t="s">
        <v>105</v>
      </c>
      <c r="CI116" s="5" t="s">
        <v>105</v>
      </c>
      <c r="CJ116" s="5" t="s">
        <v>105</v>
      </c>
      <c r="CK116" s="5" t="s">
        <v>105</v>
      </c>
      <c r="CL116" s="5" t="s">
        <v>105</v>
      </c>
      <c r="CM116" s="5" t="s">
        <v>105</v>
      </c>
      <c r="CN116" s="5" t="s">
        <v>105</v>
      </c>
      <c r="CO116" s="5" t="s">
        <v>105</v>
      </c>
      <c r="CP116" s="5" t="s">
        <v>1228</v>
      </c>
      <c r="CQ116" s="10" t="s">
        <v>1229</v>
      </c>
      <c r="CR116" s="5" t="s">
        <v>105</v>
      </c>
      <c r="CS116" s="5" t="s">
        <v>105</v>
      </c>
      <c r="CT116" s="5" t="s">
        <v>105</v>
      </c>
      <c r="CU116" s="5" t="s">
        <v>105</v>
      </c>
      <c r="CV116" s="13" t="s">
        <v>1230</v>
      </c>
      <c r="CW116" s="6"/>
      <c r="CX116" s="6"/>
      <c r="CY116" s="6"/>
      <c r="CZ116" s="6"/>
      <c r="DA116" s="6"/>
      <c r="DB116" s="6"/>
      <c r="DC116" s="6"/>
      <c r="DD116" s="6"/>
      <c r="DE116" s="6"/>
      <c r="DF116" s="6"/>
    </row>
    <row r="117">
      <c r="A117" s="5" t="s">
        <v>100</v>
      </c>
      <c r="B117" s="5" t="s">
        <v>359</v>
      </c>
      <c r="C117" s="5" t="s">
        <v>1199</v>
      </c>
      <c r="D117" s="5">
        <v>44849.0</v>
      </c>
      <c r="E117" s="5" t="s">
        <v>435</v>
      </c>
      <c r="F117" s="5">
        <v>2014.0</v>
      </c>
      <c r="G117" s="5" t="s">
        <v>313</v>
      </c>
      <c r="H117" s="5">
        <v>16.0</v>
      </c>
      <c r="I117" s="5" t="s">
        <v>214</v>
      </c>
      <c r="J117" s="5" t="s">
        <v>107</v>
      </c>
      <c r="K117" s="5" t="s">
        <v>108</v>
      </c>
      <c r="L117" s="5" t="s">
        <v>105</v>
      </c>
      <c r="M117" s="5" t="s">
        <v>225</v>
      </c>
      <c r="N117" s="5">
        <v>1.0</v>
      </c>
      <c r="O117" s="10" t="s">
        <v>1231</v>
      </c>
      <c r="P117" s="5" t="s">
        <v>1232</v>
      </c>
      <c r="Q117" s="5" t="s">
        <v>1233</v>
      </c>
      <c r="R117" s="5" t="s">
        <v>1234</v>
      </c>
      <c r="S117" s="5" t="s">
        <v>105</v>
      </c>
      <c r="T117" s="5" t="s">
        <v>105</v>
      </c>
      <c r="U117" s="5" t="s">
        <v>105</v>
      </c>
      <c r="V117" s="5" t="s">
        <v>105</v>
      </c>
      <c r="W117" s="5" t="s">
        <v>105</v>
      </c>
      <c r="X117" s="5">
        <v>2100.0</v>
      </c>
      <c r="Y117" s="5" t="s">
        <v>105</v>
      </c>
      <c r="Z117" s="5" t="s">
        <v>105</v>
      </c>
      <c r="AA117" s="5" t="s">
        <v>283</v>
      </c>
      <c r="AB117" s="5">
        <v>98.0</v>
      </c>
      <c r="AC117" s="5" t="s">
        <v>284</v>
      </c>
      <c r="AD117" s="5" t="s">
        <v>402</v>
      </c>
      <c r="AE117" s="5" t="s">
        <v>105</v>
      </c>
      <c r="AF117" s="5" t="s">
        <v>105</v>
      </c>
      <c r="AG117" s="5" t="s">
        <v>105</v>
      </c>
      <c r="AH117" s="5" t="s">
        <v>105</v>
      </c>
      <c r="AI117" s="15" t="s">
        <v>105</v>
      </c>
      <c r="AJ117" s="14" t="s">
        <v>105</v>
      </c>
      <c r="AK117" s="5" t="s">
        <v>105</v>
      </c>
      <c r="AL117" s="10" t="s">
        <v>105</v>
      </c>
      <c r="AM117" s="5">
        <v>1.0</v>
      </c>
      <c r="AN117" s="5">
        <v>7.0</v>
      </c>
      <c r="AO117" s="5" t="s">
        <v>105</v>
      </c>
      <c r="AP117" s="5" t="s">
        <v>105</v>
      </c>
      <c r="AQ117" s="5" t="s">
        <v>105</v>
      </c>
      <c r="AR117" s="5" t="s">
        <v>105</v>
      </c>
      <c r="AS117" s="5" t="s">
        <v>105</v>
      </c>
      <c r="AT117" s="5">
        <v>350.0</v>
      </c>
      <c r="AU117" s="5" t="s">
        <v>105</v>
      </c>
      <c r="AV117" s="5" t="s">
        <v>105</v>
      </c>
      <c r="AW117" s="5" t="s">
        <v>170</v>
      </c>
      <c r="AX117" s="5" t="s">
        <v>105</v>
      </c>
      <c r="AY117" s="5" t="s">
        <v>105</v>
      </c>
      <c r="AZ117" s="5" t="s">
        <v>105</v>
      </c>
      <c r="BA117" s="5" t="s">
        <v>105</v>
      </c>
      <c r="BB117" s="5" t="s">
        <v>105</v>
      </c>
      <c r="BC117" s="5" t="s">
        <v>105</v>
      </c>
      <c r="BD117" s="5" t="s">
        <v>105</v>
      </c>
      <c r="BE117" s="5" t="s">
        <v>105</v>
      </c>
      <c r="BF117" s="5" t="s">
        <v>105</v>
      </c>
      <c r="BG117" s="5" t="s">
        <v>105</v>
      </c>
      <c r="BH117" s="5" t="s">
        <v>105</v>
      </c>
      <c r="BI117" s="5" t="s">
        <v>105</v>
      </c>
      <c r="BJ117" s="5" t="s">
        <v>105</v>
      </c>
      <c r="BK117" s="5" t="s">
        <v>105</v>
      </c>
      <c r="BL117" s="5" t="s">
        <v>105</v>
      </c>
      <c r="BM117" s="5" t="s">
        <v>105</v>
      </c>
      <c r="BN117" s="5" t="s">
        <v>105</v>
      </c>
      <c r="BO117" s="5" t="s">
        <v>105</v>
      </c>
      <c r="BP117" s="5" t="s">
        <v>105</v>
      </c>
      <c r="BQ117" s="5" t="s">
        <v>105</v>
      </c>
      <c r="BR117" s="5" t="s">
        <v>234</v>
      </c>
      <c r="BS117" s="5" t="s">
        <v>105</v>
      </c>
      <c r="BT117" s="5" t="s">
        <v>1235</v>
      </c>
      <c r="BU117" s="5" t="s">
        <v>119</v>
      </c>
      <c r="BV117" s="10" t="s">
        <v>105</v>
      </c>
      <c r="BW117" s="10" t="s">
        <v>105</v>
      </c>
      <c r="BX117" s="5" t="s">
        <v>105</v>
      </c>
      <c r="BY117" s="5" t="s">
        <v>105</v>
      </c>
      <c r="BZ117" s="5" t="s">
        <v>105</v>
      </c>
      <c r="CA117" s="5" t="s">
        <v>105</v>
      </c>
      <c r="CB117" s="5" t="s">
        <v>105</v>
      </c>
      <c r="CC117" s="5" t="s">
        <v>105</v>
      </c>
      <c r="CD117" s="5" t="s">
        <v>105</v>
      </c>
      <c r="CE117" s="5" t="s">
        <v>105</v>
      </c>
      <c r="CF117" s="5" t="s">
        <v>105</v>
      </c>
      <c r="CG117" s="5" t="s">
        <v>105</v>
      </c>
      <c r="CH117" s="5" t="s">
        <v>105</v>
      </c>
      <c r="CI117" s="5" t="s">
        <v>105</v>
      </c>
      <c r="CJ117" s="5" t="s">
        <v>105</v>
      </c>
      <c r="CK117" s="5" t="s">
        <v>105</v>
      </c>
      <c r="CL117" s="5" t="s">
        <v>105</v>
      </c>
      <c r="CM117" s="5" t="s">
        <v>105</v>
      </c>
      <c r="CN117" s="5" t="s">
        <v>105</v>
      </c>
      <c r="CO117" s="5" t="s">
        <v>105</v>
      </c>
      <c r="CP117" s="5" t="s">
        <v>1236</v>
      </c>
      <c r="CQ117" s="10" t="s">
        <v>1237</v>
      </c>
      <c r="CR117" s="5" t="s">
        <v>105</v>
      </c>
      <c r="CS117" s="5" t="s">
        <v>105</v>
      </c>
      <c r="CT117" s="5" t="s">
        <v>105</v>
      </c>
      <c r="CU117" s="5" t="s">
        <v>105</v>
      </c>
      <c r="CV117" s="13" t="s">
        <v>1238</v>
      </c>
      <c r="CW117" s="6"/>
      <c r="CX117" s="6"/>
      <c r="CY117" s="6"/>
      <c r="CZ117" s="6"/>
      <c r="DA117" s="6"/>
      <c r="DB117" s="6"/>
      <c r="DC117" s="6"/>
      <c r="DD117" s="6"/>
      <c r="DE117" s="6"/>
      <c r="DF117" s="6"/>
    </row>
    <row r="118">
      <c r="A118" s="5" t="s">
        <v>100</v>
      </c>
      <c r="B118" s="5" t="s">
        <v>359</v>
      </c>
      <c r="C118" s="5" t="s">
        <v>1239</v>
      </c>
      <c r="D118" s="5">
        <v>43217.0</v>
      </c>
      <c r="E118" s="5" t="s">
        <v>435</v>
      </c>
      <c r="F118" s="5">
        <v>1988.0</v>
      </c>
      <c r="G118" s="5" t="s">
        <v>149</v>
      </c>
      <c r="H118" s="5" t="s">
        <v>105</v>
      </c>
      <c r="I118" s="5" t="s">
        <v>150</v>
      </c>
      <c r="J118" s="5" t="s">
        <v>124</v>
      </c>
      <c r="K118" s="5" t="s">
        <v>108</v>
      </c>
      <c r="L118" s="5" t="s">
        <v>105</v>
      </c>
      <c r="M118" s="5" t="s">
        <v>278</v>
      </c>
      <c r="N118" s="5">
        <v>1.0</v>
      </c>
      <c r="O118" s="10" t="s">
        <v>1240</v>
      </c>
      <c r="P118" s="5" t="s">
        <v>1241</v>
      </c>
      <c r="Q118" s="5" t="s">
        <v>1242</v>
      </c>
      <c r="R118" s="5" t="s">
        <v>1243</v>
      </c>
      <c r="S118" s="5" t="s">
        <v>105</v>
      </c>
      <c r="T118" s="5">
        <v>33.8920942</v>
      </c>
      <c r="U118" s="5">
        <v>-87.3777929</v>
      </c>
      <c r="V118" s="5">
        <v>164.79</v>
      </c>
      <c r="W118" s="5">
        <v>533.0</v>
      </c>
      <c r="X118" s="5">
        <v>2000.0</v>
      </c>
      <c r="Y118" s="5">
        <v>70.0</v>
      </c>
      <c r="Z118" s="5" t="s">
        <v>105</v>
      </c>
      <c r="AA118" s="5" t="s">
        <v>105</v>
      </c>
      <c r="AB118" s="5" t="s">
        <v>105</v>
      </c>
      <c r="AC118" s="5" t="s">
        <v>1244</v>
      </c>
      <c r="AD118" s="5" t="s">
        <v>105</v>
      </c>
      <c r="AE118" s="5" t="s">
        <v>105</v>
      </c>
      <c r="AF118" s="5" t="s">
        <v>105</v>
      </c>
      <c r="AG118" s="5" t="s">
        <v>105</v>
      </c>
      <c r="AH118" s="5">
        <v>3.0</v>
      </c>
      <c r="AI118" s="11">
        <f t="shared" ref="AI118:AI123" si="35">CONVERT(AK118, "yd", "m")</f>
        <v>2.37744</v>
      </c>
      <c r="AJ118" s="12">
        <f t="shared" ref="AJ118:AJ123" si="36">CONVERT(AI118, "m", "ft")</f>
        <v>7.8</v>
      </c>
      <c r="AK118" s="5">
        <v>2.6</v>
      </c>
      <c r="AL118" s="10" t="s">
        <v>105</v>
      </c>
      <c r="AM118" s="5">
        <v>1.0</v>
      </c>
      <c r="AN118" s="5" t="s">
        <v>105</v>
      </c>
      <c r="AO118" s="5" t="s">
        <v>105</v>
      </c>
      <c r="AP118" s="5" t="s">
        <v>105</v>
      </c>
      <c r="AQ118" s="5" t="s">
        <v>105</v>
      </c>
      <c r="AR118" s="5" t="s">
        <v>105</v>
      </c>
      <c r="AS118" s="5" t="s">
        <v>105</v>
      </c>
      <c r="AT118" s="5" t="s">
        <v>105</v>
      </c>
      <c r="AU118" s="5" t="s">
        <v>105</v>
      </c>
      <c r="AV118" s="5" t="s">
        <v>105</v>
      </c>
      <c r="AW118" s="5" t="s">
        <v>105</v>
      </c>
      <c r="AX118" s="5" t="s">
        <v>105</v>
      </c>
      <c r="AY118" s="5" t="s">
        <v>105</v>
      </c>
      <c r="AZ118" s="5">
        <v>1.5</v>
      </c>
      <c r="BA118" s="5" t="s">
        <v>105</v>
      </c>
      <c r="BB118" s="5" t="s">
        <v>105</v>
      </c>
      <c r="BC118" s="5" t="s">
        <v>105</v>
      </c>
      <c r="BD118" s="5" t="s">
        <v>105</v>
      </c>
      <c r="BE118" s="5" t="s">
        <v>105</v>
      </c>
      <c r="BF118" s="5" t="s">
        <v>105</v>
      </c>
      <c r="BG118" s="5" t="s">
        <v>105</v>
      </c>
      <c r="BH118" s="5" t="s">
        <v>105</v>
      </c>
      <c r="BI118" s="5" t="s">
        <v>105</v>
      </c>
      <c r="BJ118" s="5" t="s">
        <v>105</v>
      </c>
      <c r="BK118" s="5" t="s">
        <v>105</v>
      </c>
      <c r="BL118" s="5" t="s">
        <v>105</v>
      </c>
      <c r="BM118" s="5" t="s">
        <v>105</v>
      </c>
      <c r="BN118" s="5" t="s">
        <v>105</v>
      </c>
      <c r="BO118" s="5" t="s">
        <v>105</v>
      </c>
      <c r="BP118" s="5" t="s">
        <v>1245</v>
      </c>
      <c r="BQ118" s="5" t="s">
        <v>105</v>
      </c>
      <c r="BR118" s="5" t="s">
        <v>1246</v>
      </c>
      <c r="BS118" s="5" t="s">
        <v>105</v>
      </c>
      <c r="BT118" s="5" t="s">
        <v>105</v>
      </c>
      <c r="BU118" s="5" t="s">
        <v>105</v>
      </c>
      <c r="BV118" s="10" t="s">
        <v>105</v>
      </c>
      <c r="BW118" s="10" t="s">
        <v>105</v>
      </c>
      <c r="BX118" s="5" t="s">
        <v>105</v>
      </c>
      <c r="BY118" s="5" t="s">
        <v>105</v>
      </c>
      <c r="BZ118" s="5" t="s">
        <v>105</v>
      </c>
      <c r="CA118" s="5" t="s">
        <v>105</v>
      </c>
      <c r="CB118" s="5" t="s">
        <v>105</v>
      </c>
      <c r="CC118" s="5" t="s">
        <v>105</v>
      </c>
      <c r="CD118" s="5" t="s">
        <v>105</v>
      </c>
      <c r="CE118" s="5" t="s">
        <v>105</v>
      </c>
      <c r="CF118" s="5" t="s">
        <v>105</v>
      </c>
      <c r="CG118" s="5" t="s">
        <v>105</v>
      </c>
      <c r="CH118" s="5" t="s">
        <v>105</v>
      </c>
      <c r="CI118" s="5" t="s">
        <v>105</v>
      </c>
      <c r="CJ118" s="5" t="s">
        <v>105</v>
      </c>
      <c r="CK118" s="5" t="s">
        <v>105</v>
      </c>
      <c r="CL118" s="5" t="s">
        <v>105</v>
      </c>
      <c r="CM118" s="5" t="s">
        <v>105</v>
      </c>
      <c r="CN118" s="5" t="s">
        <v>105</v>
      </c>
      <c r="CO118" s="5" t="s">
        <v>105</v>
      </c>
      <c r="CP118" s="5" t="s">
        <v>105</v>
      </c>
      <c r="CQ118" s="10" t="s">
        <v>1247</v>
      </c>
      <c r="CR118" s="5" t="s">
        <v>118</v>
      </c>
      <c r="CS118" s="5" t="s">
        <v>105</v>
      </c>
      <c r="CT118" s="5" t="s">
        <v>105</v>
      </c>
      <c r="CU118" s="5" t="s">
        <v>105</v>
      </c>
      <c r="CV118" s="13" t="s">
        <v>1248</v>
      </c>
      <c r="CW118" s="6"/>
      <c r="CX118" s="6"/>
      <c r="CY118" s="6"/>
      <c r="CZ118" s="6"/>
      <c r="DA118" s="6"/>
      <c r="DB118" s="6"/>
      <c r="DC118" s="6"/>
      <c r="DD118" s="6"/>
      <c r="DE118" s="6"/>
      <c r="DF118" s="6"/>
    </row>
    <row r="119">
      <c r="A119" s="5" t="s">
        <v>100</v>
      </c>
      <c r="B119" s="5" t="s">
        <v>359</v>
      </c>
      <c r="C119" s="5" t="s">
        <v>1239</v>
      </c>
      <c r="D119" s="5">
        <v>27480.0</v>
      </c>
      <c r="E119" s="5" t="s">
        <v>411</v>
      </c>
      <c r="F119" s="5">
        <v>1990.0</v>
      </c>
      <c r="G119" s="5" t="s">
        <v>105</v>
      </c>
      <c r="H119" s="5" t="s">
        <v>105</v>
      </c>
      <c r="I119" s="5" t="s">
        <v>214</v>
      </c>
      <c r="J119" s="5" t="s">
        <v>107</v>
      </c>
      <c r="K119" s="5" t="s">
        <v>108</v>
      </c>
      <c r="L119" s="5" t="s">
        <v>105</v>
      </c>
      <c r="M119" s="5" t="s">
        <v>109</v>
      </c>
      <c r="N119" s="5">
        <v>1.0</v>
      </c>
      <c r="O119" s="10" t="s">
        <v>1249</v>
      </c>
      <c r="P119" s="5" t="s">
        <v>1250</v>
      </c>
      <c r="Q119" s="5" t="s">
        <v>1251</v>
      </c>
      <c r="R119" s="5" t="s">
        <v>1252</v>
      </c>
      <c r="S119" s="5" t="s">
        <v>105</v>
      </c>
      <c r="T119" s="5" t="s">
        <v>105</v>
      </c>
      <c r="U119" s="5" t="s">
        <v>105</v>
      </c>
      <c r="V119" s="5" t="s">
        <v>105</v>
      </c>
      <c r="W119" s="5" t="s">
        <v>105</v>
      </c>
      <c r="X119" s="5" t="s">
        <v>105</v>
      </c>
      <c r="Y119" s="5" t="s">
        <v>105</v>
      </c>
      <c r="Z119" s="5" t="s">
        <v>167</v>
      </c>
      <c r="AA119" s="5" t="s">
        <v>105</v>
      </c>
      <c r="AB119" s="5" t="s">
        <v>105</v>
      </c>
      <c r="AC119" s="5" t="s">
        <v>284</v>
      </c>
      <c r="AD119" s="5" t="s">
        <v>105</v>
      </c>
      <c r="AE119" s="5" t="s">
        <v>105</v>
      </c>
      <c r="AF119" s="5" t="s">
        <v>105</v>
      </c>
      <c r="AG119" s="5" t="s">
        <v>105</v>
      </c>
      <c r="AH119" s="5">
        <v>1.0</v>
      </c>
      <c r="AI119" s="11">
        <f t="shared" si="35"/>
        <v>4.572</v>
      </c>
      <c r="AJ119" s="12">
        <f t="shared" si="36"/>
        <v>15</v>
      </c>
      <c r="AK119" s="5">
        <v>5.0</v>
      </c>
      <c r="AL119" s="10" t="s">
        <v>105</v>
      </c>
      <c r="AM119" s="5">
        <v>1.0</v>
      </c>
      <c r="AN119" s="5">
        <v>8.0</v>
      </c>
      <c r="AO119" s="5" t="s">
        <v>105</v>
      </c>
      <c r="AP119" s="5" t="s">
        <v>105</v>
      </c>
      <c r="AQ119" s="5" t="s">
        <v>105</v>
      </c>
      <c r="AR119" s="5" t="s">
        <v>105</v>
      </c>
      <c r="AS119" s="5" t="s">
        <v>105</v>
      </c>
      <c r="AT119" s="5" t="s">
        <v>105</v>
      </c>
      <c r="AU119" s="5" t="s">
        <v>105</v>
      </c>
      <c r="AV119" s="5" t="s">
        <v>105</v>
      </c>
      <c r="AW119" s="5" t="s">
        <v>441</v>
      </c>
      <c r="AX119" s="5" t="s">
        <v>105</v>
      </c>
      <c r="AY119" s="5" t="s">
        <v>105</v>
      </c>
      <c r="AZ119" s="5" t="s">
        <v>105</v>
      </c>
      <c r="BA119" s="5" t="s">
        <v>105</v>
      </c>
      <c r="BB119" s="5" t="s">
        <v>105</v>
      </c>
      <c r="BC119" s="5" t="s">
        <v>105</v>
      </c>
      <c r="BD119" s="5" t="s">
        <v>105</v>
      </c>
      <c r="BE119" s="5" t="s">
        <v>105</v>
      </c>
      <c r="BF119" s="5" t="s">
        <v>105</v>
      </c>
      <c r="BG119" s="5" t="s">
        <v>105</v>
      </c>
      <c r="BH119" s="5" t="s">
        <v>105</v>
      </c>
      <c r="BI119" s="5" t="s">
        <v>105</v>
      </c>
      <c r="BJ119" s="5" t="s">
        <v>105</v>
      </c>
      <c r="BK119" s="5" t="s">
        <v>105</v>
      </c>
      <c r="BL119" s="5" t="s">
        <v>105</v>
      </c>
      <c r="BM119" s="5" t="s">
        <v>105</v>
      </c>
      <c r="BN119" s="5" t="s">
        <v>105</v>
      </c>
      <c r="BO119" s="5" t="s">
        <v>105</v>
      </c>
      <c r="BP119" s="5" t="s">
        <v>105</v>
      </c>
      <c r="BQ119" s="5" t="s">
        <v>105</v>
      </c>
      <c r="BR119" s="5" t="s">
        <v>1253</v>
      </c>
      <c r="BS119" s="5" t="s">
        <v>105</v>
      </c>
      <c r="BT119" s="5" t="s">
        <v>105</v>
      </c>
      <c r="BU119" s="5" t="s">
        <v>119</v>
      </c>
      <c r="BV119" s="10" t="s">
        <v>105</v>
      </c>
      <c r="BW119" s="10" t="s">
        <v>105</v>
      </c>
      <c r="BX119" s="5" t="s">
        <v>105</v>
      </c>
      <c r="BY119" s="5" t="s">
        <v>105</v>
      </c>
      <c r="BZ119" s="5" t="s">
        <v>105</v>
      </c>
      <c r="CA119" s="5" t="s">
        <v>105</v>
      </c>
      <c r="CB119" s="5" t="s">
        <v>105</v>
      </c>
      <c r="CC119" s="5" t="s">
        <v>105</v>
      </c>
      <c r="CD119" s="5" t="s">
        <v>105</v>
      </c>
      <c r="CE119" s="5" t="s">
        <v>105</v>
      </c>
      <c r="CF119" s="5" t="s">
        <v>105</v>
      </c>
      <c r="CG119" s="5" t="s">
        <v>105</v>
      </c>
      <c r="CH119" s="5" t="s">
        <v>105</v>
      </c>
      <c r="CI119" s="5" t="s">
        <v>105</v>
      </c>
      <c r="CJ119" s="5" t="s">
        <v>105</v>
      </c>
      <c r="CK119" s="5" t="s">
        <v>105</v>
      </c>
      <c r="CL119" s="5" t="s">
        <v>105</v>
      </c>
      <c r="CM119" s="5" t="s">
        <v>105</v>
      </c>
      <c r="CN119" s="5" t="s">
        <v>105</v>
      </c>
      <c r="CO119" s="5" t="s">
        <v>105</v>
      </c>
      <c r="CP119" s="5" t="s">
        <v>105</v>
      </c>
      <c r="CQ119" s="10" t="s">
        <v>1254</v>
      </c>
      <c r="CR119" s="5" t="s">
        <v>105</v>
      </c>
      <c r="CS119" s="5" t="s">
        <v>105</v>
      </c>
      <c r="CT119" s="5" t="s">
        <v>105</v>
      </c>
      <c r="CU119" s="5" t="s">
        <v>105</v>
      </c>
      <c r="CV119" s="13" t="s">
        <v>1255</v>
      </c>
      <c r="CW119" s="6"/>
      <c r="CX119" s="6"/>
      <c r="CY119" s="6"/>
      <c r="CZ119" s="6"/>
      <c r="DA119" s="6"/>
      <c r="DB119" s="6"/>
      <c r="DC119" s="6"/>
      <c r="DD119" s="6"/>
      <c r="DE119" s="6"/>
      <c r="DF119" s="6"/>
    </row>
    <row r="120">
      <c r="A120" s="5" t="s">
        <v>100</v>
      </c>
      <c r="B120" s="5" t="s">
        <v>359</v>
      </c>
      <c r="C120" s="5" t="s">
        <v>1239</v>
      </c>
      <c r="D120" s="5">
        <v>1022.0</v>
      </c>
      <c r="E120" s="5" t="s">
        <v>105</v>
      </c>
      <c r="F120" s="5">
        <v>1990.0</v>
      </c>
      <c r="G120" s="5" t="s">
        <v>105</v>
      </c>
      <c r="H120" s="5" t="s">
        <v>105</v>
      </c>
      <c r="I120" s="5" t="s">
        <v>136</v>
      </c>
      <c r="J120" s="5" t="s">
        <v>107</v>
      </c>
      <c r="K120" s="5" t="s">
        <v>108</v>
      </c>
      <c r="L120" s="5" t="s">
        <v>105</v>
      </c>
      <c r="M120" s="5" t="s">
        <v>109</v>
      </c>
      <c r="N120" s="5">
        <v>2.0</v>
      </c>
      <c r="O120" s="10" t="s">
        <v>1256</v>
      </c>
      <c r="P120" s="5" t="s">
        <v>1257</v>
      </c>
      <c r="Q120" s="5" t="s">
        <v>1258</v>
      </c>
      <c r="R120" s="5" t="s">
        <v>105</v>
      </c>
      <c r="S120" s="5" t="s">
        <v>105</v>
      </c>
      <c r="T120" s="5" t="s">
        <v>105</v>
      </c>
      <c r="U120" s="5" t="s">
        <v>105</v>
      </c>
      <c r="V120" s="5" t="s">
        <v>105</v>
      </c>
      <c r="W120" s="5" t="s">
        <v>105</v>
      </c>
      <c r="X120" s="5" t="s">
        <v>105</v>
      </c>
      <c r="Y120" s="5" t="s">
        <v>105</v>
      </c>
      <c r="Z120" s="5" t="s">
        <v>105</v>
      </c>
      <c r="AA120" s="5" t="s">
        <v>105</v>
      </c>
      <c r="AB120" s="5" t="s">
        <v>105</v>
      </c>
      <c r="AC120" s="5" t="s">
        <v>284</v>
      </c>
      <c r="AD120" s="5" t="s">
        <v>105</v>
      </c>
      <c r="AE120" s="5" t="s">
        <v>105</v>
      </c>
      <c r="AF120" s="5" t="s">
        <v>105</v>
      </c>
      <c r="AG120" s="5" t="s">
        <v>105</v>
      </c>
      <c r="AH120" s="5" t="s">
        <v>105</v>
      </c>
      <c r="AI120" s="11">
        <f t="shared" si="35"/>
        <v>149.9616</v>
      </c>
      <c r="AJ120" s="12">
        <f t="shared" si="36"/>
        <v>492</v>
      </c>
      <c r="AK120" s="5">
        <v>164.0</v>
      </c>
      <c r="AL120" s="10" t="s">
        <v>105</v>
      </c>
      <c r="AM120" s="5">
        <v>1.0</v>
      </c>
      <c r="AN120" s="5" t="s">
        <v>105</v>
      </c>
      <c r="AO120" s="5" t="s">
        <v>105</v>
      </c>
      <c r="AP120" s="5" t="s">
        <v>105</v>
      </c>
      <c r="AQ120" s="5" t="s">
        <v>105</v>
      </c>
      <c r="AR120" s="5" t="s">
        <v>105</v>
      </c>
      <c r="AS120" s="5" t="s">
        <v>105</v>
      </c>
      <c r="AT120" s="5" t="s">
        <v>105</v>
      </c>
      <c r="AU120" s="5" t="s">
        <v>105</v>
      </c>
      <c r="AV120" s="5" t="s">
        <v>105</v>
      </c>
      <c r="AW120" s="5" t="s">
        <v>105</v>
      </c>
      <c r="AX120" s="5" t="s">
        <v>105</v>
      </c>
      <c r="AY120" s="5" t="s">
        <v>105</v>
      </c>
      <c r="AZ120" s="5" t="s">
        <v>105</v>
      </c>
      <c r="BA120" s="5" t="s">
        <v>105</v>
      </c>
      <c r="BB120" s="5" t="s">
        <v>105</v>
      </c>
      <c r="BC120" s="5" t="s">
        <v>105</v>
      </c>
      <c r="BD120" s="5" t="s">
        <v>105</v>
      </c>
      <c r="BE120" s="5" t="s">
        <v>105</v>
      </c>
      <c r="BF120" s="5" t="s">
        <v>105</v>
      </c>
      <c r="BG120" s="5" t="s">
        <v>105</v>
      </c>
      <c r="BH120" s="5" t="s">
        <v>105</v>
      </c>
      <c r="BI120" s="5" t="s">
        <v>105</v>
      </c>
      <c r="BJ120" s="5" t="s">
        <v>105</v>
      </c>
      <c r="BK120" s="5" t="s">
        <v>105</v>
      </c>
      <c r="BL120" s="5" t="s">
        <v>105</v>
      </c>
      <c r="BM120" s="5" t="s">
        <v>105</v>
      </c>
      <c r="BN120" s="5" t="s">
        <v>105</v>
      </c>
      <c r="BO120" s="5" t="s">
        <v>105</v>
      </c>
      <c r="BP120" s="5" t="s">
        <v>105</v>
      </c>
      <c r="BQ120" s="5" t="s">
        <v>105</v>
      </c>
      <c r="BR120" s="5" t="s">
        <v>1259</v>
      </c>
      <c r="BS120" s="5" t="s">
        <v>105</v>
      </c>
      <c r="BT120" s="5" t="s">
        <v>105</v>
      </c>
      <c r="BU120" s="5" t="s">
        <v>105</v>
      </c>
      <c r="BV120" s="10" t="s">
        <v>105</v>
      </c>
      <c r="BW120" s="10" t="s">
        <v>105</v>
      </c>
      <c r="BX120" s="5" t="s">
        <v>105</v>
      </c>
      <c r="BY120" s="5" t="s">
        <v>105</v>
      </c>
      <c r="BZ120" s="5" t="s">
        <v>105</v>
      </c>
      <c r="CA120" s="5" t="s">
        <v>105</v>
      </c>
      <c r="CB120" s="5" t="s">
        <v>105</v>
      </c>
      <c r="CC120" s="5" t="s">
        <v>105</v>
      </c>
      <c r="CD120" s="5" t="s">
        <v>105</v>
      </c>
      <c r="CE120" s="5" t="s">
        <v>105</v>
      </c>
      <c r="CF120" s="5" t="s">
        <v>105</v>
      </c>
      <c r="CG120" s="5" t="s">
        <v>105</v>
      </c>
      <c r="CH120" s="5" t="s">
        <v>105</v>
      </c>
      <c r="CI120" s="5" t="s">
        <v>105</v>
      </c>
      <c r="CJ120" s="5" t="s">
        <v>105</v>
      </c>
      <c r="CK120" s="5" t="s">
        <v>105</v>
      </c>
      <c r="CL120" s="5" t="s">
        <v>105</v>
      </c>
      <c r="CM120" s="5" t="s">
        <v>105</v>
      </c>
      <c r="CN120" s="5" t="s">
        <v>105</v>
      </c>
      <c r="CO120" s="5" t="s">
        <v>105</v>
      </c>
      <c r="CP120" s="5" t="s">
        <v>105</v>
      </c>
      <c r="CQ120" s="5" t="s">
        <v>105</v>
      </c>
      <c r="CR120" s="5" t="s">
        <v>105</v>
      </c>
      <c r="CS120" s="5" t="s">
        <v>105</v>
      </c>
      <c r="CT120" s="5" t="s">
        <v>105</v>
      </c>
      <c r="CU120" s="5" t="s">
        <v>105</v>
      </c>
      <c r="CV120" s="13" t="s">
        <v>1260</v>
      </c>
      <c r="CW120" s="6"/>
      <c r="CX120" s="6"/>
      <c r="CY120" s="6"/>
      <c r="CZ120" s="6"/>
      <c r="DA120" s="6"/>
      <c r="DB120" s="6"/>
      <c r="DC120" s="6"/>
      <c r="DD120" s="6"/>
      <c r="DE120" s="6"/>
      <c r="DF120" s="6"/>
    </row>
    <row r="121">
      <c r="A121" s="5" t="s">
        <v>100</v>
      </c>
      <c r="B121" s="5" t="s">
        <v>359</v>
      </c>
      <c r="C121" s="5" t="s">
        <v>1239</v>
      </c>
      <c r="D121" s="5">
        <v>27459.0</v>
      </c>
      <c r="E121" s="5" t="s">
        <v>411</v>
      </c>
      <c r="F121" s="5">
        <v>2010.0</v>
      </c>
      <c r="G121" s="5" t="s">
        <v>669</v>
      </c>
      <c r="H121" s="5">
        <v>12.0</v>
      </c>
      <c r="I121" s="5" t="s">
        <v>214</v>
      </c>
      <c r="J121" s="5" t="s">
        <v>107</v>
      </c>
      <c r="K121" s="5" t="s">
        <v>108</v>
      </c>
      <c r="L121" s="5" t="s">
        <v>105</v>
      </c>
      <c r="M121" s="5" t="s">
        <v>225</v>
      </c>
      <c r="N121" s="5">
        <v>1.0</v>
      </c>
      <c r="O121" s="10" t="s">
        <v>1261</v>
      </c>
      <c r="P121" s="5" t="s">
        <v>1252</v>
      </c>
      <c r="Q121" s="5" t="s">
        <v>1251</v>
      </c>
      <c r="R121" s="5" t="s">
        <v>1252</v>
      </c>
      <c r="S121" s="5" t="s">
        <v>105</v>
      </c>
      <c r="T121" s="5" t="s">
        <v>105</v>
      </c>
      <c r="U121" s="5" t="s">
        <v>105</v>
      </c>
      <c r="V121" s="5" t="s">
        <v>105</v>
      </c>
      <c r="W121" s="5" t="s">
        <v>105</v>
      </c>
      <c r="X121" s="5">
        <v>1800.0</v>
      </c>
      <c r="Y121" s="5" t="s">
        <v>105</v>
      </c>
      <c r="Z121" s="5" t="s">
        <v>167</v>
      </c>
      <c r="AA121" s="5" t="s">
        <v>220</v>
      </c>
      <c r="AB121" s="5">
        <v>10.0</v>
      </c>
      <c r="AC121" s="5" t="s">
        <v>1262</v>
      </c>
      <c r="AD121" s="5" t="s">
        <v>105</v>
      </c>
      <c r="AE121" s="5" t="s">
        <v>105</v>
      </c>
      <c r="AF121" s="5" t="s">
        <v>105</v>
      </c>
      <c r="AG121" s="5" t="s">
        <v>105</v>
      </c>
      <c r="AH121" s="5" t="s">
        <v>105</v>
      </c>
      <c r="AI121" s="11">
        <f t="shared" si="35"/>
        <v>9.144</v>
      </c>
      <c r="AJ121" s="12">
        <f t="shared" si="36"/>
        <v>30</v>
      </c>
      <c r="AK121" s="5">
        <v>10.0</v>
      </c>
      <c r="AL121" s="10" t="s">
        <v>105</v>
      </c>
      <c r="AM121" s="5">
        <v>1.0</v>
      </c>
      <c r="AN121" s="5" t="s">
        <v>105</v>
      </c>
      <c r="AO121" s="5" t="s">
        <v>105</v>
      </c>
      <c r="AP121" s="5" t="s">
        <v>105</v>
      </c>
      <c r="AQ121" s="5" t="s">
        <v>105</v>
      </c>
      <c r="AR121" s="5" t="s">
        <v>105</v>
      </c>
      <c r="AS121" s="5" t="s">
        <v>105</v>
      </c>
      <c r="AT121" s="5" t="s">
        <v>105</v>
      </c>
      <c r="AU121" s="5" t="s">
        <v>105</v>
      </c>
      <c r="AV121" s="5" t="s">
        <v>105</v>
      </c>
      <c r="AW121" s="5" t="s">
        <v>441</v>
      </c>
      <c r="AX121" s="5" t="s">
        <v>105</v>
      </c>
      <c r="AY121" s="5" t="s">
        <v>105</v>
      </c>
      <c r="AZ121" s="5" t="s">
        <v>105</v>
      </c>
      <c r="BA121" s="5" t="s">
        <v>105</v>
      </c>
      <c r="BB121" s="5" t="s">
        <v>105</v>
      </c>
      <c r="BC121" s="5" t="s">
        <v>105</v>
      </c>
      <c r="BD121" s="5" t="s">
        <v>105</v>
      </c>
      <c r="BE121" s="5" t="s">
        <v>105</v>
      </c>
      <c r="BF121" s="5" t="s">
        <v>105</v>
      </c>
      <c r="BG121" s="5" t="s">
        <v>105</v>
      </c>
      <c r="BH121" s="5" t="s">
        <v>105</v>
      </c>
      <c r="BI121" s="5" t="s">
        <v>105</v>
      </c>
      <c r="BJ121" s="5" t="s">
        <v>105</v>
      </c>
      <c r="BK121" s="5" t="s">
        <v>105</v>
      </c>
      <c r="BL121" s="5" t="s">
        <v>105</v>
      </c>
      <c r="BM121" s="5" t="s">
        <v>105</v>
      </c>
      <c r="BN121" s="5" t="s">
        <v>105</v>
      </c>
      <c r="BO121" s="5" t="s">
        <v>105</v>
      </c>
      <c r="BP121" s="5" t="s">
        <v>1263</v>
      </c>
      <c r="BQ121" s="5" t="s">
        <v>105</v>
      </c>
      <c r="BR121" s="5" t="s">
        <v>1264</v>
      </c>
      <c r="BS121" s="5" t="s">
        <v>105</v>
      </c>
      <c r="BT121" s="21" t="s">
        <v>1265</v>
      </c>
      <c r="BU121" s="5" t="s">
        <v>119</v>
      </c>
      <c r="BV121" s="10" t="s">
        <v>105</v>
      </c>
      <c r="BW121" s="10" t="s">
        <v>105</v>
      </c>
      <c r="BX121" s="5" t="s">
        <v>105</v>
      </c>
      <c r="BY121" s="5" t="s">
        <v>105</v>
      </c>
      <c r="BZ121" s="5" t="s">
        <v>105</v>
      </c>
      <c r="CA121" s="5" t="s">
        <v>105</v>
      </c>
      <c r="CB121" s="5" t="s">
        <v>105</v>
      </c>
      <c r="CC121" s="5" t="s">
        <v>105</v>
      </c>
      <c r="CD121" s="5" t="s">
        <v>105</v>
      </c>
      <c r="CE121" s="5" t="s">
        <v>105</v>
      </c>
      <c r="CF121" s="5" t="s">
        <v>105</v>
      </c>
      <c r="CG121" s="5" t="s">
        <v>105</v>
      </c>
      <c r="CH121" s="5" t="s">
        <v>105</v>
      </c>
      <c r="CI121" s="5" t="s">
        <v>105</v>
      </c>
      <c r="CJ121" s="5" t="s">
        <v>105</v>
      </c>
      <c r="CK121" s="5" t="s">
        <v>105</v>
      </c>
      <c r="CL121" s="5" t="s">
        <v>105</v>
      </c>
      <c r="CM121" s="5" t="s">
        <v>105</v>
      </c>
      <c r="CN121" s="5" t="s">
        <v>105</v>
      </c>
      <c r="CO121" s="5" t="s">
        <v>105</v>
      </c>
      <c r="CP121" s="5" t="s">
        <v>105</v>
      </c>
      <c r="CQ121" s="10" t="s">
        <v>1266</v>
      </c>
      <c r="CR121" s="5" t="s">
        <v>105</v>
      </c>
      <c r="CS121" s="5" t="s">
        <v>105</v>
      </c>
      <c r="CT121" s="5" t="s">
        <v>105</v>
      </c>
      <c r="CU121" s="5" t="s">
        <v>105</v>
      </c>
      <c r="CV121" s="13" t="s">
        <v>1267</v>
      </c>
      <c r="CW121" s="6"/>
      <c r="CX121" s="6"/>
      <c r="CY121" s="6"/>
      <c r="CZ121" s="6"/>
      <c r="DA121" s="6"/>
      <c r="DB121" s="6"/>
      <c r="DC121" s="6"/>
      <c r="DD121" s="6"/>
      <c r="DE121" s="6"/>
      <c r="DF121" s="6"/>
    </row>
    <row r="122">
      <c r="A122" s="5" t="s">
        <v>100</v>
      </c>
      <c r="B122" s="5" t="s">
        <v>359</v>
      </c>
      <c r="C122" s="5" t="s">
        <v>1268</v>
      </c>
      <c r="D122" s="5">
        <v>961.0</v>
      </c>
      <c r="E122" s="5" t="s">
        <v>105</v>
      </c>
      <c r="F122" s="5">
        <v>1997.0</v>
      </c>
      <c r="G122" s="5" t="s">
        <v>396</v>
      </c>
      <c r="H122" s="5">
        <v>6.0</v>
      </c>
      <c r="I122" s="5" t="s">
        <v>106</v>
      </c>
      <c r="J122" s="5" t="s">
        <v>107</v>
      </c>
      <c r="K122" s="5" t="s">
        <v>108</v>
      </c>
      <c r="L122" s="5" t="s">
        <v>105</v>
      </c>
      <c r="M122" s="5" t="s">
        <v>225</v>
      </c>
      <c r="N122" s="5">
        <v>1.0</v>
      </c>
      <c r="O122" s="10" t="s">
        <v>1269</v>
      </c>
      <c r="P122" s="5" t="s">
        <v>1270</v>
      </c>
      <c r="Q122" s="5" t="s">
        <v>1271</v>
      </c>
      <c r="R122" s="5" t="s">
        <v>974</v>
      </c>
      <c r="S122" s="5" t="s">
        <v>105</v>
      </c>
      <c r="T122" s="5">
        <v>31.4468192</v>
      </c>
      <c r="U122" s="5">
        <v>-88.0726438</v>
      </c>
      <c r="V122" s="5">
        <v>39.1</v>
      </c>
      <c r="W122" s="5">
        <v>120.0</v>
      </c>
      <c r="X122" s="5" t="s">
        <v>105</v>
      </c>
      <c r="Y122" s="5">
        <v>50.0</v>
      </c>
      <c r="Z122" s="5" t="s">
        <v>261</v>
      </c>
      <c r="AA122" s="5" t="s">
        <v>220</v>
      </c>
      <c r="AB122" s="5">
        <v>1.0</v>
      </c>
      <c r="AC122" s="5" t="s">
        <v>284</v>
      </c>
      <c r="AD122" s="5" t="s">
        <v>402</v>
      </c>
      <c r="AE122" s="5" t="s">
        <v>105</v>
      </c>
      <c r="AF122" s="5" t="s">
        <v>105</v>
      </c>
      <c r="AG122" s="5" t="s">
        <v>105</v>
      </c>
      <c r="AH122" s="5" t="s">
        <v>105</v>
      </c>
      <c r="AI122" s="11">
        <f t="shared" si="35"/>
        <v>0.9144</v>
      </c>
      <c r="AJ122" s="12">
        <f t="shared" si="36"/>
        <v>3</v>
      </c>
      <c r="AK122" s="5">
        <v>1.0</v>
      </c>
      <c r="AL122" s="10" t="s">
        <v>105</v>
      </c>
      <c r="AM122" s="5">
        <v>1.0</v>
      </c>
      <c r="AN122" s="5" t="s">
        <v>105</v>
      </c>
      <c r="AO122" s="5" t="s">
        <v>105</v>
      </c>
      <c r="AP122" s="5" t="s">
        <v>105</v>
      </c>
      <c r="AQ122" s="5" t="s">
        <v>105</v>
      </c>
      <c r="AR122" s="5" t="s">
        <v>105</v>
      </c>
      <c r="AS122" s="5" t="s">
        <v>105</v>
      </c>
      <c r="AT122" s="5" t="s">
        <v>105</v>
      </c>
      <c r="AU122" s="5" t="s">
        <v>105</v>
      </c>
      <c r="AV122" s="5" t="s">
        <v>105</v>
      </c>
      <c r="AW122" s="5" t="s">
        <v>105</v>
      </c>
      <c r="AX122" s="5" t="s">
        <v>105</v>
      </c>
      <c r="AY122" s="5" t="s">
        <v>105</v>
      </c>
      <c r="AZ122" s="5" t="s">
        <v>105</v>
      </c>
      <c r="BA122" s="5" t="s">
        <v>105</v>
      </c>
      <c r="BB122" s="5" t="s">
        <v>105</v>
      </c>
      <c r="BC122" s="5" t="s">
        <v>105</v>
      </c>
      <c r="BD122" s="5" t="s">
        <v>105</v>
      </c>
      <c r="BE122" s="5" t="s">
        <v>105</v>
      </c>
      <c r="BF122" s="5" t="s">
        <v>105</v>
      </c>
      <c r="BG122" s="5" t="s">
        <v>105</v>
      </c>
      <c r="BH122" s="5" t="s">
        <v>105</v>
      </c>
      <c r="BI122" s="5" t="s">
        <v>105</v>
      </c>
      <c r="BJ122" s="5" t="s">
        <v>105</v>
      </c>
      <c r="BK122" s="5" t="s">
        <v>105</v>
      </c>
      <c r="BL122" s="5" t="s">
        <v>105</v>
      </c>
      <c r="BM122" s="5" t="s">
        <v>105</v>
      </c>
      <c r="BN122" s="5" t="s">
        <v>105</v>
      </c>
      <c r="BO122" s="5" t="s">
        <v>105</v>
      </c>
      <c r="BP122" s="5" t="s">
        <v>105</v>
      </c>
      <c r="BQ122" s="5" t="s">
        <v>105</v>
      </c>
      <c r="BR122" s="5" t="s">
        <v>1272</v>
      </c>
      <c r="BS122" s="5" t="s">
        <v>105</v>
      </c>
      <c r="BT122" s="5" t="s">
        <v>1273</v>
      </c>
      <c r="BU122" s="5" t="s">
        <v>119</v>
      </c>
      <c r="BV122" s="10" t="s">
        <v>105</v>
      </c>
      <c r="BW122" s="10" t="s">
        <v>105</v>
      </c>
      <c r="BX122" s="5" t="s">
        <v>183</v>
      </c>
      <c r="BY122" s="5" t="s">
        <v>105</v>
      </c>
      <c r="BZ122" s="5" t="s">
        <v>105</v>
      </c>
      <c r="CA122" s="5" t="s">
        <v>105</v>
      </c>
      <c r="CB122" s="5" t="s">
        <v>105</v>
      </c>
      <c r="CC122" s="5" t="s">
        <v>105</v>
      </c>
      <c r="CD122" s="5" t="s">
        <v>105</v>
      </c>
      <c r="CE122" s="5" t="s">
        <v>105</v>
      </c>
      <c r="CF122" s="5" t="s">
        <v>105</v>
      </c>
      <c r="CG122" s="5" t="s">
        <v>105</v>
      </c>
      <c r="CH122" s="5" t="s">
        <v>105</v>
      </c>
      <c r="CI122" s="5" t="s">
        <v>105</v>
      </c>
      <c r="CJ122" s="5" t="s">
        <v>105</v>
      </c>
      <c r="CK122" s="5" t="s">
        <v>105</v>
      </c>
      <c r="CL122" s="5" t="s">
        <v>105</v>
      </c>
      <c r="CM122" s="5" t="s">
        <v>105</v>
      </c>
      <c r="CN122" s="5" t="s">
        <v>105</v>
      </c>
      <c r="CO122" s="5" t="s">
        <v>105</v>
      </c>
      <c r="CP122" s="5" t="s">
        <v>105</v>
      </c>
      <c r="CQ122" s="10" t="s">
        <v>105</v>
      </c>
      <c r="CR122" s="5" t="s">
        <v>118</v>
      </c>
      <c r="CS122" s="5" t="s">
        <v>105</v>
      </c>
      <c r="CT122" s="5" t="s">
        <v>105</v>
      </c>
      <c r="CU122" s="5" t="s">
        <v>105</v>
      </c>
      <c r="CV122" s="13" t="s">
        <v>1274</v>
      </c>
      <c r="CW122" s="6"/>
      <c r="CX122" s="6"/>
      <c r="CY122" s="6"/>
      <c r="CZ122" s="6"/>
      <c r="DA122" s="6"/>
      <c r="DB122" s="6"/>
      <c r="DC122" s="6"/>
      <c r="DD122" s="6"/>
      <c r="DE122" s="6"/>
      <c r="DF122" s="6"/>
    </row>
    <row r="123">
      <c r="A123" s="5" t="s">
        <v>100</v>
      </c>
      <c r="B123" s="5" t="s">
        <v>359</v>
      </c>
      <c r="C123" s="5" t="s">
        <v>1268</v>
      </c>
      <c r="D123" s="5">
        <v>37038.0</v>
      </c>
      <c r="E123" s="5" t="s">
        <v>491</v>
      </c>
      <c r="F123" s="5">
        <v>2008.0</v>
      </c>
      <c r="G123" s="5" t="s">
        <v>104</v>
      </c>
      <c r="H123" s="5" t="s">
        <v>105</v>
      </c>
      <c r="I123" s="5" t="s">
        <v>106</v>
      </c>
      <c r="J123" s="5" t="s">
        <v>107</v>
      </c>
      <c r="K123" s="5" t="s">
        <v>108</v>
      </c>
      <c r="L123" s="5" t="s">
        <v>105</v>
      </c>
      <c r="M123" s="5" t="s">
        <v>215</v>
      </c>
      <c r="N123" s="5">
        <v>1.0</v>
      </c>
      <c r="O123" s="10" t="s">
        <v>1275</v>
      </c>
      <c r="P123" s="5" t="s">
        <v>1276</v>
      </c>
      <c r="Q123" s="5" t="s">
        <v>1277</v>
      </c>
      <c r="R123" s="5" t="s">
        <v>1278</v>
      </c>
      <c r="S123" s="5" t="s">
        <v>1279</v>
      </c>
      <c r="T123" s="5" t="s">
        <v>105</v>
      </c>
      <c r="U123" s="5" t="s">
        <v>105</v>
      </c>
      <c r="V123" s="5" t="s">
        <v>105</v>
      </c>
      <c r="W123" s="5" t="s">
        <v>105</v>
      </c>
      <c r="X123" s="5">
        <v>2000.0</v>
      </c>
      <c r="Y123" s="5" t="s">
        <v>105</v>
      </c>
      <c r="Z123" s="5" t="s">
        <v>105</v>
      </c>
      <c r="AA123" s="5" t="s">
        <v>105</v>
      </c>
      <c r="AB123" s="5" t="s">
        <v>105</v>
      </c>
      <c r="AC123" s="5" t="s">
        <v>1280</v>
      </c>
      <c r="AD123" s="5" t="s">
        <v>402</v>
      </c>
      <c r="AE123" s="5" t="s">
        <v>105</v>
      </c>
      <c r="AF123" s="5" t="s">
        <v>105</v>
      </c>
      <c r="AG123" s="5" t="s">
        <v>105</v>
      </c>
      <c r="AH123" s="5" t="s">
        <v>105</v>
      </c>
      <c r="AI123" s="11">
        <f t="shared" si="35"/>
        <v>60.3504</v>
      </c>
      <c r="AJ123" s="12">
        <f t="shared" si="36"/>
        <v>198</v>
      </c>
      <c r="AK123" s="5">
        <v>66.0</v>
      </c>
      <c r="AL123" s="10" t="s">
        <v>105</v>
      </c>
      <c r="AM123" s="5">
        <v>1.0</v>
      </c>
      <c r="AN123" s="5">
        <v>7.0</v>
      </c>
      <c r="AO123" s="5" t="s">
        <v>105</v>
      </c>
      <c r="AP123" s="5" t="s">
        <v>105</v>
      </c>
      <c r="AQ123" s="5" t="s">
        <v>105</v>
      </c>
      <c r="AR123" s="5" t="s">
        <v>105</v>
      </c>
      <c r="AS123" s="5" t="s">
        <v>105</v>
      </c>
      <c r="AT123" s="5" t="s">
        <v>105</v>
      </c>
      <c r="AU123" s="5" t="s">
        <v>105</v>
      </c>
      <c r="AV123" s="5" t="s">
        <v>105</v>
      </c>
      <c r="AW123" s="5" t="s">
        <v>304</v>
      </c>
      <c r="AX123" s="5" t="s">
        <v>105</v>
      </c>
      <c r="AY123" s="5" t="s">
        <v>105</v>
      </c>
      <c r="AZ123" s="5">
        <v>5.0</v>
      </c>
      <c r="BA123" s="5" t="s">
        <v>105</v>
      </c>
      <c r="BB123" s="5" t="s">
        <v>105</v>
      </c>
      <c r="BC123" s="5" t="s">
        <v>105</v>
      </c>
      <c r="BD123" s="5" t="s">
        <v>105</v>
      </c>
      <c r="BE123" s="5" t="s">
        <v>105</v>
      </c>
      <c r="BF123" s="5" t="s">
        <v>105</v>
      </c>
      <c r="BG123" s="5" t="s">
        <v>105</v>
      </c>
      <c r="BH123" s="5" t="s">
        <v>105</v>
      </c>
      <c r="BI123" s="5" t="s">
        <v>105</v>
      </c>
      <c r="BJ123" s="5" t="s">
        <v>105</v>
      </c>
      <c r="BK123" s="5" t="s">
        <v>105</v>
      </c>
      <c r="BL123" s="5" t="s">
        <v>105</v>
      </c>
      <c r="BM123" s="5" t="s">
        <v>105</v>
      </c>
      <c r="BN123" s="5" t="s">
        <v>105</v>
      </c>
      <c r="BO123" s="5" t="s">
        <v>105</v>
      </c>
      <c r="BP123" s="5" t="s">
        <v>105</v>
      </c>
      <c r="BQ123" s="5" t="s">
        <v>105</v>
      </c>
      <c r="BR123" s="5" t="s">
        <v>215</v>
      </c>
      <c r="BS123" s="5" t="s">
        <v>105</v>
      </c>
      <c r="BT123" s="5" t="s">
        <v>1281</v>
      </c>
      <c r="BU123" s="5" t="s">
        <v>119</v>
      </c>
      <c r="BV123" s="10" t="s">
        <v>105</v>
      </c>
      <c r="BW123" s="10" t="s">
        <v>105</v>
      </c>
      <c r="BX123" s="5" t="s">
        <v>105</v>
      </c>
      <c r="BY123" s="5" t="s">
        <v>105</v>
      </c>
      <c r="BZ123" s="5" t="s">
        <v>105</v>
      </c>
      <c r="CA123" s="5" t="s">
        <v>105</v>
      </c>
      <c r="CB123" s="5" t="s">
        <v>105</v>
      </c>
      <c r="CC123" s="5" t="s">
        <v>105</v>
      </c>
      <c r="CD123" s="5" t="s">
        <v>105</v>
      </c>
      <c r="CE123" s="5" t="s">
        <v>105</v>
      </c>
      <c r="CF123" s="5" t="s">
        <v>105</v>
      </c>
      <c r="CG123" s="5" t="s">
        <v>105</v>
      </c>
      <c r="CH123" s="5" t="s">
        <v>105</v>
      </c>
      <c r="CI123" s="5" t="s">
        <v>105</v>
      </c>
      <c r="CJ123" s="5" t="s">
        <v>105</v>
      </c>
      <c r="CK123" s="5" t="s">
        <v>105</v>
      </c>
      <c r="CL123" s="5" t="s">
        <v>105</v>
      </c>
      <c r="CM123" s="5" t="s">
        <v>105</v>
      </c>
      <c r="CN123" s="5" t="s">
        <v>105</v>
      </c>
      <c r="CO123" s="5" t="s">
        <v>105</v>
      </c>
      <c r="CP123" s="5" t="s">
        <v>105</v>
      </c>
      <c r="CQ123" s="10" t="s">
        <v>1282</v>
      </c>
      <c r="CR123" s="5" t="s">
        <v>105</v>
      </c>
      <c r="CS123" s="5" t="s">
        <v>105</v>
      </c>
      <c r="CT123" s="5" t="s">
        <v>105</v>
      </c>
      <c r="CU123" s="5" t="s">
        <v>105</v>
      </c>
      <c r="CV123" s="13" t="s">
        <v>1283</v>
      </c>
      <c r="CW123" s="6"/>
      <c r="CX123" s="6"/>
      <c r="CY123" s="6"/>
      <c r="CZ123" s="6"/>
      <c r="DA123" s="6"/>
      <c r="DB123" s="6"/>
      <c r="DC123" s="6"/>
      <c r="DD123" s="6"/>
      <c r="DE123" s="6"/>
      <c r="DF123" s="6"/>
    </row>
    <row r="124">
      <c r="A124" s="5" t="s">
        <v>100</v>
      </c>
      <c r="B124" s="5" t="s">
        <v>359</v>
      </c>
      <c r="C124" s="5" t="s">
        <v>1268</v>
      </c>
      <c r="D124" s="5">
        <v>65679.0</v>
      </c>
      <c r="E124" s="5" t="s">
        <v>386</v>
      </c>
      <c r="F124" s="5">
        <v>2020.0</v>
      </c>
      <c r="G124" s="5" t="s">
        <v>313</v>
      </c>
      <c r="H124" s="5" t="s">
        <v>105</v>
      </c>
      <c r="I124" s="5" t="s">
        <v>214</v>
      </c>
      <c r="J124" s="5" t="s">
        <v>107</v>
      </c>
      <c r="K124" s="5" t="s">
        <v>108</v>
      </c>
      <c r="L124" s="5" t="s">
        <v>105</v>
      </c>
      <c r="M124" s="5" t="s">
        <v>215</v>
      </c>
      <c r="N124" s="5">
        <v>1.0</v>
      </c>
      <c r="O124" s="10" t="s">
        <v>1284</v>
      </c>
      <c r="P124" s="5" t="s">
        <v>1285</v>
      </c>
      <c r="Q124" s="5" t="s">
        <v>1286</v>
      </c>
      <c r="R124" s="5" t="s">
        <v>1287</v>
      </c>
      <c r="S124" s="5" t="s">
        <v>1288</v>
      </c>
      <c r="T124" s="5">
        <v>31.2167151</v>
      </c>
      <c r="U124" s="5">
        <v>-88.3070127</v>
      </c>
      <c r="V124" s="5">
        <v>51.99</v>
      </c>
      <c r="W124" s="5">
        <v>161.0</v>
      </c>
      <c r="X124" s="5">
        <v>1630.0</v>
      </c>
      <c r="Y124" s="5" t="s">
        <v>105</v>
      </c>
      <c r="Z124" s="5" t="s">
        <v>167</v>
      </c>
      <c r="AA124" s="5" t="s">
        <v>105</v>
      </c>
      <c r="AB124" s="5" t="s">
        <v>105</v>
      </c>
      <c r="AC124" s="5" t="s">
        <v>284</v>
      </c>
      <c r="AD124" s="5" t="s">
        <v>517</v>
      </c>
      <c r="AE124" s="5" t="s">
        <v>105</v>
      </c>
      <c r="AF124" s="5" t="s">
        <v>105</v>
      </c>
      <c r="AG124" s="5" t="s">
        <v>105</v>
      </c>
      <c r="AH124" s="5" t="s">
        <v>105</v>
      </c>
      <c r="AI124" s="15" t="s">
        <v>105</v>
      </c>
      <c r="AJ124" s="14" t="s">
        <v>105</v>
      </c>
      <c r="AK124" s="5" t="s">
        <v>105</v>
      </c>
      <c r="AL124" s="10" t="s">
        <v>105</v>
      </c>
      <c r="AM124" s="5">
        <v>1.0</v>
      </c>
      <c r="AN124" s="5">
        <v>9.5</v>
      </c>
      <c r="AO124" s="5" t="s">
        <v>105</v>
      </c>
      <c r="AP124" s="5" t="s">
        <v>105</v>
      </c>
      <c r="AQ124" s="5" t="s">
        <v>105</v>
      </c>
      <c r="AR124" s="5" t="s">
        <v>105</v>
      </c>
      <c r="AS124" s="5" t="s">
        <v>105</v>
      </c>
      <c r="AT124" s="5" t="s">
        <v>105</v>
      </c>
      <c r="AU124" s="5" t="s">
        <v>105</v>
      </c>
      <c r="AV124" s="5" t="s">
        <v>105</v>
      </c>
      <c r="AW124" s="5" t="s">
        <v>304</v>
      </c>
      <c r="AX124" s="5" t="s">
        <v>105</v>
      </c>
      <c r="AY124" s="5" t="s">
        <v>105</v>
      </c>
      <c r="AZ124" s="5" t="s">
        <v>105</v>
      </c>
      <c r="BA124" s="5" t="s">
        <v>105</v>
      </c>
      <c r="BB124" s="5" t="s">
        <v>105</v>
      </c>
      <c r="BC124" s="5" t="s">
        <v>105</v>
      </c>
      <c r="BD124" s="5" t="s">
        <v>105</v>
      </c>
      <c r="BE124" s="5" t="s">
        <v>105</v>
      </c>
      <c r="BF124" s="5" t="s">
        <v>105</v>
      </c>
      <c r="BG124" s="5" t="s">
        <v>105</v>
      </c>
      <c r="BH124" s="5" t="s">
        <v>105</v>
      </c>
      <c r="BI124" s="5" t="s">
        <v>105</v>
      </c>
      <c r="BJ124" s="5" t="s">
        <v>105</v>
      </c>
      <c r="BK124" s="5" t="s">
        <v>105</v>
      </c>
      <c r="BL124" s="5" t="s">
        <v>105</v>
      </c>
      <c r="BM124" s="5" t="s">
        <v>105</v>
      </c>
      <c r="BN124" s="5" t="s">
        <v>105</v>
      </c>
      <c r="BO124" s="5" t="s">
        <v>105</v>
      </c>
      <c r="BP124" s="5" t="s">
        <v>105</v>
      </c>
      <c r="BQ124" s="5" t="s">
        <v>105</v>
      </c>
      <c r="BR124" s="5" t="s">
        <v>215</v>
      </c>
      <c r="BS124" s="5" t="s">
        <v>105</v>
      </c>
      <c r="BT124" s="5" t="s">
        <v>1289</v>
      </c>
      <c r="BU124" s="5" t="s">
        <v>119</v>
      </c>
      <c r="BV124" s="10" t="s">
        <v>105</v>
      </c>
      <c r="BW124" s="10" t="s">
        <v>105</v>
      </c>
      <c r="BX124" s="5" t="s">
        <v>105</v>
      </c>
      <c r="BY124" s="5" t="s">
        <v>105</v>
      </c>
      <c r="BZ124" s="5" t="s">
        <v>105</v>
      </c>
      <c r="CA124" s="5" t="s">
        <v>105</v>
      </c>
      <c r="CB124" s="5" t="s">
        <v>105</v>
      </c>
      <c r="CC124" s="5" t="s">
        <v>105</v>
      </c>
      <c r="CD124" s="5" t="s">
        <v>105</v>
      </c>
      <c r="CE124" s="5" t="s">
        <v>105</v>
      </c>
      <c r="CF124" s="5" t="s">
        <v>105</v>
      </c>
      <c r="CG124" s="5" t="s">
        <v>105</v>
      </c>
      <c r="CH124" s="5" t="s">
        <v>105</v>
      </c>
      <c r="CI124" s="5" t="s">
        <v>105</v>
      </c>
      <c r="CJ124" s="5" t="s">
        <v>105</v>
      </c>
      <c r="CK124" s="5" t="s">
        <v>105</v>
      </c>
      <c r="CL124" s="5" t="s">
        <v>105</v>
      </c>
      <c r="CM124" s="5" t="s">
        <v>105</v>
      </c>
      <c r="CN124" s="5" t="s">
        <v>105</v>
      </c>
      <c r="CO124" s="5" t="s">
        <v>105</v>
      </c>
      <c r="CP124" s="5" t="s">
        <v>105</v>
      </c>
      <c r="CQ124" s="5" t="s">
        <v>105</v>
      </c>
      <c r="CR124" s="5" t="s">
        <v>118</v>
      </c>
      <c r="CS124" s="5" t="s">
        <v>105</v>
      </c>
      <c r="CT124" s="5" t="s">
        <v>105</v>
      </c>
      <c r="CU124" s="5" t="s">
        <v>105</v>
      </c>
      <c r="CV124" s="13" t="s">
        <v>1290</v>
      </c>
      <c r="CW124" s="6"/>
      <c r="CX124" s="6"/>
      <c r="CY124" s="6"/>
      <c r="CZ124" s="6"/>
      <c r="DA124" s="6"/>
      <c r="DB124" s="6"/>
      <c r="DC124" s="6"/>
      <c r="DD124" s="6"/>
      <c r="DE124" s="6"/>
      <c r="DF124" s="6"/>
    </row>
    <row r="125">
      <c r="A125" s="5" t="s">
        <v>100</v>
      </c>
      <c r="B125" s="5" t="s">
        <v>359</v>
      </c>
      <c r="C125" s="5" t="s">
        <v>1291</v>
      </c>
      <c r="D125" s="5">
        <v>17035.0</v>
      </c>
      <c r="E125" s="5" t="s">
        <v>411</v>
      </c>
      <c r="F125" s="5">
        <v>1998.0</v>
      </c>
      <c r="G125" s="5" t="s">
        <v>105</v>
      </c>
      <c r="H125" s="5" t="s">
        <v>105</v>
      </c>
      <c r="I125" s="5" t="s">
        <v>106</v>
      </c>
      <c r="J125" s="5" t="s">
        <v>124</v>
      </c>
      <c r="K125" s="5" t="s">
        <v>325</v>
      </c>
      <c r="L125" s="5" t="s">
        <v>105</v>
      </c>
      <c r="M125" s="5" t="s">
        <v>326</v>
      </c>
      <c r="N125" s="5">
        <v>1.0</v>
      </c>
      <c r="O125" s="10" t="s">
        <v>1292</v>
      </c>
      <c r="P125" s="5" t="s">
        <v>1293</v>
      </c>
      <c r="Q125" s="5" t="s">
        <v>1294</v>
      </c>
      <c r="R125" s="5" t="s">
        <v>1295</v>
      </c>
      <c r="S125" s="5" t="s">
        <v>105</v>
      </c>
      <c r="T125" s="5" t="s">
        <v>105</v>
      </c>
      <c r="U125" s="5" t="s">
        <v>105</v>
      </c>
      <c r="V125" s="5" t="s">
        <v>105</v>
      </c>
      <c r="W125" s="5" t="s">
        <v>105</v>
      </c>
      <c r="X125" s="5">
        <v>1000.0</v>
      </c>
      <c r="Y125" s="5" t="s">
        <v>271</v>
      </c>
      <c r="Z125" s="5" t="s">
        <v>167</v>
      </c>
      <c r="AA125" s="5" t="s">
        <v>105</v>
      </c>
      <c r="AB125" s="5" t="s">
        <v>105</v>
      </c>
      <c r="AC125" s="5" t="s">
        <v>284</v>
      </c>
      <c r="AD125" s="5" t="s">
        <v>517</v>
      </c>
      <c r="AE125" s="5" t="s">
        <v>105</v>
      </c>
      <c r="AF125" s="5" t="s">
        <v>105</v>
      </c>
      <c r="AG125" s="5" t="s">
        <v>105</v>
      </c>
      <c r="AH125" s="5">
        <v>1.5</v>
      </c>
      <c r="AI125" s="15" t="s">
        <v>105</v>
      </c>
      <c r="AJ125" s="14" t="s">
        <v>105</v>
      </c>
      <c r="AK125" s="5" t="s">
        <v>105</v>
      </c>
      <c r="AL125" s="10" t="s">
        <v>105</v>
      </c>
      <c r="AM125" s="5" t="s">
        <v>105</v>
      </c>
      <c r="AN125" s="5" t="s">
        <v>105</v>
      </c>
      <c r="AO125" s="5" t="s">
        <v>105</v>
      </c>
      <c r="AP125" s="5" t="s">
        <v>105</v>
      </c>
      <c r="AQ125" s="5" t="s">
        <v>105</v>
      </c>
      <c r="AR125" s="5" t="s">
        <v>105</v>
      </c>
      <c r="AS125" s="5" t="s">
        <v>105</v>
      </c>
      <c r="AT125" s="5" t="s">
        <v>105</v>
      </c>
      <c r="AU125" s="5" t="s">
        <v>105</v>
      </c>
      <c r="AV125" s="5" t="s">
        <v>105</v>
      </c>
      <c r="AW125" s="5" t="s">
        <v>105</v>
      </c>
      <c r="AX125" s="5" t="s">
        <v>105</v>
      </c>
      <c r="AY125" s="5" t="s">
        <v>105</v>
      </c>
      <c r="AZ125" s="5" t="s">
        <v>105</v>
      </c>
      <c r="BA125" s="5" t="s">
        <v>105</v>
      </c>
      <c r="BB125" s="5" t="s">
        <v>105</v>
      </c>
      <c r="BC125" s="5" t="s">
        <v>105</v>
      </c>
      <c r="BD125" s="5" t="s">
        <v>105</v>
      </c>
      <c r="BE125" s="5" t="s">
        <v>105</v>
      </c>
      <c r="BF125" s="5" t="s">
        <v>105</v>
      </c>
      <c r="BG125" s="5" t="s">
        <v>105</v>
      </c>
      <c r="BH125" s="5" t="s">
        <v>105</v>
      </c>
      <c r="BI125" s="5" t="s">
        <v>105</v>
      </c>
      <c r="BJ125" s="5" t="s">
        <v>105</v>
      </c>
      <c r="BK125" s="5" t="s">
        <v>105</v>
      </c>
      <c r="BL125" s="5" t="s">
        <v>105</v>
      </c>
      <c r="BM125" s="5" t="s">
        <v>105</v>
      </c>
      <c r="BN125" s="5" t="s">
        <v>105</v>
      </c>
      <c r="BO125" s="5" t="s">
        <v>105</v>
      </c>
      <c r="BP125" s="5" t="s">
        <v>105</v>
      </c>
      <c r="BQ125" s="5" t="s">
        <v>105</v>
      </c>
      <c r="BR125" s="5" t="s">
        <v>1296</v>
      </c>
      <c r="BS125" s="5" t="s">
        <v>105</v>
      </c>
      <c r="BT125" s="5" t="s">
        <v>105</v>
      </c>
      <c r="BU125" s="5" t="s">
        <v>105</v>
      </c>
      <c r="BV125" s="10" t="s">
        <v>105</v>
      </c>
      <c r="BW125" s="10" t="s">
        <v>105</v>
      </c>
      <c r="BX125" s="5" t="s">
        <v>105</v>
      </c>
      <c r="BY125" s="5" t="s">
        <v>118</v>
      </c>
      <c r="BZ125" s="5" t="s">
        <v>1297</v>
      </c>
      <c r="CA125" s="5" t="s">
        <v>105</v>
      </c>
      <c r="CB125" s="5" t="s">
        <v>105</v>
      </c>
      <c r="CC125" s="5" t="s">
        <v>105</v>
      </c>
      <c r="CD125" s="5" t="s">
        <v>105</v>
      </c>
      <c r="CE125" s="5" t="s">
        <v>105</v>
      </c>
      <c r="CF125" s="5" t="s">
        <v>105</v>
      </c>
      <c r="CG125" s="5" t="s">
        <v>105</v>
      </c>
      <c r="CH125" s="5" t="s">
        <v>105</v>
      </c>
      <c r="CI125" s="5" t="s">
        <v>105</v>
      </c>
      <c r="CJ125" s="5" t="s">
        <v>105</v>
      </c>
      <c r="CK125" s="5" t="s">
        <v>105</v>
      </c>
      <c r="CL125" s="5" t="s">
        <v>105</v>
      </c>
      <c r="CM125" s="5" t="s">
        <v>105</v>
      </c>
      <c r="CN125" s="5" t="s">
        <v>105</v>
      </c>
      <c r="CO125" s="5" t="s">
        <v>105</v>
      </c>
      <c r="CP125" s="5" t="s">
        <v>105</v>
      </c>
      <c r="CQ125" s="10" t="s">
        <v>1298</v>
      </c>
      <c r="CR125" s="5" t="s">
        <v>105</v>
      </c>
      <c r="CS125" s="5" t="s">
        <v>105</v>
      </c>
      <c r="CT125" s="5" t="s">
        <v>105</v>
      </c>
      <c r="CU125" s="5" t="s">
        <v>105</v>
      </c>
      <c r="CV125" s="13" t="s">
        <v>1299</v>
      </c>
      <c r="CW125" s="6"/>
      <c r="CX125" s="6"/>
      <c r="CY125" s="6"/>
      <c r="CZ125" s="6"/>
      <c r="DA125" s="6"/>
      <c r="DB125" s="6"/>
      <c r="DC125" s="6"/>
      <c r="DD125" s="6"/>
      <c r="DE125" s="6"/>
      <c r="DF125" s="6"/>
    </row>
    <row r="126">
      <c r="A126" s="5" t="s">
        <v>100</v>
      </c>
      <c r="B126" s="5" t="s">
        <v>359</v>
      </c>
      <c r="C126" s="5" t="s">
        <v>1300</v>
      </c>
      <c r="D126" s="5">
        <v>30680.0</v>
      </c>
      <c r="E126" s="5" t="s">
        <v>1301</v>
      </c>
      <c r="F126" s="5">
        <v>2010.0</v>
      </c>
      <c r="G126" s="5" t="s">
        <v>105</v>
      </c>
      <c r="H126" s="5" t="s">
        <v>105</v>
      </c>
      <c r="I126" s="5" t="s">
        <v>150</v>
      </c>
      <c r="J126" s="5" t="s">
        <v>124</v>
      </c>
      <c r="K126" s="5" t="s">
        <v>623</v>
      </c>
      <c r="L126" s="5" t="s">
        <v>105</v>
      </c>
      <c r="M126" s="5" t="s">
        <v>199</v>
      </c>
      <c r="N126" s="5">
        <v>1.0</v>
      </c>
      <c r="O126" s="10" t="s">
        <v>1302</v>
      </c>
      <c r="P126" s="5" t="s">
        <v>1303</v>
      </c>
      <c r="Q126" s="5" t="s">
        <v>1304</v>
      </c>
      <c r="R126" s="5" t="s">
        <v>1305</v>
      </c>
      <c r="S126" s="5" t="s">
        <v>1303</v>
      </c>
      <c r="T126" s="5">
        <v>34.2181027</v>
      </c>
      <c r="U126" s="5">
        <v>-87.3688618</v>
      </c>
      <c r="V126" s="5">
        <v>184.59</v>
      </c>
      <c r="W126" s="5">
        <v>515.0</v>
      </c>
      <c r="X126" s="5" t="s">
        <v>105</v>
      </c>
      <c r="Y126" s="5" t="s">
        <v>105</v>
      </c>
      <c r="Z126" s="5" t="s">
        <v>105</v>
      </c>
      <c r="AA126" s="5" t="s">
        <v>105</v>
      </c>
      <c r="AB126" s="5" t="s">
        <v>105</v>
      </c>
      <c r="AC126" s="5" t="s">
        <v>1306</v>
      </c>
      <c r="AD126" s="5" t="s">
        <v>629</v>
      </c>
      <c r="AE126" s="5" t="s">
        <v>105</v>
      </c>
      <c r="AF126" s="5" t="s">
        <v>105</v>
      </c>
      <c r="AG126" s="5" t="s">
        <v>105</v>
      </c>
      <c r="AH126" s="5" t="s">
        <v>105</v>
      </c>
      <c r="AI126" s="11">
        <f t="shared" ref="AI126:AI128" si="37">CONVERT(AK126, "yd", "m")</f>
        <v>402.336</v>
      </c>
      <c r="AJ126" s="12">
        <f t="shared" ref="AJ126:AJ128" si="38">CONVERT(AI126, "m", "ft")</f>
        <v>1320</v>
      </c>
      <c r="AK126" s="5">
        <v>440.0</v>
      </c>
      <c r="AL126" s="10" t="s">
        <v>105</v>
      </c>
      <c r="AM126" s="5" t="s">
        <v>105</v>
      </c>
      <c r="AN126" s="5" t="s">
        <v>105</v>
      </c>
      <c r="AO126" s="5" t="s">
        <v>105</v>
      </c>
      <c r="AP126" s="5" t="s">
        <v>105</v>
      </c>
      <c r="AQ126" s="5" t="s">
        <v>105</v>
      </c>
      <c r="AR126" s="5" t="s">
        <v>105</v>
      </c>
      <c r="AS126" s="5" t="s">
        <v>105</v>
      </c>
      <c r="AT126" s="5" t="s">
        <v>105</v>
      </c>
      <c r="AU126" s="5" t="s">
        <v>105</v>
      </c>
      <c r="AV126" s="5" t="s">
        <v>105</v>
      </c>
      <c r="AW126" s="5" t="s">
        <v>105</v>
      </c>
      <c r="AX126" s="5" t="s">
        <v>105</v>
      </c>
      <c r="AY126" s="5" t="s">
        <v>105</v>
      </c>
      <c r="AZ126" s="5" t="s">
        <v>105</v>
      </c>
      <c r="BA126" s="5" t="s">
        <v>105</v>
      </c>
      <c r="BB126" s="5" t="s">
        <v>105</v>
      </c>
      <c r="BC126" s="5" t="s">
        <v>105</v>
      </c>
      <c r="BD126" s="5" t="s">
        <v>105</v>
      </c>
      <c r="BE126" s="5" t="s">
        <v>105</v>
      </c>
      <c r="BF126" s="5" t="s">
        <v>105</v>
      </c>
      <c r="BG126" s="5" t="s">
        <v>105</v>
      </c>
      <c r="BH126" s="5" t="s">
        <v>105</v>
      </c>
      <c r="BI126" s="5" t="s">
        <v>105</v>
      </c>
      <c r="BJ126" s="5" t="s">
        <v>105</v>
      </c>
      <c r="BK126" s="5" t="s">
        <v>105</v>
      </c>
      <c r="BL126" s="5" t="s">
        <v>105</v>
      </c>
      <c r="BM126" s="5" t="s">
        <v>105</v>
      </c>
      <c r="BN126" s="5" t="s">
        <v>105</v>
      </c>
      <c r="BO126" s="5" t="s">
        <v>118</v>
      </c>
      <c r="BP126" s="5" t="s">
        <v>105</v>
      </c>
      <c r="BQ126" s="5" t="s">
        <v>105</v>
      </c>
      <c r="BR126" s="5" t="s">
        <v>1307</v>
      </c>
      <c r="BS126" s="5" t="s">
        <v>105</v>
      </c>
      <c r="BT126" s="5" t="s">
        <v>105</v>
      </c>
      <c r="BU126" s="5" t="s">
        <v>105</v>
      </c>
      <c r="BV126" s="10" t="s">
        <v>105</v>
      </c>
      <c r="BW126" s="10" t="s">
        <v>105</v>
      </c>
      <c r="BX126" s="5" t="s">
        <v>1308</v>
      </c>
      <c r="BY126" s="5" t="s">
        <v>105</v>
      </c>
      <c r="BZ126" s="5" t="s">
        <v>105</v>
      </c>
      <c r="CA126" s="5" t="s">
        <v>105</v>
      </c>
      <c r="CB126" s="5" t="s">
        <v>105</v>
      </c>
      <c r="CC126" s="5" t="s">
        <v>105</v>
      </c>
      <c r="CD126" s="5" t="s">
        <v>105</v>
      </c>
      <c r="CE126" s="5" t="s">
        <v>105</v>
      </c>
      <c r="CF126" s="5" t="s">
        <v>105</v>
      </c>
      <c r="CG126" s="5" t="s">
        <v>105</v>
      </c>
      <c r="CH126" s="5" t="s">
        <v>105</v>
      </c>
      <c r="CI126" s="5" t="s">
        <v>105</v>
      </c>
      <c r="CJ126" s="5" t="s">
        <v>105</v>
      </c>
      <c r="CK126" s="5" t="s">
        <v>105</v>
      </c>
      <c r="CL126" s="5" t="s">
        <v>105</v>
      </c>
      <c r="CM126" s="5" t="s">
        <v>105</v>
      </c>
      <c r="CN126" s="5" t="s">
        <v>105</v>
      </c>
      <c r="CO126" s="5" t="s">
        <v>105</v>
      </c>
      <c r="CP126" s="5" t="s">
        <v>105</v>
      </c>
      <c r="CQ126" s="10" t="s">
        <v>1309</v>
      </c>
      <c r="CR126" s="5" t="s">
        <v>118</v>
      </c>
      <c r="CS126" s="5" t="s">
        <v>105</v>
      </c>
      <c r="CT126" s="5" t="s">
        <v>105</v>
      </c>
      <c r="CU126" s="5" t="s">
        <v>105</v>
      </c>
      <c r="CV126" s="13" t="s">
        <v>1310</v>
      </c>
      <c r="CW126" s="6"/>
      <c r="CX126" s="6"/>
      <c r="CY126" s="6"/>
      <c r="CZ126" s="6"/>
      <c r="DA126" s="6"/>
      <c r="DB126" s="6"/>
      <c r="DC126" s="6"/>
      <c r="DD126" s="6"/>
      <c r="DE126" s="6"/>
      <c r="DF126" s="6"/>
    </row>
    <row r="127">
      <c r="A127" s="5" t="s">
        <v>100</v>
      </c>
      <c r="B127" s="5" t="s">
        <v>359</v>
      </c>
      <c r="C127" s="5" t="s">
        <v>1300</v>
      </c>
      <c r="D127" s="5">
        <v>43120.0</v>
      </c>
      <c r="E127" s="5" t="s">
        <v>435</v>
      </c>
      <c r="F127" s="5">
        <v>2013.0</v>
      </c>
      <c r="G127" s="5" t="s">
        <v>492</v>
      </c>
      <c r="H127" s="5" t="s">
        <v>105</v>
      </c>
      <c r="I127" s="5" t="s">
        <v>136</v>
      </c>
      <c r="J127" s="5" t="s">
        <v>107</v>
      </c>
      <c r="K127" s="5" t="s">
        <v>108</v>
      </c>
      <c r="L127" s="5" t="s">
        <v>105</v>
      </c>
      <c r="M127" s="5" t="s">
        <v>199</v>
      </c>
      <c r="N127" s="5">
        <v>1.0</v>
      </c>
      <c r="O127" s="10" t="s">
        <v>1311</v>
      </c>
      <c r="P127" s="5" t="s">
        <v>1312</v>
      </c>
      <c r="Q127" s="5" t="s">
        <v>1313</v>
      </c>
      <c r="R127" s="5" t="s">
        <v>1314</v>
      </c>
      <c r="S127" s="5" t="s">
        <v>1315</v>
      </c>
      <c r="T127" s="5" t="s">
        <v>105</v>
      </c>
      <c r="U127" s="5" t="s">
        <v>105</v>
      </c>
      <c r="V127" s="5" t="s">
        <v>105</v>
      </c>
      <c r="W127" s="5" t="s">
        <v>105</v>
      </c>
      <c r="X127" s="5">
        <v>100.0</v>
      </c>
      <c r="Y127" s="5" t="s">
        <v>105</v>
      </c>
      <c r="Z127" s="5" t="s">
        <v>105</v>
      </c>
      <c r="AA127" s="5" t="s">
        <v>545</v>
      </c>
      <c r="AB127" s="5">
        <v>100.0</v>
      </c>
      <c r="AC127" s="5" t="s">
        <v>105</v>
      </c>
      <c r="AD127" s="5" t="s">
        <v>105</v>
      </c>
      <c r="AE127" s="5" t="s">
        <v>105</v>
      </c>
      <c r="AF127" s="5" t="s">
        <v>105</v>
      </c>
      <c r="AG127" s="5" t="s">
        <v>105</v>
      </c>
      <c r="AH127" s="5" t="s">
        <v>105</v>
      </c>
      <c r="AI127" s="11">
        <f t="shared" si="37"/>
        <v>45.72</v>
      </c>
      <c r="AJ127" s="12">
        <f t="shared" si="38"/>
        <v>150</v>
      </c>
      <c r="AK127" s="5">
        <v>50.0</v>
      </c>
      <c r="AL127" s="10" t="s">
        <v>105</v>
      </c>
      <c r="AM127" s="5">
        <v>1.0</v>
      </c>
      <c r="AN127" s="5" t="s">
        <v>105</v>
      </c>
      <c r="AO127" s="5" t="s">
        <v>105</v>
      </c>
      <c r="AP127" s="5" t="s">
        <v>105</v>
      </c>
      <c r="AQ127" s="5" t="s">
        <v>105</v>
      </c>
      <c r="AR127" s="5" t="s">
        <v>105</v>
      </c>
      <c r="AS127" s="5" t="s">
        <v>105</v>
      </c>
      <c r="AT127" s="5" t="s">
        <v>105</v>
      </c>
      <c r="AU127" s="5" t="s">
        <v>105</v>
      </c>
      <c r="AV127" s="5" t="s">
        <v>105</v>
      </c>
      <c r="AW127" s="5" t="s">
        <v>170</v>
      </c>
      <c r="AX127" s="5" t="s">
        <v>105</v>
      </c>
      <c r="AY127" s="5" t="s">
        <v>105</v>
      </c>
      <c r="AZ127" s="5" t="s">
        <v>105</v>
      </c>
      <c r="BA127" s="5" t="s">
        <v>105</v>
      </c>
      <c r="BB127" s="5" t="s">
        <v>105</v>
      </c>
      <c r="BC127" s="5" t="s">
        <v>105</v>
      </c>
      <c r="BD127" s="5" t="s">
        <v>105</v>
      </c>
      <c r="BE127" s="5" t="s">
        <v>105</v>
      </c>
      <c r="BF127" s="5" t="s">
        <v>105</v>
      </c>
      <c r="BG127" s="5" t="s">
        <v>105</v>
      </c>
      <c r="BH127" s="5" t="s">
        <v>105</v>
      </c>
      <c r="BI127" s="5" t="s">
        <v>105</v>
      </c>
      <c r="BJ127" s="5" t="s">
        <v>105</v>
      </c>
      <c r="BK127" s="5" t="s">
        <v>105</v>
      </c>
      <c r="BL127" s="5" t="s">
        <v>105</v>
      </c>
      <c r="BM127" s="5" t="s">
        <v>105</v>
      </c>
      <c r="BN127" s="5" t="s">
        <v>105</v>
      </c>
      <c r="BO127" s="5" t="s">
        <v>105</v>
      </c>
      <c r="BP127" s="5" t="s">
        <v>1316</v>
      </c>
      <c r="BQ127" s="5" t="s">
        <v>105</v>
      </c>
      <c r="BR127" s="5" t="s">
        <v>1317</v>
      </c>
      <c r="BS127" s="5" t="s">
        <v>105</v>
      </c>
      <c r="BT127" s="5" t="s">
        <v>1318</v>
      </c>
      <c r="BU127" s="5" t="s">
        <v>119</v>
      </c>
      <c r="BV127" s="10" t="s">
        <v>105</v>
      </c>
      <c r="BW127" s="10" t="s">
        <v>105</v>
      </c>
      <c r="BX127" s="5" t="s">
        <v>602</v>
      </c>
      <c r="BY127" s="5" t="s">
        <v>105</v>
      </c>
      <c r="BZ127" s="5" t="s">
        <v>105</v>
      </c>
      <c r="CA127" s="5" t="s">
        <v>105</v>
      </c>
      <c r="CB127" s="5" t="s">
        <v>105</v>
      </c>
      <c r="CC127" s="5" t="s">
        <v>105</v>
      </c>
      <c r="CD127" s="5" t="s">
        <v>105</v>
      </c>
      <c r="CE127" s="5" t="s">
        <v>105</v>
      </c>
      <c r="CF127" s="5" t="s">
        <v>105</v>
      </c>
      <c r="CG127" s="5" t="s">
        <v>105</v>
      </c>
      <c r="CH127" s="5" t="s">
        <v>105</v>
      </c>
      <c r="CI127" s="5" t="s">
        <v>105</v>
      </c>
      <c r="CJ127" s="5" t="s">
        <v>105</v>
      </c>
      <c r="CK127" s="5" t="s">
        <v>105</v>
      </c>
      <c r="CL127" s="5" t="s">
        <v>105</v>
      </c>
      <c r="CM127" s="5" t="s">
        <v>105</v>
      </c>
      <c r="CN127" s="5" t="s">
        <v>105</v>
      </c>
      <c r="CO127" s="5" t="s">
        <v>105</v>
      </c>
      <c r="CP127" s="5" t="s">
        <v>105</v>
      </c>
      <c r="CQ127" s="10" t="s">
        <v>1319</v>
      </c>
      <c r="CR127" s="5" t="s">
        <v>105</v>
      </c>
      <c r="CS127" s="5" t="s">
        <v>105</v>
      </c>
      <c r="CT127" s="5" t="s">
        <v>105</v>
      </c>
      <c r="CU127" s="5" t="s">
        <v>105</v>
      </c>
      <c r="CV127" s="13" t="s">
        <v>1320</v>
      </c>
      <c r="CW127" s="6"/>
      <c r="CX127" s="6"/>
      <c r="CY127" s="6"/>
      <c r="CZ127" s="6"/>
      <c r="DA127" s="6"/>
      <c r="DB127" s="6"/>
      <c r="DC127" s="6"/>
      <c r="DD127" s="6"/>
      <c r="DE127" s="6"/>
      <c r="DF127" s="6"/>
    </row>
    <row r="128">
      <c r="A128" s="5" t="s">
        <v>100</v>
      </c>
      <c r="B128" s="5" t="s">
        <v>359</v>
      </c>
      <c r="C128" s="5" t="s">
        <v>1300</v>
      </c>
      <c r="D128" s="5">
        <v>43120.0</v>
      </c>
      <c r="E128" s="5" t="s">
        <v>435</v>
      </c>
      <c r="F128" s="5">
        <v>2013.0</v>
      </c>
      <c r="G128" s="5" t="s">
        <v>241</v>
      </c>
      <c r="H128" s="5">
        <v>2.0</v>
      </c>
      <c r="I128" s="5" t="s">
        <v>136</v>
      </c>
      <c r="J128" s="5" t="s">
        <v>107</v>
      </c>
      <c r="K128" s="5" t="s">
        <v>108</v>
      </c>
      <c r="L128" s="5" t="s">
        <v>105</v>
      </c>
      <c r="M128" s="5" t="s">
        <v>109</v>
      </c>
      <c r="N128" s="5">
        <v>1.0</v>
      </c>
      <c r="O128" s="10" t="s">
        <v>1321</v>
      </c>
      <c r="P128" s="5" t="s">
        <v>1312</v>
      </c>
      <c r="Q128" s="5" t="s">
        <v>1313</v>
      </c>
      <c r="R128" s="5" t="s">
        <v>1314</v>
      </c>
      <c r="S128" s="5" t="s">
        <v>1315</v>
      </c>
      <c r="T128" s="5" t="s">
        <v>105</v>
      </c>
      <c r="U128" s="5" t="s">
        <v>105</v>
      </c>
      <c r="V128" s="5" t="s">
        <v>105</v>
      </c>
      <c r="W128" s="5" t="s">
        <v>105</v>
      </c>
      <c r="X128" s="5">
        <v>1645.0</v>
      </c>
      <c r="Y128" s="5" t="s">
        <v>105</v>
      </c>
      <c r="Z128" s="5" t="s">
        <v>105</v>
      </c>
      <c r="AA128" s="5" t="s">
        <v>220</v>
      </c>
      <c r="AB128" s="5">
        <v>1.0</v>
      </c>
      <c r="AC128" s="5" t="s">
        <v>284</v>
      </c>
      <c r="AD128" s="5" t="s">
        <v>105</v>
      </c>
      <c r="AE128" s="5" t="s">
        <v>105</v>
      </c>
      <c r="AF128" s="5" t="s">
        <v>105</v>
      </c>
      <c r="AG128" s="5" t="s">
        <v>105</v>
      </c>
      <c r="AH128" s="5" t="s">
        <v>105</v>
      </c>
      <c r="AI128" s="11">
        <f t="shared" si="37"/>
        <v>32.9184</v>
      </c>
      <c r="AJ128" s="12">
        <f t="shared" si="38"/>
        <v>108</v>
      </c>
      <c r="AK128" s="5">
        <v>36.0</v>
      </c>
      <c r="AL128" s="10" t="s">
        <v>105</v>
      </c>
      <c r="AM128" s="5">
        <v>1.0</v>
      </c>
      <c r="AN128" s="5">
        <v>7.5</v>
      </c>
      <c r="AO128" s="5" t="s">
        <v>105</v>
      </c>
      <c r="AP128" s="5" t="s">
        <v>105</v>
      </c>
      <c r="AQ128" s="5">
        <v>3.0</v>
      </c>
      <c r="AR128" s="5" t="s">
        <v>105</v>
      </c>
      <c r="AS128" s="5" t="s">
        <v>105</v>
      </c>
      <c r="AT128" s="5">
        <v>450.0</v>
      </c>
      <c r="AU128" s="5" t="s">
        <v>105</v>
      </c>
      <c r="AV128" s="5" t="s">
        <v>105</v>
      </c>
      <c r="AW128" s="5" t="s">
        <v>116</v>
      </c>
      <c r="AX128" s="5" t="s">
        <v>105</v>
      </c>
      <c r="AY128" s="5" t="s">
        <v>105</v>
      </c>
      <c r="AZ128" s="5">
        <v>3.0</v>
      </c>
      <c r="BA128" s="5" t="s">
        <v>105</v>
      </c>
      <c r="BB128" s="5" t="s">
        <v>105</v>
      </c>
      <c r="BC128" s="5" t="s">
        <v>105</v>
      </c>
      <c r="BD128" s="5" t="s">
        <v>105</v>
      </c>
      <c r="BE128" s="5" t="s">
        <v>105</v>
      </c>
      <c r="BF128" s="5" t="s">
        <v>105</v>
      </c>
      <c r="BG128" s="5" t="s">
        <v>105</v>
      </c>
      <c r="BH128" s="5" t="s">
        <v>105</v>
      </c>
      <c r="BI128" s="5" t="s">
        <v>105</v>
      </c>
      <c r="BJ128" s="5" t="s">
        <v>105</v>
      </c>
      <c r="BK128" s="5" t="s">
        <v>105</v>
      </c>
      <c r="BL128" s="5" t="s">
        <v>105</v>
      </c>
      <c r="BM128" s="5" t="s">
        <v>105</v>
      </c>
      <c r="BN128" s="5" t="s">
        <v>105</v>
      </c>
      <c r="BO128" s="5" t="s">
        <v>105</v>
      </c>
      <c r="BP128" s="5" t="s">
        <v>1322</v>
      </c>
      <c r="BQ128" s="5" t="s">
        <v>105</v>
      </c>
      <c r="BR128" s="5" t="s">
        <v>1323</v>
      </c>
      <c r="BS128" s="5" t="s">
        <v>118</v>
      </c>
      <c r="BT128" s="5" t="s">
        <v>1324</v>
      </c>
      <c r="BU128" s="5" t="s">
        <v>119</v>
      </c>
      <c r="BV128" s="10" t="s">
        <v>105</v>
      </c>
      <c r="BW128" s="5" t="s">
        <v>118</v>
      </c>
      <c r="BX128" s="5" t="s">
        <v>105</v>
      </c>
      <c r="BY128" s="5" t="s">
        <v>105</v>
      </c>
      <c r="BZ128" s="5" t="s">
        <v>105</v>
      </c>
      <c r="CA128" s="5" t="s">
        <v>105</v>
      </c>
      <c r="CB128" s="5" t="s">
        <v>105</v>
      </c>
      <c r="CC128" s="5" t="s">
        <v>105</v>
      </c>
      <c r="CD128" s="5" t="s">
        <v>105</v>
      </c>
      <c r="CE128" s="5" t="s">
        <v>105</v>
      </c>
      <c r="CF128" s="5" t="s">
        <v>105</v>
      </c>
      <c r="CG128" s="5" t="s">
        <v>105</v>
      </c>
      <c r="CH128" s="5" t="s">
        <v>105</v>
      </c>
      <c r="CI128" s="5" t="s">
        <v>105</v>
      </c>
      <c r="CJ128" s="5" t="s">
        <v>105</v>
      </c>
      <c r="CK128" s="5" t="s">
        <v>105</v>
      </c>
      <c r="CL128" s="5" t="s">
        <v>105</v>
      </c>
      <c r="CM128" s="5" t="s">
        <v>105</v>
      </c>
      <c r="CN128" s="5">
        <v>6.5</v>
      </c>
      <c r="CO128" s="5" t="s">
        <v>105</v>
      </c>
      <c r="CP128" s="5" t="s">
        <v>105</v>
      </c>
      <c r="CQ128" s="10" t="s">
        <v>1319</v>
      </c>
      <c r="CR128" s="5" t="s">
        <v>105</v>
      </c>
      <c r="CS128" s="5" t="s">
        <v>105</v>
      </c>
      <c r="CT128" s="5" t="s">
        <v>105</v>
      </c>
      <c r="CU128" s="5" t="s">
        <v>105</v>
      </c>
      <c r="CV128" s="13" t="s">
        <v>1320</v>
      </c>
      <c r="CW128" s="6"/>
      <c r="CX128" s="6"/>
      <c r="CY128" s="6"/>
      <c r="CZ128" s="6"/>
      <c r="DA128" s="6"/>
      <c r="DB128" s="6"/>
      <c r="DC128" s="6"/>
      <c r="DD128" s="6"/>
      <c r="DE128" s="6"/>
      <c r="DF128" s="6"/>
    </row>
    <row r="129">
      <c r="A129" s="5" t="s">
        <v>100</v>
      </c>
      <c r="B129" s="5" t="s">
        <v>359</v>
      </c>
      <c r="C129" s="5" t="s">
        <v>1300</v>
      </c>
      <c r="D129" s="5">
        <v>43120.0</v>
      </c>
      <c r="E129" s="5" t="s">
        <v>435</v>
      </c>
      <c r="F129" s="5">
        <v>2013.0</v>
      </c>
      <c r="G129" s="5" t="s">
        <v>123</v>
      </c>
      <c r="H129" s="5">
        <v>4.0</v>
      </c>
      <c r="I129" s="5" t="s">
        <v>136</v>
      </c>
      <c r="J129" s="5" t="s">
        <v>124</v>
      </c>
      <c r="K129" s="5" t="s">
        <v>151</v>
      </c>
      <c r="L129" s="5" t="s">
        <v>105</v>
      </c>
      <c r="M129" s="5" t="s">
        <v>105</v>
      </c>
      <c r="N129" s="5">
        <v>1.0</v>
      </c>
      <c r="O129" s="10" t="s">
        <v>1325</v>
      </c>
      <c r="P129" s="5" t="s">
        <v>1312</v>
      </c>
      <c r="Q129" s="5" t="s">
        <v>1313</v>
      </c>
      <c r="R129" s="5" t="s">
        <v>1314</v>
      </c>
      <c r="S129" s="5" t="s">
        <v>1315</v>
      </c>
      <c r="T129" s="5" t="s">
        <v>105</v>
      </c>
      <c r="U129" s="5" t="s">
        <v>105</v>
      </c>
      <c r="V129" s="5" t="s">
        <v>105</v>
      </c>
      <c r="W129" s="5" t="s">
        <v>105</v>
      </c>
      <c r="X129" s="5" t="s">
        <v>105</v>
      </c>
      <c r="Y129" s="5" t="s">
        <v>105</v>
      </c>
      <c r="Z129" s="5" t="s">
        <v>105</v>
      </c>
      <c r="AA129" s="5" t="s">
        <v>156</v>
      </c>
      <c r="AB129" s="5">
        <v>3.0</v>
      </c>
      <c r="AC129" s="5" t="s">
        <v>284</v>
      </c>
      <c r="AD129" s="5" t="s">
        <v>105</v>
      </c>
      <c r="AE129" s="5" t="s">
        <v>105</v>
      </c>
      <c r="AF129" s="5" t="s">
        <v>105</v>
      </c>
      <c r="AG129" s="5" t="s">
        <v>105</v>
      </c>
      <c r="AH129" s="5" t="s">
        <v>105</v>
      </c>
      <c r="AI129" s="15" t="s">
        <v>105</v>
      </c>
      <c r="AJ129" s="14" t="s">
        <v>105</v>
      </c>
      <c r="AK129" s="5" t="s">
        <v>105</v>
      </c>
      <c r="AL129" s="10" t="s">
        <v>105</v>
      </c>
      <c r="AM129" s="5" t="s">
        <v>105</v>
      </c>
      <c r="AN129" s="5" t="s">
        <v>105</v>
      </c>
      <c r="AO129" s="5" t="s">
        <v>105</v>
      </c>
      <c r="AP129" s="5" t="s">
        <v>105</v>
      </c>
      <c r="AQ129" s="5" t="s">
        <v>105</v>
      </c>
      <c r="AR129" s="5" t="s">
        <v>105</v>
      </c>
      <c r="AS129" s="5" t="s">
        <v>105</v>
      </c>
      <c r="AT129" s="5" t="s">
        <v>105</v>
      </c>
      <c r="AU129" s="5" t="s">
        <v>105</v>
      </c>
      <c r="AV129" s="5" t="s">
        <v>105</v>
      </c>
      <c r="AW129" s="5" t="s">
        <v>105</v>
      </c>
      <c r="AX129" s="5" t="s">
        <v>105</v>
      </c>
      <c r="AY129" s="5" t="s">
        <v>105</v>
      </c>
      <c r="AZ129" s="5" t="s">
        <v>105</v>
      </c>
      <c r="BA129" s="5" t="s">
        <v>105</v>
      </c>
      <c r="BB129" s="5" t="s">
        <v>105</v>
      </c>
      <c r="BC129" s="5" t="s">
        <v>105</v>
      </c>
      <c r="BD129" s="5" t="s">
        <v>105</v>
      </c>
      <c r="BE129" s="5" t="s">
        <v>105</v>
      </c>
      <c r="BF129" s="5" t="s">
        <v>105</v>
      </c>
      <c r="BG129" s="5" t="s">
        <v>105</v>
      </c>
      <c r="BH129" s="5" t="s">
        <v>105</v>
      </c>
      <c r="BI129" s="5" t="s">
        <v>105</v>
      </c>
      <c r="BJ129" s="5" t="s">
        <v>105</v>
      </c>
      <c r="BK129" s="5" t="s">
        <v>105</v>
      </c>
      <c r="BL129" s="5" t="s">
        <v>105</v>
      </c>
      <c r="BM129" s="5" t="s">
        <v>105</v>
      </c>
      <c r="BN129" s="5" t="s">
        <v>105</v>
      </c>
      <c r="BO129" s="5" t="s">
        <v>105</v>
      </c>
      <c r="BP129" s="5" t="s">
        <v>105</v>
      </c>
      <c r="BQ129" s="5" t="s">
        <v>105</v>
      </c>
      <c r="BR129" s="5" t="s">
        <v>105</v>
      </c>
      <c r="BS129" s="5" t="s">
        <v>105</v>
      </c>
      <c r="BT129" s="5" t="s">
        <v>105</v>
      </c>
      <c r="BU129" s="5" t="s">
        <v>105</v>
      </c>
      <c r="BV129" s="10" t="s">
        <v>105</v>
      </c>
      <c r="BW129" s="10" t="s">
        <v>105</v>
      </c>
      <c r="BX129" s="5" t="s">
        <v>105</v>
      </c>
      <c r="BY129" s="5" t="s">
        <v>105</v>
      </c>
      <c r="BZ129" s="5" t="s">
        <v>105</v>
      </c>
      <c r="CA129" s="5">
        <v>1.0</v>
      </c>
      <c r="CB129" s="5" t="s">
        <v>105</v>
      </c>
      <c r="CC129" s="5" t="s">
        <v>105</v>
      </c>
      <c r="CD129" s="5">
        <v>9.0</v>
      </c>
      <c r="CE129" s="5">
        <v>5.0</v>
      </c>
      <c r="CF129" s="5" t="s">
        <v>105</v>
      </c>
      <c r="CG129" s="5" t="s">
        <v>105</v>
      </c>
      <c r="CH129" s="5" t="s">
        <v>105</v>
      </c>
      <c r="CI129" s="5" t="s">
        <v>105</v>
      </c>
      <c r="CJ129" s="5" t="s">
        <v>105</v>
      </c>
      <c r="CK129" s="5" t="s">
        <v>105</v>
      </c>
      <c r="CL129" s="5" t="s">
        <v>118</v>
      </c>
      <c r="CM129" s="5">
        <v>5.0</v>
      </c>
      <c r="CN129" s="5" t="s">
        <v>105</v>
      </c>
      <c r="CO129" s="5" t="s">
        <v>105</v>
      </c>
      <c r="CP129" s="5" t="s">
        <v>1326</v>
      </c>
      <c r="CQ129" s="10" t="s">
        <v>1319</v>
      </c>
      <c r="CR129" s="5" t="s">
        <v>105</v>
      </c>
      <c r="CS129" s="5" t="s">
        <v>118</v>
      </c>
      <c r="CT129" s="5" t="s">
        <v>105</v>
      </c>
      <c r="CU129" s="5" t="s">
        <v>105</v>
      </c>
      <c r="CV129" s="13" t="s">
        <v>1320</v>
      </c>
      <c r="CW129" s="6"/>
      <c r="CX129" s="6"/>
      <c r="CY129" s="6"/>
      <c r="CZ129" s="6"/>
      <c r="DA129" s="6"/>
      <c r="DB129" s="6"/>
      <c r="DC129" s="6"/>
      <c r="DD129" s="6"/>
      <c r="DE129" s="6"/>
      <c r="DF129" s="6"/>
    </row>
    <row r="130">
      <c r="A130" s="5" t="s">
        <v>100</v>
      </c>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5" t="s">
        <v>105</v>
      </c>
      <c r="AF130" s="5"/>
      <c r="AG130" s="5"/>
      <c r="AH130" s="6"/>
      <c r="AI130" s="11"/>
      <c r="AJ130" s="8"/>
      <c r="AK130" s="6"/>
      <c r="AL130" s="10"/>
      <c r="AM130" s="6"/>
      <c r="AN130" s="6"/>
      <c r="AO130" s="6"/>
      <c r="AP130" s="6"/>
      <c r="AQ130" s="6"/>
      <c r="AR130" s="6"/>
      <c r="AS130" s="6"/>
      <c r="AT130" s="6"/>
      <c r="AU130" s="5"/>
      <c r="AV130" s="5"/>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10" t="s">
        <v>105</v>
      </c>
      <c r="BW130" s="10" t="s">
        <v>105</v>
      </c>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c r="CY130" s="6"/>
      <c r="CZ130" s="6"/>
      <c r="DA130" s="6"/>
      <c r="DB130" s="6"/>
      <c r="DC130" s="6"/>
      <c r="DD130" s="6"/>
      <c r="DE130" s="6"/>
      <c r="DF130" s="6"/>
    </row>
    <row r="131">
      <c r="A131" s="5" t="s">
        <v>100</v>
      </c>
      <c r="B131" s="5" t="s">
        <v>1327</v>
      </c>
      <c r="C131" s="5" t="s">
        <v>1328</v>
      </c>
      <c r="D131" s="5">
        <v>1636.0</v>
      </c>
      <c r="E131" s="5" t="s">
        <v>105</v>
      </c>
      <c r="F131" s="5">
        <v>1972.0</v>
      </c>
      <c r="G131" s="5" t="s">
        <v>105</v>
      </c>
      <c r="H131" s="5" t="s">
        <v>105</v>
      </c>
      <c r="I131" s="5" t="s">
        <v>136</v>
      </c>
      <c r="J131" s="5" t="s">
        <v>107</v>
      </c>
      <c r="K131" s="5" t="s">
        <v>108</v>
      </c>
      <c r="L131" s="5" t="s">
        <v>105</v>
      </c>
      <c r="M131" s="5" t="s">
        <v>137</v>
      </c>
      <c r="N131" s="5">
        <v>1.0</v>
      </c>
      <c r="O131" s="10" t="s">
        <v>1329</v>
      </c>
      <c r="P131" s="5" t="s">
        <v>1330</v>
      </c>
      <c r="Q131" s="5" t="s">
        <v>1331</v>
      </c>
      <c r="R131" s="5" t="s">
        <v>1332</v>
      </c>
      <c r="S131" s="5" t="s">
        <v>1333</v>
      </c>
      <c r="T131" s="5" t="s">
        <v>105</v>
      </c>
      <c r="U131" s="5" t="s">
        <v>105</v>
      </c>
      <c r="V131" s="5" t="s">
        <v>105</v>
      </c>
      <c r="W131" s="5" t="s">
        <v>105</v>
      </c>
      <c r="X131" s="5" t="s">
        <v>105</v>
      </c>
      <c r="Y131" s="5" t="s">
        <v>105</v>
      </c>
      <c r="Z131" s="5" t="s">
        <v>105</v>
      </c>
      <c r="AA131" s="5" t="s">
        <v>105</v>
      </c>
      <c r="AB131" s="5" t="s">
        <v>105</v>
      </c>
      <c r="AC131" s="5" t="s">
        <v>1334</v>
      </c>
      <c r="AD131" s="5" t="s">
        <v>1335</v>
      </c>
      <c r="AE131" s="5" t="s">
        <v>105</v>
      </c>
      <c r="AF131" s="5" t="s">
        <v>105</v>
      </c>
      <c r="AG131" s="5" t="s">
        <v>105</v>
      </c>
      <c r="AH131" s="6">
        <f>3/60</f>
        <v>0.05</v>
      </c>
      <c r="AI131" s="11">
        <f t="shared" ref="AI131:AI132" si="39">CONVERT(AK131, "yd", "m")</f>
        <v>68.58</v>
      </c>
      <c r="AJ131" s="8">
        <f t="shared" ref="AJ131:AJ132" si="40">CONVERT(AI131, "m", "ft")</f>
        <v>225</v>
      </c>
      <c r="AK131" s="5">
        <v>75.0</v>
      </c>
      <c r="AL131" s="10" t="s">
        <v>105</v>
      </c>
      <c r="AM131" s="5">
        <v>1.0</v>
      </c>
      <c r="AN131" s="5" t="s">
        <v>105</v>
      </c>
      <c r="AO131" s="5" t="s">
        <v>105</v>
      </c>
      <c r="AP131" s="5" t="s">
        <v>105</v>
      </c>
      <c r="AQ131" s="5" t="s">
        <v>105</v>
      </c>
      <c r="AR131" s="5" t="s">
        <v>105</v>
      </c>
      <c r="AS131" s="5" t="s">
        <v>105</v>
      </c>
      <c r="AT131" s="5" t="s">
        <v>105</v>
      </c>
      <c r="AU131" s="5" t="s">
        <v>105</v>
      </c>
      <c r="AV131" s="5" t="s">
        <v>105</v>
      </c>
      <c r="AW131" s="5" t="s">
        <v>105</v>
      </c>
      <c r="AX131" s="5" t="s">
        <v>105</v>
      </c>
      <c r="AY131" s="5" t="s">
        <v>105</v>
      </c>
      <c r="AZ131" s="5" t="s">
        <v>105</v>
      </c>
      <c r="BA131" s="5" t="s">
        <v>105</v>
      </c>
      <c r="BB131" s="5" t="s">
        <v>105</v>
      </c>
      <c r="BC131" s="5" t="s">
        <v>105</v>
      </c>
      <c r="BD131" s="5" t="s">
        <v>105</v>
      </c>
      <c r="BE131" s="5" t="s">
        <v>105</v>
      </c>
      <c r="BF131" s="5" t="s">
        <v>105</v>
      </c>
      <c r="BG131" s="5" t="s">
        <v>105</v>
      </c>
      <c r="BH131" s="5" t="s">
        <v>105</v>
      </c>
      <c r="BI131" s="5" t="s">
        <v>105</v>
      </c>
      <c r="BJ131" s="5" t="s">
        <v>105</v>
      </c>
      <c r="BK131" s="5" t="s">
        <v>105</v>
      </c>
      <c r="BL131" s="5" t="s">
        <v>105</v>
      </c>
      <c r="BM131" s="5" t="s">
        <v>105</v>
      </c>
      <c r="BN131" s="5" t="s">
        <v>105</v>
      </c>
      <c r="BO131" s="5" t="s">
        <v>105</v>
      </c>
      <c r="BP131" s="5" t="s">
        <v>1336</v>
      </c>
      <c r="BQ131" s="5" t="s">
        <v>105</v>
      </c>
      <c r="BR131" s="5" t="s">
        <v>1093</v>
      </c>
      <c r="BS131" s="5" t="s">
        <v>105</v>
      </c>
      <c r="BT131" s="5" t="s">
        <v>1337</v>
      </c>
      <c r="BU131" s="5" t="s">
        <v>119</v>
      </c>
      <c r="BV131" s="10" t="s">
        <v>105</v>
      </c>
      <c r="BW131" s="10" t="s">
        <v>105</v>
      </c>
      <c r="BX131" s="5" t="s">
        <v>105</v>
      </c>
      <c r="BY131" s="5" t="s">
        <v>105</v>
      </c>
      <c r="BZ131" s="5" t="s">
        <v>105</v>
      </c>
      <c r="CA131" s="5" t="s">
        <v>105</v>
      </c>
      <c r="CB131" s="5" t="s">
        <v>105</v>
      </c>
      <c r="CC131" s="5" t="s">
        <v>105</v>
      </c>
      <c r="CD131" s="5" t="s">
        <v>105</v>
      </c>
      <c r="CE131" s="5" t="s">
        <v>105</v>
      </c>
      <c r="CF131" s="5" t="s">
        <v>105</v>
      </c>
      <c r="CG131" s="5" t="s">
        <v>105</v>
      </c>
      <c r="CH131" s="5" t="s">
        <v>105</v>
      </c>
      <c r="CI131" s="5" t="s">
        <v>105</v>
      </c>
      <c r="CJ131" s="5" t="s">
        <v>105</v>
      </c>
      <c r="CK131" s="5" t="s">
        <v>105</v>
      </c>
      <c r="CL131" s="5" t="s">
        <v>105</v>
      </c>
      <c r="CM131" s="5" t="s">
        <v>105</v>
      </c>
      <c r="CN131" s="5" t="s">
        <v>105</v>
      </c>
      <c r="CO131" s="5" t="s">
        <v>105</v>
      </c>
      <c r="CP131" s="5" t="s">
        <v>105</v>
      </c>
      <c r="CQ131" s="5" t="s">
        <v>105</v>
      </c>
      <c r="CR131" s="5" t="s">
        <v>105</v>
      </c>
      <c r="CS131" s="5" t="s">
        <v>105</v>
      </c>
      <c r="CT131" s="5" t="s">
        <v>105</v>
      </c>
      <c r="CU131" s="5" t="s">
        <v>105</v>
      </c>
      <c r="CV131" s="13" t="s">
        <v>1338</v>
      </c>
      <c r="CW131" s="6"/>
      <c r="CX131" s="6"/>
      <c r="CY131" s="6"/>
      <c r="CZ131" s="6"/>
      <c r="DA131" s="6"/>
      <c r="DB131" s="6"/>
      <c r="DC131" s="6"/>
      <c r="DD131" s="6"/>
      <c r="DE131" s="6"/>
      <c r="DF131" s="6"/>
    </row>
    <row r="132">
      <c r="A132" s="5" t="s">
        <v>100</v>
      </c>
      <c r="B132" s="5" t="s">
        <v>1327</v>
      </c>
      <c r="C132" s="5" t="s">
        <v>1328</v>
      </c>
      <c r="D132" s="5">
        <v>7969.0</v>
      </c>
      <c r="E132" s="5" t="s">
        <v>105</v>
      </c>
      <c r="F132" s="5">
        <v>1980.0</v>
      </c>
      <c r="G132" s="5" t="s">
        <v>163</v>
      </c>
      <c r="H132" s="5" t="s">
        <v>105</v>
      </c>
      <c r="I132" s="5" t="s">
        <v>150</v>
      </c>
      <c r="J132" s="5" t="s">
        <v>124</v>
      </c>
      <c r="K132" s="5" t="s">
        <v>199</v>
      </c>
      <c r="L132" s="5" t="s">
        <v>105</v>
      </c>
      <c r="M132" s="5" t="s">
        <v>372</v>
      </c>
      <c r="N132" s="5">
        <v>1.0</v>
      </c>
      <c r="O132" s="10" t="s">
        <v>1339</v>
      </c>
      <c r="P132" s="5" t="s">
        <v>105</v>
      </c>
      <c r="Q132" s="5" t="s">
        <v>1340</v>
      </c>
      <c r="R132" s="5" t="s">
        <v>105</v>
      </c>
      <c r="S132" s="5" t="s">
        <v>1341</v>
      </c>
      <c r="T132" s="5" t="s">
        <v>105</v>
      </c>
      <c r="U132" s="5" t="s">
        <v>105</v>
      </c>
      <c r="V132" s="5" t="s">
        <v>105</v>
      </c>
      <c r="W132" s="5" t="s">
        <v>105</v>
      </c>
      <c r="X132" s="5">
        <v>1000.0</v>
      </c>
      <c r="Y132" s="5" t="s">
        <v>190</v>
      </c>
      <c r="Z132" s="5" t="s">
        <v>105</v>
      </c>
      <c r="AA132" s="5" t="s">
        <v>105</v>
      </c>
      <c r="AB132" s="5" t="s">
        <v>105</v>
      </c>
      <c r="AC132" s="5" t="s">
        <v>1342</v>
      </c>
      <c r="AD132" s="5" t="s">
        <v>105</v>
      </c>
      <c r="AE132" s="5" t="s">
        <v>105</v>
      </c>
      <c r="AF132" s="5" t="s">
        <v>105</v>
      </c>
      <c r="AG132" s="5" t="s">
        <v>105</v>
      </c>
      <c r="AH132" s="5">
        <v>3.0</v>
      </c>
      <c r="AI132" s="11">
        <f t="shared" si="39"/>
        <v>3.6576</v>
      </c>
      <c r="AJ132" s="8">
        <f t="shared" si="40"/>
        <v>12</v>
      </c>
      <c r="AK132" s="5">
        <v>4.0</v>
      </c>
      <c r="AL132" s="10" t="s">
        <v>105</v>
      </c>
      <c r="AM132" s="5" t="s">
        <v>105</v>
      </c>
      <c r="AN132" s="5" t="s">
        <v>105</v>
      </c>
      <c r="AO132" s="5" t="s">
        <v>105</v>
      </c>
      <c r="AP132" s="5" t="s">
        <v>105</v>
      </c>
      <c r="AQ132" s="5" t="s">
        <v>105</v>
      </c>
      <c r="AR132" s="5" t="s">
        <v>105</v>
      </c>
      <c r="AS132" s="5" t="s">
        <v>105</v>
      </c>
      <c r="AT132" s="5" t="s">
        <v>105</v>
      </c>
      <c r="AU132" s="5" t="s">
        <v>105</v>
      </c>
      <c r="AV132" s="5" t="s">
        <v>105</v>
      </c>
      <c r="AW132" s="5" t="s">
        <v>105</v>
      </c>
      <c r="AX132" s="5" t="s">
        <v>105</v>
      </c>
      <c r="AY132" s="5" t="s">
        <v>105</v>
      </c>
      <c r="AZ132" s="5" t="s">
        <v>105</v>
      </c>
      <c r="BA132" s="5" t="s">
        <v>105</v>
      </c>
      <c r="BB132" s="5" t="s">
        <v>105</v>
      </c>
      <c r="BC132" s="5" t="s">
        <v>105</v>
      </c>
      <c r="BD132" s="5" t="s">
        <v>105</v>
      </c>
      <c r="BE132" s="5" t="s">
        <v>105</v>
      </c>
      <c r="BF132" s="5" t="s">
        <v>105</v>
      </c>
      <c r="BG132" s="5" t="s">
        <v>105</v>
      </c>
      <c r="BH132" s="5" t="s">
        <v>105</v>
      </c>
      <c r="BI132" s="5" t="s">
        <v>105</v>
      </c>
      <c r="BJ132" s="5" t="s">
        <v>105</v>
      </c>
      <c r="BK132" s="5" t="s">
        <v>105</v>
      </c>
      <c r="BL132" s="5" t="s">
        <v>105</v>
      </c>
      <c r="BM132" s="5" t="s">
        <v>105</v>
      </c>
      <c r="BN132" s="5" t="s">
        <v>105</v>
      </c>
      <c r="BO132" s="5" t="s">
        <v>105</v>
      </c>
      <c r="BP132" s="5" t="s">
        <v>105</v>
      </c>
      <c r="BQ132" s="5" t="s">
        <v>105</v>
      </c>
      <c r="BR132" s="5" t="s">
        <v>1343</v>
      </c>
      <c r="BS132" s="5" t="s">
        <v>105</v>
      </c>
      <c r="BT132" s="5" t="s">
        <v>1344</v>
      </c>
      <c r="BU132" s="5" t="s">
        <v>105</v>
      </c>
      <c r="BV132" s="10" t="s">
        <v>105</v>
      </c>
      <c r="BW132" s="10" t="s">
        <v>105</v>
      </c>
      <c r="BX132" s="5" t="s">
        <v>631</v>
      </c>
      <c r="BY132" s="5" t="s">
        <v>105</v>
      </c>
      <c r="BZ132" s="5" t="s">
        <v>105</v>
      </c>
      <c r="CA132" s="5" t="s">
        <v>105</v>
      </c>
      <c r="CB132" s="5" t="s">
        <v>105</v>
      </c>
      <c r="CC132" s="5" t="s">
        <v>105</v>
      </c>
      <c r="CD132" s="5" t="s">
        <v>105</v>
      </c>
      <c r="CE132" s="5" t="s">
        <v>105</v>
      </c>
      <c r="CF132" s="5" t="s">
        <v>105</v>
      </c>
      <c r="CG132" s="5" t="s">
        <v>105</v>
      </c>
      <c r="CH132" s="5" t="s">
        <v>105</v>
      </c>
      <c r="CI132" s="5" t="s">
        <v>105</v>
      </c>
      <c r="CJ132" s="5" t="s">
        <v>105</v>
      </c>
      <c r="CK132" s="5" t="s">
        <v>105</v>
      </c>
      <c r="CL132" s="5" t="s">
        <v>105</v>
      </c>
      <c r="CM132" s="5" t="s">
        <v>105</v>
      </c>
      <c r="CN132" s="5" t="s">
        <v>105</v>
      </c>
      <c r="CO132" s="5" t="s">
        <v>105</v>
      </c>
      <c r="CP132" s="5" t="s">
        <v>105</v>
      </c>
      <c r="CQ132" s="10" t="s">
        <v>1345</v>
      </c>
      <c r="CR132" s="5" t="s">
        <v>105</v>
      </c>
      <c r="CS132" s="5" t="s">
        <v>105</v>
      </c>
      <c r="CT132" s="5" t="s">
        <v>105</v>
      </c>
      <c r="CU132" s="5" t="s">
        <v>105</v>
      </c>
      <c r="CV132" s="13" t="s">
        <v>1346</v>
      </c>
      <c r="CW132" s="6"/>
      <c r="CX132" s="6"/>
      <c r="CY132" s="6"/>
      <c r="CZ132" s="6"/>
      <c r="DA132" s="6"/>
      <c r="DB132" s="6"/>
      <c r="DC132" s="6"/>
      <c r="DD132" s="6"/>
      <c r="DE132" s="6"/>
      <c r="DF132" s="6"/>
    </row>
    <row r="133">
      <c r="A133" s="5" t="s">
        <v>100</v>
      </c>
      <c r="B133" s="5" t="s">
        <v>1327</v>
      </c>
      <c r="C133" s="5" t="s">
        <v>1328</v>
      </c>
      <c r="D133" s="5">
        <v>1637.0</v>
      </c>
      <c r="E133" s="5" t="s">
        <v>105</v>
      </c>
      <c r="F133" s="5">
        <v>1995.0</v>
      </c>
      <c r="G133" s="5" t="s">
        <v>213</v>
      </c>
      <c r="H133" s="5" t="s">
        <v>105</v>
      </c>
      <c r="I133" s="5" t="s">
        <v>214</v>
      </c>
      <c r="J133" s="5" t="s">
        <v>107</v>
      </c>
      <c r="K133" s="5" t="s">
        <v>108</v>
      </c>
      <c r="L133" s="5" t="s">
        <v>105</v>
      </c>
      <c r="M133" s="5" t="s">
        <v>278</v>
      </c>
      <c r="N133" s="5">
        <v>1.0</v>
      </c>
      <c r="O133" s="10" t="s">
        <v>1347</v>
      </c>
      <c r="P133" s="5" t="s">
        <v>1348</v>
      </c>
      <c r="Q133" s="5" t="s">
        <v>1331</v>
      </c>
      <c r="R133" s="5" t="s">
        <v>1349</v>
      </c>
      <c r="S133" s="5" t="s">
        <v>105</v>
      </c>
      <c r="T133" s="5" t="s">
        <v>105</v>
      </c>
      <c r="U133" s="5" t="s">
        <v>105</v>
      </c>
      <c r="V133" s="5" t="s">
        <v>105</v>
      </c>
      <c r="W133" s="5" t="s">
        <v>105</v>
      </c>
      <c r="X133" s="5" t="s">
        <v>105</v>
      </c>
      <c r="Y133" s="5" t="s">
        <v>105</v>
      </c>
      <c r="Z133" s="5" t="s">
        <v>105</v>
      </c>
      <c r="AA133" s="5" t="s">
        <v>105</v>
      </c>
      <c r="AB133" s="5" t="s">
        <v>105</v>
      </c>
      <c r="AC133" s="5" t="s">
        <v>1350</v>
      </c>
      <c r="AD133" s="5" t="s">
        <v>105</v>
      </c>
      <c r="AE133" s="5" t="s">
        <v>105</v>
      </c>
      <c r="AF133" s="5" t="s">
        <v>105</v>
      </c>
      <c r="AG133" s="5" t="s">
        <v>105</v>
      </c>
      <c r="AH133" s="5" t="s">
        <v>105</v>
      </c>
      <c r="AI133" s="15" t="s">
        <v>105</v>
      </c>
      <c r="AJ133" s="22" t="s">
        <v>105</v>
      </c>
      <c r="AK133" s="5" t="s">
        <v>105</v>
      </c>
      <c r="AL133" s="10" t="s">
        <v>105</v>
      </c>
      <c r="AM133" s="5">
        <v>1.0</v>
      </c>
      <c r="AN133" s="5">
        <v>3.5</v>
      </c>
      <c r="AO133" s="5" t="s">
        <v>105</v>
      </c>
      <c r="AP133" s="5" t="s">
        <v>105</v>
      </c>
      <c r="AQ133" s="5" t="s">
        <v>105</v>
      </c>
      <c r="AR133" s="5" t="s">
        <v>105</v>
      </c>
      <c r="AS133" s="5" t="s">
        <v>105</v>
      </c>
      <c r="AT133" s="5" t="s">
        <v>105</v>
      </c>
      <c r="AU133" s="5" t="s">
        <v>105</v>
      </c>
      <c r="AV133" s="5" t="s">
        <v>105</v>
      </c>
      <c r="AW133" s="5" t="s">
        <v>105</v>
      </c>
      <c r="AX133" s="5" t="s">
        <v>105</v>
      </c>
      <c r="AY133" s="5" t="s">
        <v>105</v>
      </c>
      <c r="AZ133" s="5" t="s">
        <v>105</v>
      </c>
      <c r="BA133" s="5" t="s">
        <v>105</v>
      </c>
      <c r="BB133" s="5" t="s">
        <v>105</v>
      </c>
      <c r="BC133" s="5" t="s">
        <v>105</v>
      </c>
      <c r="BD133" s="5" t="s">
        <v>105</v>
      </c>
      <c r="BE133" s="5" t="s">
        <v>105</v>
      </c>
      <c r="BF133" s="5" t="s">
        <v>105</v>
      </c>
      <c r="BG133" s="5" t="s">
        <v>105</v>
      </c>
      <c r="BH133" s="5" t="s">
        <v>105</v>
      </c>
      <c r="BI133" s="5" t="s">
        <v>105</v>
      </c>
      <c r="BJ133" s="5" t="s">
        <v>105</v>
      </c>
      <c r="BK133" s="5" t="s">
        <v>105</v>
      </c>
      <c r="BL133" s="5" t="s">
        <v>105</v>
      </c>
      <c r="BM133" s="5" t="s">
        <v>105</v>
      </c>
      <c r="BN133" s="5" t="s">
        <v>105</v>
      </c>
      <c r="BO133" s="5" t="s">
        <v>105</v>
      </c>
      <c r="BP133" s="5" t="s">
        <v>1351</v>
      </c>
      <c r="BQ133" s="5" t="s">
        <v>105</v>
      </c>
      <c r="BR133" s="5" t="s">
        <v>1352</v>
      </c>
      <c r="BS133" s="5" t="s">
        <v>105</v>
      </c>
      <c r="BT133" s="5" t="s">
        <v>1353</v>
      </c>
      <c r="BU133" s="5" t="s">
        <v>119</v>
      </c>
      <c r="BV133" s="10" t="s">
        <v>105</v>
      </c>
      <c r="BW133" s="10" t="s">
        <v>105</v>
      </c>
      <c r="BX133" s="5" t="s">
        <v>105</v>
      </c>
      <c r="BY133" s="5" t="s">
        <v>105</v>
      </c>
      <c r="BZ133" s="5" t="s">
        <v>105</v>
      </c>
      <c r="CA133" s="5" t="s">
        <v>105</v>
      </c>
      <c r="CB133" s="5" t="s">
        <v>105</v>
      </c>
      <c r="CC133" s="5" t="s">
        <v>105</v>
      </c>
      <c r="CD133" s="5" t="s">
        <v>105</v>
      </c>
      <c r="CE133" s="5" t="s">
        <v>105</v>
      </c>
      <c r="CF133" s="5" t="s">
        <v>105</v>
      </c>
      <c r="CG133" s="5" t="s">
        <v>105</v>
      </c>
      <c r="CH133" s="5" t="s">
        <v>105</v>
      </c>
      <c r="CI133" s="5" t="s">
        <v>105</v>
      </c>
      <c r="CJ133" s="5" t="s">
        <v>105</v>
      </c>
      <c r="CK133" s="5" t="s">
        <v>105</v>
      </c>
      <c r="CL133" s="5" t="s">
        <v>105</v>
      </c>
      <c r="CM133" s="5" t="s">
        <v>105</v>
      </c>
      <c r="CN133" s="5" t="s">
        <v>105</v>
      </c>
      <c r="CO133" s="5" t="s">
        <v>105</v>
      </c>
      <c r="CP133" s="5" t="s">
        <v>105</v>
      </c>
      <c r="CQ133" s="10" t="s">
        <v>105</v>
      </c>
      <c r="CR133" s="5" t="s">
        <v>105</v>
      </c>
      <c r="CS133" s="5" t="s">
        <v>105</v>
      </c>
      <c r="CT133" s="5" t="s">
        <v>105</v>
      </c>
      <c r="CU133" s="5" t="s">
        <v>105</v>
      </c>
      <c r="CV133" s="13" t="s">
        <v>1354</v>
      </c>
      <c r="CW133" s="6"/>
      <c r="CX133" s="6"/>
      <c r="CY133" s="6"/>
      <c r="CZ133" s="6"/>
      <c r="DA133" s="6"/>
      <c r="DB133" s="6"/>
      <c r="DC133" s="6"/>
      <c r="DD133" s="6"/>
      <c r="DE133" s="6"/>
      <c r="DF133" s="6"/>
    </row>
    <row r="134">
      <c r="A134" s="5" t="s">
        <v>100</v>
      </c>
      <c r="B134" s="5" t="s">
        <v>1327</v>
      </c>
      <c r="C134" s="5" t="s">
        <v>1328</v>
      </c>
      <c r="D134" s="5">
        <v>76.0</v>
      </c>
      <c r="E134" s="5" t="s">
        <v>105</v>
      </c>
      <c r="F134" s="5">
        <v>1997.0</v>
      </c>
      <c r="G134" s="5" t="s">
        <v>163</v>
      </c>
      <c r="H134" s="5" t="s">
        <v>105</v>
      </c>
      <c r="I134" s="5" t="s">
        <v>150</v>
      </c>
      <c r="J134" s="5" t="s">
        <v>124</v>
      </c>
      <c r="K134" s="5" t="s">
        <v>199</v>
      </c>
      <c r="L134" s="5" t="s">
        <v>105</v>
      </c>
      <c r="M134" s="5" t="s">
        <v>199</v>
      </c>
      <c r="N134" s="5">
        <v>3.0</v>
      </c>
      <c r="O134" s="10" t="s">
        <v>1355</v>
      </c>
      <c r="P134" s="5" t="s">
        <v>1356</v>
      </c>
      <c r="Q134" s="5" t="s">
        <v>1331</v>
      </c>
      <c r="R134" s="5" t="s">
        <v>1357</v>
      </c>
      <c r="S134" s="5" t="s">
        <v>1358</v>
      </c>
      <c r="T134" s="5" t="s">
        <v>105</v>
      </c>
      <c r="U134" s="5" t="s">
        <v>105</v>
      </c>
      <c r="V134" s="5" t="s">
        <v>105</v>
      </c>
      <c r="W134" s="5" t="s">
        <v>105</v>
      </c>
      <c r="X134" s="5">
        <v>430.0</v>
      </c>
      <c r="Y134" s="5" t="s">
        <v>416</v>
      </c>
      <c r="Z134" s="5" t="s">
        <v>105</v>
      </c>
      <c r="AA134" s="5" t="s">
        <v>105</v>
      </c>
      <c r="AB134" s="5" t="s">
        <v>105</v>
      </c>
      <c r="AC134" s="5" t="s">
        <v>840</v>
      </c>
      <c r="AD134" s="5" t="s">
        <v>105</v>
      </c>
      <c r="AE134" s="5" t="s">
        <v>105</v>
      </c>
      <c r="AF134" s="5" t="s">
        <v>105</v>
      </c>
      <c r="AG134" s="5" t="s">
        <v>105</v>
      </c>
      <c r="AH134" s="5" t="s">
        <v>105</v>
      </c>
      <c r="AI134" s="11">
        <f>CONVERT(AK134, "yd", "m")</f>
        <v>804.672</v>
      </c>
      <c r="AJ134" s="8">
        <f>CONVERT(AI134, "m", "ft")</f>
        <v>2640</v>
      </c>
      <c r="AK134" s="5">
        <v>880.0</v>
      </c>
      <c r="AL134" s="10" t="s">
        <v>105</v>
      </c>
      <c r="AM134" s="5" t="s">
        <v>105</v>
      </c>
      <c r="AN134" s="5" t="s">
        <v>105</v>
      </c>
      <c r="AO134" s="5" t="s">
        <v>105</v>
      </c>
      <c r="AP134" s="5" t="s">
        <v>105</v>
      </c>
      <c r="AQ134" s="5" t="s">
        <v>105</v>
      </c>
      <c r="AR134" s="5" t="s">
        <v>105</v>
      </c>
      <c r="AS134" s="5" t="s">
        <v>105</v>
      </c>
      <c r="AT134" s="5" t="s">
        <v>105</v>
      </c>
      <c r="AU134" s="5" t="s">
        <v>105</v>
      </c>
      <c r="AV134" s="5" t="s">
        <v>105</v>
      </c>
      <c r="AW134" s="5" t="s">
        <v>105</v>
      </c>
      <c r="AX134" s="5" t="s">
        <v>105</v>
      </c>
      <c r="AY134" s="5" t="s">
        <v>105</v>
      </c>
      <c r="AZ134" s="5" t="s">
        <v>105</v>
      </c>
      <c r="BA134" s="5" t="s">
        <v>105</v>
      </c>
      <c r="BB134" s="5" t="s">
        <v>105</v>
      </c>
      <c r="BC134" s="5" t="s">
        <v>105</v>
      </c>
      <c r="BD134" s="5" t="s">
        <v>105</v>
      </c>
      <c r="BE134" s="5" t="s">
        <v>105</v>
      </c>
      <c r="BF134" s="5" t="s">
        <v>105</v>
      </c>
      <c r="BG134" s="5" t="s">
        <v>105</v>
      </c>
      <c r="BH134" s="5" t="s">
        <v>105</v>
      </c>
      <c r="BI134" s="5" t="s">
        <v>105</v>
      </c>
      <c r="BJ134" s="5" t="s">
        <v>105</v>
      </c>
      <c r="BK134" s="5" t="s">
        <v>105</v>
      </c>
      <c r="BL134" s="5" t="s">
        <v>105</v>
      </c>
      <c r="BM134" s="5" t="s">
        <v>105</v>
      </c>
      <c r="BN134" s="5" t="s">
        <v>105</v>
      </c>
      <c r="BO134" s="5" t="s">
        <v>105</v>
      </c>
      <c r="BP134" s="5" t="s">
        <v>105</v>
      </c>
      <c r="BQ134" s="5" t="s">
        <v>105</v>
      </c>
      <c r="BR134" s="5" t="s">
        <v>1359</v>
      </c>
      <c r="BS134" s="5" t="s">
        <v>105</v>
      </c>
      <c r="BT134" s="5" t="s">
        <v>1353</v>
      </c>
      <c r="BU134" s="5" t="s">
        <v>119</v>
      </c>
      <c r="BV134" s="10" t="s">
        <v>105</v>
      </c>
      <c r="BW134" s="10" t="s">
        <v>105</v>
      </c>
      <c r="BX134" s="5" t="s">
        <v>602</v>
      </c>
      <c r="BY134" s="5" t="s">
        <v>105</v>
      </c>
      <c r="BZ134" s="5" t="s">
        <v>105</v>
      </c>
      <c r="CA134" s="5" t="s">
        <v>105</v>
      </c>
      <c r="CB134" s="5" t="s">
        <v>105</v>
      </c>
      <c r="CC134" s="5" t="s">
        <v>105</v>
      </c>
      <c r="CD134" s="5" t="s">
        <v>105</v>
      </c>
      <c r="CE134" s="5" t="s">
        <v>105</v>
      </c>
      <c r="CF134" s="5" t="s">
        <v>105</v>
      </c>
      <c r="CG134" s="5" t="s">
        <v>105</v>
      </c>
      <c r="CH134" s="5" t="s">
        <v>105</v>
      </c>
      <c r="CI134" s="5" t="s">
        <v>105</v>
      </c>
      <c r="CJ134" s="5" t="s">
        <v>105</v>
      </c>
      <c r="CK134" s="5" t="s">
        <v>105</v>
      </c>
      <c r="CL134" s="5" t="s">
        <v>105</v>
      </c>
      <c r="CM134" s="5" t="s">
        <v>105</v>
      </c>
      <c r="CN134" s="5" t="s">
        <v>105</v>
      </c>
      <c r="CO134" s="5" t="s">
        <v>105</v>
      </c>
      <c r="CP134" s="5" t="s">
        <v>105</v>
      </c>
      <c r="CQ134" s="10" t="s">
        <v>105</v>
      </c>
      <c r="CR134" s="5" t="s">
        <v>105</v>
      </c>
      <c r="CS134" s="5" t="s">
        <v>105</v>
      </c>
      <c r="CT134" s="5" t="s">
        <v>105</v>
      </c>
      <c r="CU134" s="5" t="s">
        <v>105</v>
      </c>
      <c r="CV134" s="13" t="s">
        <v>1360</v>
      </c>
      <c r="CW134" s="6"/>
      <c r="CX134" s="6"/>
      <c r="CY134" s="6"/>
      <c r="CZ134" s="6"/>
      <c r="DA134" s="6"/>
      <c r="DB134" s="6"/>
      <c r="DC134" s="6"/>
      <c r="DD134" s="6"/>
      <c r="DE134" s="6"/>
      <c r="DF134" s="6"/>
    </row>
    <row r="135">
      <c r="A135" s="5" t="s">
        <v>100</v>
      </c>
      <c r="B135" s="5" t="s">
        <v>1327</v>
      </c>
      <c r="C135" s="5" t="s">
        <v>1328</v>
      </c>
      <c r="D135" s="5">
        <v>55376.0</v>
      </c>
      <c r="E135" s="5" t="s">
        <v>678</v>
      </c>
      <c r="F135" s="5">
        <v>2003.0</v>
      </c>
      <c r="G135" s="5" t="s">
        <v>105</v>
      </c>
      <c r="H135" s="5" t="s">
        <v>105</v>
      </c>
      <c r="I135" s="5" t="s">
        <v>106</v>
      </c>
      <c r="J135" s="5" t="s">
        <v>107</v>
      </c>
      <c r="K135" s="5" t="s">
        <v>108</v>
      </c>
      <c r="L135" s="5" t="s">
        <v>105</v>
      </c>
      <c r="M135" s="5" t="s">
        <v>215</v>
      </c>
      <c r="N135" s="5">
        <v>2.0</v>
      </c>
      <c r="O135" s="10" t="s">
        <v>1361</v>
      </c>
      <c r="P135" s="5" t="s">
        <v>1362</v>
      </c>
      <c r="Q135" s="5" t="s">
        <v>1331</v>
      </c>
      <c r="R135" s="5" t="s">
        <v>1363</v>
      </c>
      <c r="S135" s="5" t="s">
        <v>1358</v>
      </c>
      <c r="T135" s="5">
        <v>36.3744135</v>
      </c>
      <c r="U135" s="5">
        <v>-92.2700173</v>
      </c>
      <c r="V135" s="5" t="s">
        <v>105</v>
      </c>
      <c r="W135" s="5" t="s">
        <v>105</v>
      </c>
      <c r="X135" s="5">
        <v>230.0</v>
      </c>
      <c r="Y135" s="5" t="s">
        <v>271</v>
      </c>
      <c r="Z135" s="5" t="s">
        <v>167</v>
      </c>
      <c r="AA135" s="5" t="s">
        <v>105</v>
      </c>
      <c r="AB135" s="5" t="s">
        <v>105</v>
      </c>
      <c r="AC135" s="5" t="s">
        <v>840</v>
      </c>
      <c r="AD135" s="5" t="s">
        <v>402</v>
      </c>
      <c r="AE135" s="5" t="s">
        <v>105</v>
      </c>
      <c r="AF135" s="5" t="s">
        <v>105</v>
      </c>
      <c r="AG135" s="5" t="s">
        <v>105</v>
      </c>
      <c r="AH135" s="5" t="s">
        <v>105</v>
      </c>
      <c r="AI135" s="5" t="s">
        <v>105</v>
      </c>
      <c r="AJ135" s="22" t="s">
        <v>105</v>
      </c>
      <c r="AK135" s="5" t="s">
        <v>105</v>
      </c>
      <c r="AL135" s="10" t="s">
        <v>105</v>
      </c>
      <c r="AM135" s="5">
        <v>1.0</v>
      </c>
      <c r="AN135" s="5">
        <v>7.0</v>
      </c>
      <c r="AO135" s="5" t="s">
        <v>105</v>
      </c>
      <c r="AP135" s="5" t="s">
        <v>105</v>
      </c>
      <c r="AQ135" s="5" t="s">
        <v>105</v>
      </c>
      <c r="AR135" s="5" t="s">
        <v>105</v>
      </c>
      <c r="AS135" s="5" t="s">
        <v>105</v>
      </c>
      <c r="AT135" s="5" t="s">
        <v>105</v>
      </c>
      <c r="AU135" s="5" t="s">
        <v>105</v>
      </c>
      <c r="AV135" s="5" t="s">
        <v>105</v>
      </c>
      <c r="AW135" s="5" t="s">
        <v>116</v>
      </c>
      <c r="AX135" s="5" t="s">
        <v>105</v>
      </c>
      <c r="AY135" s="5" t="s">
        <v>105</v>
      </c>
      <c r="AZ135" s="5" t="s">
        <v>105</v>
      </c>
      <c r="BA135" s="5" t="s">
        <v>105</v>
      </c>
      <c r="BB135" s="5" t="s">
        <v>105</v>
      </c>
      <c r="BC135" s="5" t="s">
        <v>105</v>
      </c>
      <c r="BD135" s="5" t="s">
        <v>105</v>
      </c>
      <c r="BE135" s="5" t="s">
        <v>105</v>
      </c>
      <c r="BF135" s="5" t="s">
        <v>105</v>
      </c>
      <c r="BG135" s="5" t="s">
        <v>105</v>
      </c>
      <c r="BH135" s="5" t="s">
        <v>105</v>
      </c>
      <c r="BI135" s="5" t="s">
        <v>105</v>
      </c>
      <c r="BJ135" s="5" t="s">
        <v>105</v>
      </c>
      <c r="BK135" s="5" t="s">
        <v>105</v>
      </c>
      <c r="BL135" s="5" t="s">
        <v>105</v>
      </c>
      <c r="BM135" s="5" t="s">
        <v>749</v>
      </c>
      <c r="BN135" s="5" t="s">
        <v>105</v>
      </c>
      <c r="BO135" s="5" t="s">
        <v>105</v>
      </c>
      <c r="BP135" s="5" t="s">
        <v>1364</v>
      </c>
      <c r="BQ135" s="5" t="s">
        <v>105</v>
      </c>
      <c r="BR135" s="5" t="s">
        <v>215</v>
      </c>
      <c r="BS135" s="5" t="s">
        <v>105</v>
      </c>
      <c r="BT135" s="5" t="s">
        <v>1365</v>
      </c>
      <c r="BU135" s="5" t="s">
        <v>119</v>
      </c>
      <c r="BV135" s="10" t="s">
        <v>105</v>
      </c>
      <c r="BW135" s="10" t="s">
        <v>105</v>
      </c>
      <c r="BX135" s="5" t="s">
        <v>105</v>
      </c>
      <c r="BY135" s="5" t="s">
        <v>105</v>
      </c>
      <c r="BZ135" s="5" t="s">
        <v>105</v>
      </c>
      <c r="CA135" s="5" t="s">
        <v>105</v>
      </c>
      <c r="CB135" s="5" t="s">
        <v>105</v>
      </c>
      <c r="CC135" s="5" t="s">
        <v>105</v>
      </c>
      <c r="CD135" s="5" t="s">
        <v>105</v>
      </c>
      <c r="CE135" s="5" t="s">
        <v>105</v>
      </c>
      <c r="CF135" s="5" t="s">
        <v>105</v>
      </c>
      <c r="CG135" s="5" t="s">
        <v>105</v>
      </c>
      <c r="CH135" s="5" t="s">
        <v>105</v>
      </c>
      <c r="CI135" s="5" t="s">
        <v>105</v>
      </c>
      <c r="CJ135" s="5" t="s">
        <v>105</v>
      </c>
      <c r="CK135" s="5" t="s">
        <v>105</v>
      </c>
      <c r="CL135" s="5" t="s">
        <v>105</v>
      </c>
      <c r="CM135" s="5" t="s">
        <v>105</v>
      </c>
      <c r="CN135" s="5" t="s">
        <v>105</v>
      </c>
      <c r="CO135" s="5" t="s">
        <v>105</v>
      </c>
      <c r="CP135" s="5" t="s">
        <v>105</v>
      </c>
      <c r="CQ135" s="10" t="s">
        <v>1366</v>
      </c>
      <c r="CR135" s="5" t="s">
        <v>118</v>
      </c>
      <c r="CS135" s="5" t="s">
        <v>118</v>
      </c>
      <c r="CT135" s="5" t="s">
        <v>105</v>
      </c>
      <c r="CU135" s="5" t="s">
        <v>105</v>
      </c>
      <c r="CV135" s="13" t="s">
        <v>1367</v>
      </c>
      <c r="CW135" s="6"/>
      <c r="CX135" s="6"/>
      <c r="CY135" s="6"/>
      <c r="CZ135" s="6"/>
      <c r="DA135" s="6"/>
      <c r="DB135" s="6"/>
      <c r="DC135" s="6"/>
      <c r="DD135" s="6"/>
      <c r="DE135" s="6"/>
      <c r="DF135" s="6"/>
    </row>
    <row r="136">
      <c r="A136" s="5" t="s">
        <v>100</v>
      </c>
      <c r="B136" s="5" t="s">
        <v>1327</v>
      </c>
      <c r="C136" s="5" t="s">
        <v>1328</v>
      </c>
      <c r="D136" s="5">
        <v>41827.0</v>
      </c>
      <c r="E136" s="5" t="s">
        <v>678</v>
      </c>
      <c r="F136" s="5">
        <v>2009.0</v>
      </c>
      <c r="G136" s="5" t="s">
        <v>104</v>
      </c>
      <c r="H136" s="5" t="s">
        <v>105</v>
      </c>
      <c r="I136" s="5" t="s">
        <v>106</v>
      </c>
      <c r="J136" s="5" t="s">
        <v>107</v>
      </c>
      <c r="K136" s="5" t="s">
        <v>108</v>
      </c>
      <c r="L136" s="5" t="s">
        <v>105</v>
      </c>
      <c r="M136" s="5" t="s">
        <v>215</v>
      </c>
      <c r="N136" s="5">
        <v>1.0</v>
      </c>
      <c r="O136" s="10" t="s">
        <v>1368</v>
      </c>
      <c r="P136" s="5" t="s">
        <v>1369</v>
      </c>
      <c r="Q136" s="5" t="s">
        <v>1331</v>
      </c>
      <c r="R136" s="5" t="s">
        <v>1370</v>
      </c>
      <c r="S136" s="5" t="s">
        <v>1371</v>
      </c>
      <c r="T136" s="5">
        <v>36.3926261</v>
      </c>
      <c r="U136" s="5">
        <v>-92.3015258</v>
      </c>
      <c r="V136" s="5">
        <v>249.99</v>
      </c>
      <c r="W136" s="5" t="s">
        <v>105</v>
      </c>
      <c r="X136" s="5">
        <v>200.0</v>
      </c>
      <c r="Y136" s="5" t="s">
        <v>105</v>
      </c>
      <c r="Z136" s="5" t="s">
        <v>167</v>
      </c>
      <c r="AA136" s="5" t="s">
        <v>105</v>
      </c>
      <c r="AB136" s="5" t="s">
        <v>105</v>
      </c>
      <c r="AC136" s="5" t="s">
        <v>1372</v>
      </c>
      <c r="AD136" s="5" t="s">
        <v>105</v>
      </c>
      <c r="AE136" s="5" t="s">
        <v>105</v>
      </c>
      <c r="AF136" s="5" t="s">
        <v>105</v>
      </c>
      <c r="AG136" s="5" t="s">
        <v>105</v>
      </c>
      <c r="AH136" s="5" t="s">
        <v>105</v>
      </c>
      <c r="AI136" s="23" t="s">
        <v>105</v>
      </c>
      <c r="AJ136" s="22" t="s">
        <v>105</v>
      </c>
      <c r="AK136" s="5" t="s">
        <v>105</v>
      </c>
      <c r="AL136" s="10" t="s">
        <v>105</v>
      </c>
      <c r="AM136" s="5">
        <v>1.0</v>
      </c>
      <c r="AN136" s="5">
        <v>6.75</v>
      </c>
      <c r="AO136" s="5" t="s">
        <v>105</v>
      </c>
      <c r="AP136" s="5" t="s">
        <v>105</v>
      </c>
      <c r="AQ136" s="5" t="s">
        <v>105</v>
      </c>
      <c r="AR136" s="5" t="s">
        <v>105</v>
      </c>
      <c r="AS136" s="5" t="s">
        <v>105</v>
      </c>
      <c r="AT136" s="5" t="s">
        <v>105</v>
      </c>
      <c r="AU136" s="5" t="s">
        <v>105</v>
      </c>
      <c r="AV136" s="5" t="s">
        <v>105</v>
      </c>
      <c r="AW136" s="5" t="s">
        <v>144</v>
      </c>
      <c r="AX136" s="5" t="s">
        <v>441</v>
      </c>
      <c r="AY136" s="5" t="s">
        <v>105</v>
      </c>
      <c r="AZ136" s="5" t="s">
        <v>105</v>
      </c>
      <c r="BA136" s="5" t="s">
        <v>105</v>
      </c>
      <c r="BB136" s="5" t="s">
        <v>105</v>
      </c>
      <c r="BC136" s="5" t="s">
        <v>105</v>
      </c>
      <c r="BD136" s="5" t="s">
        <v>105</v>
      </c>
      <c r="BE136" s="5" t="s">
        <v>105</v>
      </c>
      <c r="BF136" s="5" t="s">
        <v>105</v>
      </c>
      <c r="BG136" s="5" t="s">
        <v>105</v>
      </c>
      <c r="BH136" s="5" t="s">
        <v>105</v>
      </c>
      <c r="BI136" s="5" t="s">
        <v>105</v>
      </c>
      <c r="BJ136" s="5" t="s">
        <v>105</v>
      </c>
      <c r="BK136" s="5" t="s">
        <v>105</v>
      </c>
      <c r="BL136" s="5" t="s">
        <v>105</v>
      </c>
      <c r="BM136" s="5" t="s">
        <v>105</v>
      </c>
      <c r="BN136" s="5" t="s">
        <v>105</v>
      </c>
      <c r="BO136" s="5" t="s">
        <v>118</v>
      </c>
      <c r="BP136" s="5" t="s">
        <v>105</v>
      </c>
      <c r="BQ136" s="5" t="s">
        <v>105</v>
      </c>
      <c r="BR136" s="5" t="s">
        <v>215</v>
      </c>
      <c r="BS136" s="5" t="s">
        <v>105</v>
      </c>
      <c r="BT136" s="5" t="s">
        <v>105</v>
      </c>
      <c r="BU136" s="5" t="s">
        <v>119</v>
      </c>
      <c r="BV136" s="10" t="s">
        <v>105</v>
      </c>
      <c r="BW136" s="10" t="s">
        <v>105</v>
      </c>
      <c r="BX136" s="5" t="s">
        <v>105</v>
      </c>
      <c r="BY136" s="5" t="s">
        <v>105</v>
      </c>
      <c r="BZ136" s="5" t="s">
        <v>105</v>
      </c>
      <c r="CA136" s="5" t="s">
        <v>105</v>
      </c>
      <c r="CB136" s="5" t="s">
        <v>105</v>
      </c>
      <c r="CC136" s="5" t="s">
        <v>105</v>
      </c>
      <c r="CD136" s="5" t="s">
        <v>105</v>
      </c>
      <c r="CE136" s="5" t="s">
        <v>105</v>
      </c>
      <c r="CF136" s="5" t="s">
        <v>105</v>
      </c>
      <c r="CG136" s="5" t="s">
        <v>105</v>
      </c>
      <c r="CH136" s="5" t="s">
        <v>105</v>
      </c>
      <c r="CI136" s="5" t="s">
        <v>105</v>
      </c>
      <c r="CJ136" s="5" t="s">
        <v>105</v>
      </c>
      <c r="CK136" s="5" t="s">
        <v>105</v>
      </c>
      <c r="CL136" s="5" t="s">
        <v>105</v>
      </c>
      <c r="CM136" s="5" t="s">
        <v>105</v>
      </c>
      <c r="CN136" s="6">
        <f>23/2</f>
        <v>11.5</v>
      </c>
      <c r="CO136" s="5" t="s">
        <v>105</v>
      </c>
      <c r="CP136" s="5" t="s">
        <v>105</v>
      </c>
      <c r="CQ136" s="10" t="s">
        <v>1373</v>
      </c>
      <c r="CR136" s="5" t="s">
        <v>118</v>
      </c>
      <c r="CS136" s="5" t="s">
        <v>105</v>
      </c>
      <c r="CT136" s="5" t="s">
        <v>105</v>
      </c>
      <c r="CU136" s="5" t="s">
        <v>105</v>
      </c>
      <c r="CV136" s="13" t="s">
        <v>1374</v>
      </c>
      <c r="CW136" s="6"/>
      <c r="CX136" s="6"/>
      <c r="CY136" s="6"/>
      <c r="CZ136" s="6"/>
      <c r="DA136" s="6"/>
      <c r="DB136" s="6"/>
      <c r="DC136" s="6"/>
      <c r="DD136" s="6"/>
      <c r="DE136" s="6"/>
      <c r="DF136" s="6"/>
    </row>
    <row r="137">
      <c r="A137" s="5" t="s">
        <v>100</v>
      </c>
      <c r="B137" s="5" t="s">
        <v>1327</v>
      </c>
      <c r="C137" s="5" t="s">
        <v>1375</v>
      </c>
      <c r="D137" s="5">
        <v>6178.0</v>
      </c>
      <c r="E137" s="5" t="s">
        <v>105</v>
      </c>
      <c r="F137" s="5">
        <v>1981.0</v>
      </c>
      <c r="G137" s="5" t="s">
        <v>492</v>
      </c>
      <c r="H137" s="5" t="s">
        <v>105</v>
      </c>
      <c r="I137" s="5" t="s">
        <v>136</v>
      </c>
      <c r="J137" s="5" t="s">
        <v>107</v>
      </c>
      <c r="K137" s="5" t="s">
        <v>108</v>
      </c>
      <c r="L137" s="5" t="s">
        <v>105</v>
      </c>
      <c r="M137" s="5" t="s">
        <v>215</v>
      </c>
      <c r="N137" s="5">
        <v>1.0</v>
      </c>
      <c r="O137" s="10" t="s">
        <v>1376</v>
      </c>
      <c r="P137" s="5" t="s">
        <v>1377</v>
      </c>
      <c r="Q137" s="5" t="s">
        <v>1378</v>
      </c>
      <c r="R137" s="5" t="s">
        <v>1379</v>
      </c>
      <c r="S137" s="5" t="s">
        <v>1377</v>
      </c>
      <c r="T137" s="5">
        <v>36.2521203</v>
      </c>
      <c r="U137" s="5">
        <v>-94.4406749</v>
      </c>
      <c r="V137" s="5">
        <v>363.29</v>
      </c>
      <c r="W137" s="5" t="s">
        <v>105</v>
      </c>
      <c r="X137" s="5">
        <v>530.0</v>
      </c>
      <c r="Y137" s="5" t="s">
        <v>1041</v>
      </c>
      <c r="Z137" s="5" t="s">
        <v>167</v>
      </c>
      <c r="AA137" s="5" t="s">
        <v>105</v>
      </c>
      <c r="AB137" s="5" t="s">
        <v>105</v>
      </c>
      <c r="AC137" s="5" t="s">
        <v>1380</v>
      </c>
      <c r="AD137" s="5" t="s">
        <v>105</v>
      </c>
      <c r="AE137" s="5" t="s">
        <v>105</v>
      </c>
      <c r="AF137" s="5" t="s">
        <v>105</v>
      </c>
      <c r="AG137" s="5" t="s">
        <v>105</v>
      </c>
      <c r="AH137" s="5" t="s">
        <v>105</v>
      </c>
      <c r="AI137" s="23" t="s">
        <v>105</v>
      </c>
      <c r="AJ137" s="22" t="s">
        <v>105</v>
      </c>
      <c r="AK137" s="5" t="s">
        <v>105</v>
      </c>
      <c r="AL137" s="10" t="s">
        <v>105</v>
      </c>
      <c r="AM137" s="5">
        <v>1.0</v>
      </c>
      <c r="AN137" s="5">
        <v>7.0</v>
      </c>
      <c r="AO137" s="5" t="s">
        <v>105</v>
      </c>
      <c r="AP137" s="5" t="s">
        <v>105</v>
      </c>
      <c r="AQ137" s="5" t="s">
        <v>105</v>
      </c>
      <c r="AR137" s="5" t="s">
        <v>105</v>
      </c>
      <c r="AS137" s="5" t="s">
        <v>105</v>
      </c>
      <c r="AT137" s="5" t="s">
        <v>105</v>
      </c>
      <c r="AU137" s="5" t="s">
        <v>105</v>
      </c>
      <c r="AV137" s="5" t="s">
        <v>105</v>
      </c>
      <c r="AW137" s="5" t="s">
        <v>317</v>
      </c>
      <c r="AX137" s="5" t="s">
        <v>105</v>
      </c>
      <c r="AY137" s="5" t="s">
        <v>105</v>
      </c>
      <c r="AZ137" s="5" t="s">
        <v>105</v>
      </c>
      <c r="BA137" s="5" t="s">
        <v>1381</v>
      </c>
      <c r="BB137" s="5" t="s">
        <v>105</v>
      </c>
      <c r="BC137" s="5" t="s">
        <v>105</v>
      </c>
      <c r="BD137" s="5" t="s">
        <v>105</v>
      </c>
      <c r="BE137" s="5" t="s">
        <v>105</v>
      </c>
      <c r="BF137" s="5" t="s">
        <v>105</v>
      </c>
      <c r="BG137" s="5" t="s">
        <v>105</v>
      </c>
      <c r="BH137" s="5" t="s">
        <v>105</v>
      </c>
      <c r="BI137" s="5" t="s">
        <v>105</v>
      </c>
      <c r="BJ137" s="5" t="s">
        <v>105</v>
      </c>
      <c r="BK137" s="5" t="s">
        <v>105</v>
      </c>
      <c r="BL137" s="5" t="s">
        <v>105</v>
      </c>
      <c r="BM137" s="5" t="s">
        <v>404</v>
      </c>
      <c r="BN137" s="5" t="s">
        <v>105</v>
      </c>
      <c r="BO137" s="5" t="s">
        <v>105</v>
      </c>
      <c r="BP137" s="5" t="s">
        <v>1382</v>
      </c>
      <c r="BQ137" s="5" t="s">
        <v>105</v>
      </c>
      <c r="BR137" s="5" t="s">
        <v>1383</v>
      </c>
      <c r="BS137" s="5" t="s">
        <v>105</v>
      </c>
      <c r="BT137" s="5" t="s">
        <v>1384</v>
      </c>
      <c r="BU137" s="5" t="s">
        <v>119</v>
      </c>
      <c r="BV137" s="10" t="s">
        <v>105</v>
      </c>
      <c r="BW137" s="10" t="s">
        <v>105</v>
      </c>
      <c r="BX137" s="5" t="s">
        <v>105</v>
      </c>
      <c r="BY137" s="5" t="s">
        <v>105</v>
      </c>
      <c r="BZ137" s="5" t="s">
        <v>105</v>
      </c>
      <c r="CA137" s="5" t="s">
        <v>105</v>
      </c>
      <c r="CB137" s="5" t="s">
        <v>105</v>
      </c>
      <c r="CC137" s="5" t="s">
        <v>105</v>
      </c>
      <c r="CD137" s="5" t="s">
        <v>105</v>
      </c>
      <c r="CE137" s="5" t="s">
        <v>105</v>
      </c>
      <c r="CF137" s="5" t="s">
        <v>105</v>
      </c>
      <c r="CG137" s="5" t="s">
        <v>105</v>
      </c>
      <c r="CH137" s="5" t="s">
        <v>105</v>
      </c>
      <c r="CI137" s="5" t="s">
        <v>105</v>
      </c>
      <c r="CJ137" s="5" t="s">
        <v>105</v>
      </c>
      <c r="CK137" s="5" t="s">
        <v>105</v>
      </c>
      <c r="CL137" s="5" t="s">
        <v>105</v>
      </c>
      <c r="CM137" s="5" t="s">
        <v>105</v>
      </c>
      <c r="CN137" s="5" t="s">
        <v>105</v>
      </c>
      <c r="CO137" s="5" t="s">
        <v>105</v>
      </c>
      <c r="CP137" s="5" t="s">
        <v>105</v>
      </c>
      <c r="CQ137" s="5" t="s">
        <v>105</v>
      </c>
      <c r="CR137" s="5" t="s">
        <v>118</v>
      </c>
      <c r="CS137" s="5" t="s">
        <v>118</v>
      </c>
      <c r="CT137" s="5" t="s">
        <v>105</v>
      </c>
      <c r="CU137" s="5" t="s">
        <v>105</v>
      </c>
      <c r="CV137" s="13" t="s">
        <v>1385</v>
      </c>
      <c r="CW137" s="6"/>
      <c r="CX137" s="6"/>
      <c r="CY137" s="6"/>
      <c r="CZ137" s="6"/>
      <c r="DA137" s="6"/>
      <c r="DB137" s="6"/>
      <c r="DC137" s="6"/>
      <c r="DD137" s="6"/>
      <c r="DE137" s="6"/>
      <c r="DF137" s="6"/>
    </row>
    <row r="138">
      <c r="A138" s="5" t="s">
        <v>100</v>
      </c>
      <c r="B138" s="5" t="s">
        <v>1327</v>
      </c>
      <c r="C138" s="5" t="s">
        <v>1375</v>
      </c>
      <c r="D138" s="5">
        <v>7045.0</v>
      </c>
      <c r="E138" s="5" t="s">
        <v>105</v>
      </c>
      <c r="F138" s="5">
        <v>1994.0</v>
      </c>
      <c r="G138" s="5" t="s">
        <v>105</v>
      </c>
      <c r="H138" s="5">
        <v>31.0</v>
      </c>
      <c r="I138" s="5" t="s">
        <v>214</v>
      </c>
      <c r="J138" s="5" t="s">
        <v>107</v>
      </c>
      <c r="K138" s="5" t="s">
        <v>108</v>
      </c>
      <c r="L138" s="5" t="s">
        <v>105</v>
      </c>
      <c r="M138" s="5" t="s">
        <v>137</v>
      </c>
      <c r="N138" s="5">
        <v>1.0</v>
      </c>
      <c r="O138" s="10" t="s">
        <v>1386</v>
      </c>
      <c r="P138" s="5" t="s">
        <v>105</v>
      </c>
      <c r="Q138" s="5" t="s">
        <v>1387</v>
      </c>
      <c r="R138" s="5" t="s">
        <v>105</v>
      </c>
      <c r="S138" s="5" t="s">
        <v>1388</v>
      </c>
      <c r="T138" s="5" t="s">
        <v>105</v>
      </c>
      <c r="U138" s="5" t="s">
        <v>105</v>
      </c>
      <c r="V138" s="5" t="s">
        <v>105</v>
      </c>
      <c r="W138" s="5" t="s">
        <v>105</v>
      </c>
      <c r="X138" s="5" t="s">
        <v>105</v>
      </c>
      <c r="Y138" s="5" t="s">
        <v>105</v>
      </c>
      <c r="Z138" s="5" t="s">
        <v>105</v>
      </c>
      <c r="AA138" s="5" t="s">
        <v>105</v>
      </c>
      <c r="AB138" s="5" t="s">
        <v>105</v>
      </c>
      <c r="AC138" s="5" t="s">
        <v>567</v>
      </c>
      <c r="AD138" s="5" t="s">
        <v>105</v>
      </c>
      <c r="AE138" s="5" t="s">
        <v>105</v>
      </c>
      <c r="AF138" s="5" t="s">
        <v>105</v>
      </c>
      <c r="AG138" s="5" t="s">
        <v>105</v>
      </c>
      <c r="AH138" s="5" t="s">
        <v>105</v>
      </c>
      <c r="AI138" s="23">
        <v>45.7</v>
      </c>
      <c r="AJ138" s="8">
        <f>CONVERT(AI138, "m", "ft")</f>
        <v>149.9343832</v>
      </c>
      <c r="AK138" s="24">
        <f>CONVERT(AJ138, "ft", "yd")</f>
        <v>49.97812773</v>
      </c>
      <c r="AL138" s="10" t="s">
        <v>105</v>
      </c>
      <c r="AM138" s="5">
        <v>1.0</v>
      </c>
      <c r="AN138" s="5">
        <v>7.0</v>
      </c>
      <c r="AO138" s="5" t="s">
        <v>105</v>
      </c>
      <c r="AP138" s="5" t="s">
        <v>105</v>
      </c>
      <c r="AQ138" s="5" t="s">
        <v>105</v>
      </c>
      <c r="AR138" s="5" t="s">
        <v>105</v>
      </c>
      <c r="AS138" s="5" t="s">
        <v>105</v>
      </c>
      <c r="AT138" s="5" t="s">
        <v>105</v>
      </c>
      <c r="AU138" s="5" t="s">
        <v>105</v>
      </c>
      <c r="AV138" s="5" t="s">
        <v>105</v>
      </c>
      <c r="AW138" s="5" t="s">
        <v>105</v>
      </c>
      <c r="AX138" s="5" t="s">
        <v>105</v>
      </c>
      <c r="AY138" s="5" t="s">
        <v>105</v>
      </c>
      <c r="AZ138" s="5" t="s">
        <v>105</v>
      </c>
      <c r="BA138" s="5" t="s">
        <v>105</v>
      </c>
      <c r="BB138" s="5" t="s">
        <v>105</v>
      </c>
      <c r="BC138" s="5" t="s">
        <v>105</v>
      </c>
      <c r="BD138" s="5" t="s">
        <v>105</v>
      </c>
      <c r="BE138" s="5" t="s">
        <v>105</v>
      </c>
      <c r="BF138" s="5" t="s">
        <v>105</v>
      </c>
      <c r="BG138" s="5" t="s">
        <v>105</v>
      </c>
      <c r="BH138" s="5" t="s">
        <v>105</v>
      </c>
      <c r="BI138" s="5" t="s">
        <v>105</v>
      </c>
      <c r="BJ138" s="5" t="s">
        <v>105</v>
      </c>
      <c r="BK138" s="5" t="s">
        <v>105</v>
      </c>
      <c r="BL138" s="5" t="s">
        <v>105</v>
      </c>
      <c r="BM138" s="5" t="s">
        <v>105</v>
      </c>
      <c r="BN138" s="5" t="s">
        <v>105</v>
      </c>
      <c r="BO138" s="5" t="s">
        <v>105</v>
      </c>
      <c r="BP138" s="5" t="s">
        <v>105</v>
      </c>
      <c r="BQ138" s="5" t="s">
        <v>105</v>
      </c>
      <c r="BR138" s="5" t="s">
        <v>1389</v>
      </c>
      <c r="BS138" s="5" t="s">
        <v>105</v>
      </c>
      <c r="BT138" s="5" t="s">
        <v>105</v>
      </c>
      <c r="BU138" s="5" t="s">
        <v>119</v>
      </c>
      <c r="BV138" s="10" t="s">
        <v>105</v>
      </c>
      <c r="BW138" s="10" t="s">
        <v>105</v>
      </c>
      <c r="BX138" s="5" t="s">
        <v>105</v>
      </c>
      <c r="BY138" s="5" t="s">
        <v>105</v>
      </c>
      <c r="BZ138" s="5" t="s">
        <v>105</v>
      </c>
      <c r="CA138" s="5" t="s">
        <v>105</v>
      </c>
      <c r="CB138" s="5" t="s">
        <v>105</v>
      </c>
      <c r="CC138" s="5" t="s">
        <v>105</v>
      </c>
      <c r="CD138" s="5" t="s">
        <v>105</v>
      </c>
      <c r="CE138" s="5" t="s">
        <v>105</v>
      </c>
      <c r="CF138" s="5" t="s">
        <v>105</v>
      </c>
      <c r="CG138" s="5" t="s">
        <v>105</v>
      </c>
      <c r="CH138" s="5" t="s">
        <v>105</v>
      </c>
      <c r="CI138" s="5" t="s">
        <v>105</v>
      </c>
      <c r="CJ138" s="5" t="s">
        <v>105</v>
      </c>
      <c r="CK138" s="5" t="s">
        <v>105</v>
      </c>
      <c r="CL138" s="5" t="s">
        <v>105</v>
      </c>
      <c r="CM138" s="5" t="s">
        <v>105</v>
      </c>
      <c r="CN138" s="5" t="s">
        <v>105</v>
      </c>
      <c r="CO138" s="5" t="s">
        <v>105</v>
      </c>
      <c r="CP138" s="5" t="s">
        <v>105</v>
      </c>
      <c r="CQ138" s="10" t="s">
        <v>1390</v>
      </c>
      <c r="CR138" s="5" t="s">
        <v>105</v>
      </c>
      <c r="CS138" s="5" t="s">
        <v>105</v>
      </c>
      <c r="CT138" s="5" t="s">
        <v>105</v>
      </c>
      <c r="CU138" s="5" t="s">
        <v>105</v>
      </c>
      <c r="CV138" s="13" t="s">
        <v>1391</v>
      </c>
      <c r="CW138" s="6"/>
      <c r="CX138" s="6"/>
      <c r="CY138" s="6"/>
      <c r="CZ138" s="6"/>
      <c r="DA138" s="6"/>
      <c r="DB138" s="6"/>
      <c r="DC138" s="6"/>
      <c r="DD138" s="6"/>
      <c r="DE138" s="6"/>
      <c r="DF138" s="6"/>
    </row>
    <row r="139">
      <c r="A139" s="5" t="s">
        <v>100</v>
      </c>
      <c r="B139" s="5" t="s">
        <v>1327</v>
      </c>
      <c r="C139" s="5" t="s">
        <v>1375</v>
      </c>
      <c r="D139" s="5">
        <v>2635.0</v>
      </c>
      <c r="E139" s="5" t="s">
        <v>1392</v>
      </c>
      <c r="F139" s="5">
        <v>2000.0</v>
      </c>
      <c r="G139" s="5" t="s">
        <v>241</v>
      </c>
      <c r="H139" s="5" t="s">
        <v>105</v>
      </c>
      <c r="I139" s="5" t="s">
        <v>136</v>
      </c>
      <c r="J139" s="5" t="s">
        <v>124</v>
      </c>
      <c r="K139" s="5" t="s">
        <v>151</v>
      </c>
      <c r="L139" s="5" t="s">
        <v>105</v>
      </c>
      <c r="M139" s="5" t="s">
        <v>623</v>
      </c>
      <c r="N139" s="5">
        <v>2.0</v>
      </c>
      <c r="O139" s="10" t="s">
        <v>1393</v>
      </c>
      <c r="P139" s="5" t="s">
        <v>1394</v>
      </c>
      <c r="Q139" s="5" t="s">
        <v>1395</v>
      </c>
      <c r="R139" s="5" t="s">
        <v>1396</v>
      </c>
      <c r="S139" s="5" t="s">
        <v>1397</v>
      </c>
      <c r="T139" s="5" t="s">
        <v>105</v>
      </c>
      <c r="U139" s="5" t="s">
        <v>105</v>
      </c>
      <c r="V139" s="5" t="s">
        <v>105</v>
      </c>
      <c r="W139" s="5" t="s">
        <v>105</v>
      </c>
      <c r="X139" s="5">
        <v>1100.0</v>
      </c>
      <c r="Y139" s="5">
        <v>50.0</v>
      </c>
      <c r="Z139" s="5" t="s">
        <v>167</v>
      </c>
      <c r="AA139" s="5" t="s">
        <v>105</v>
      </c>
      <c r="AB139" s="5" t="s">
        <v>105</v>
      </c>
      <c r="AC139" s="5" t="s">
        <v>1398</v>
      </c>
      <c r="AD139" s="5" t="s">
        <v>1399</v>
      </c>
      <c r="AE139" s="5" t="s">
        <v>105</v>
      </c>
      <c r="AF139" s="5" t="s">
        <v>105</v>
      </c>
      <c r="AG139" s="5" t="s">
        <v>105</v>
      </c>
      <c r="AH139" s="5" t="s">
        <v>105</v>
      </c>
      <c r="AI139" s="5" t="s">
        <v>105</v>
      </c>
      <c r="AJ139" s="22" t="s">
        <v>105</v>
      </c>
      <c r="AK139" s="5" t="s">
        <v>105</v>
      </c>
      <c r="AL139" s="10" t="s">
        <v>105</v>
      </c>
      <c r="AM139" s="5" t="s">
        <v>105</v>
      </c>
      <c r="AN139" s="5" t="s">
        <v>105</v>
      </c>
      <c r="AO139" s="5" t="s">
        <v>105</v>
      </c>
      <c r="AP139" s="5" t="s">
        <v>105</v>
      </c>
      <c r="AQ139" s="5" t="s">
        <v>105</v>
      </c>
      <c r="AR139" s="5" t="s">
        <v>105</v>
      </c>
      <c r="AS139" s="5" t="s">
        <v>105</v>
      </c>
      <c r="AT139" s="5" t="s">
        <v>105</v>
      </c>
      <c r="AU139" s="5" t="s">
        <v>105</v>
      </c>
      <c r="AV139" s="5" t="s">
        <v>105</v>
      </c>
      <c r="AW139" s="5" t="s">
        <v>105</v>
      </c>
      <c r="AX139" s="5" t="s">
        <v>105</v>
      </c>
      <c r="AY139" s="5" t="s">
        <v>105</v>
      </c>
      <c r="AZ139" s="5" t="s">
        <v>105</v>
      </c>
      <c r="BA139" s="5" t="s">
        <v>105</v>
      </c>
      <c r="BB139" s="5" t="s">
        <v>105</v>
      </c>
      <c r="BC139" s="5" t="s">
        <v>105</v>
      </c>
      <c r="BD139" s="5" t="s">
        <v>105</v>
      </c>
      <c r="BE139" s="5" t="s">
        <v>105</v>
      </c>
      <c r="BF139" s="5" t="s">
        <v>105</v>
      </c>
      <c r="BG139" s="5" t="s">
        <v>105</v>
      </c>
      <c r="BH139" s="5" t="s">
        <v>105</v>
      </c>
      <c r="BI139" s="5" t="s">
        <v>105</v>
      </c>
      <c r="BJ139" s="5" t="s">
        <v>105</v>
      </c>
      <c r="BK139" s="5" t="s">
        <v>105</v>
      </c>
      <c r="BL139" s="5" t="s">
        <v>105</v>
      </c>
      <c r="BM139" s="5" t="s">
        <v>105</v>
      </c>
      <c r="BN139" s="5" t="s">
        <v>105</v>
      </c>
      <c r="BO139" s="5" t="s">
        <v>105</v>
      </c>
      <c r="BP139" s="5" t="s">
        <v>105</v>
      </c>
      <c r="BQ139" s="5" t="s">
        <v>105</v>
      </c>
      <c r="BR139" s="5" t="s">
        <v>1400</v>
      </c>
      <c r="BS139" s="5" t="s">
        <v>105</v>
      </c>
      <c r="BT139" s="5" t="s">
        <v>1401</v>
      </c>
      <c r="BU139" s="5" t="s">
        <v>119</v>
      </c>
      <c r="BV139" s="10" t="s">
        <v>105</v>
      </c>
      <c r="BW139" s="10" t="s">
        <v>105</v>
      </c>
      <c r="BX139" s="5" t="s">
        <v>105</v>
      </c>
      <c r="BY139" s="5" t="s">
        <v>105</v>
      </c>
      <c r="BZ139" s="5" t="s">
        <v>105</v>
      </c>
      <c r="CA139" s="5">
        <v>2.0</v>
      </c>
      <c r="CB139" s="5" t="s">
        <v>105</v>
      </c>
      <c r="CC139" s="5" t="s">
        <v>105</v>
      </c>
      <c r="CD139" s="5">
        <v>16.5</v>
      </c>
      <c r="CE139" s="5">
        <v>5.5</v>
      </c>
      <c r="CF139" s="5" t="s">
        <v>105</v>
      </c>
      <c r="CG139" s="5">
        <v>4.0</v>
      </c>
      <c r="CH139" s="5">
        <v>11.0</v>
      </c>
      <c r="CI139" s="5">
        <v>4.5</v>
      </c>
      <c r="CJ139" s="5" t="s">
        <v>105</v>
      </c>
      <c r="CK139" s="5">
        <v>2.0</v>
      </c>
      <c r="CL139" s="5" t="s">
        <v>105</v>
      </c>
      <c r="CM139" s="5" t="s">
        <v>105</v>
      </c>
      <c r="CN139" s="5" t="s">
        <v>105</v>
      </c>
      <c r="CO139" s="5" t="s">
        <v>105</v>
      </c>
      <c r="CP139" s="5" t="s">
        <v>1402</v>
      </c>
      <c r="CQ139" s="5" t="s">
        <v>105</v>
      </c>
      <c r="CR139" s="5" t="s">
        <v>105</v>
      </c>
      <c r="CS139" s="5" t="s">
        <v>118</v>
      </c>
      <c r="CT139" s="5" t="s">
        <v>105</v>
      </c>
      <c r="CU139" s="5" t="s">
        <v>105</v>
      </c>
      <c r="CV139" s="13" t="s">
        <v>1403</v>
      </c>
      <c r="CW139" s="6"/>
      <c r="CX139" s="6"/>
      <c r="CY139" s="6"/>
      <c r="CZ139" s="6"/>
      <c r="DA139" s="6"/>
      <c r="DB139" s="6"/>
      <c r="DC139" s="6"/>
      <c r="DD139" s="6"/>
      <c r="DE139" s="6"/>
      <c r="DF139" s="6"/>
    </row>
    <row r="140">
      <c r="A140" s="5" t="s">
        <v>100</v>
      </c>
      <c r="B140" s="5" t="s">
        <v>1327</v>
      </c>
      <c r="C140" s="5" t="s">
        <v>1404</v>
      </c>
      <c r="D140" s="5">
        <v>9507.0</v>
      </c>
      <c r="E140" s="5" t="s">
        <v>105</v>
      </c>
      <c r="F140" s="5">
        <v>1994.0</v>
      </c>
      <c r="G140" s="5" t="s">
        <v>149</v>
      </c>
      <c r="H140" s="5" t="s">
        <v>105</v>
      </c>
      <c r="I140" s="5" t="s">
        <v>150</v>
      </c>
      <c r="J140" s="5" t="s">
        <v>107</v>
      </c>
      <c r="K140" s="5" t="s">
        <v>108</v>
      </c>
      <c r="L140" s="5" t="s">
        <v>105</v>
      </c>
      <c r="M140" s="5" t="s">
        <v>225</v>
      </c>
      <c r="N140" s="5">
        <v>5.0</v>
      </c>
      <c r="O140" s="10" t="s">
        <v>1405</v>
      </c>
      <c r="P140" s="5" t="s">
        <v>1406</v>
      </c>
      <c r="Q140" s="5" t="s">
        <v>1407</v>
      </c>
      <c r="R140" s="5" t="s">
        <v>1408</v>
      </c>
      <c r="S140" s="5" t="s">
        <v>105</v>
      </c>
      <c r="T140" s="5" t="s">
        <v>105</v>
      </c>
      <c r="U140" s="5" t="s">
        <v>105</v>
      </c>
      <c r="V140" s="5" t="s">
        <v>105</v>
      </c>
      <c r="W140" s="5" t="s">
        <v>105</v>
      </c>
      <c r="X140" s="5">
        <v>0.0</v>
      </c>
      <c r="Y140" s="5" t="s">
        <v>190</v>
      </c>
      <c r="Z140" s="5" t="s">
        <v>105</v>
      </c>
      <c r="AA140" s="5" t="s">
        <v>105</v>
      </c>
      <c r="AB140" s="5" t="s">
        <v>105</v>
      </c>
      <c r="AC140" s="5" t="s">
        <v>284</v>
      </c>
      <c r="AD140" s="5" t="s">
        <v>105</v>
      </c>
      <c r="AE140" s="5" t="s">
        <v>105</v>
      </c>
      <c r="AF140" s="5" t="s">
        <v>105</v>
      </c>
      <c r="AG140" s="5" t="s">
        <v>105</v>
      </c>
      <c r="AH140" s="5" t="s">
        <v>105</v>
      </c>
      <c r="AI140" s="23" t="s">
        <v>105</v>
      </c>
      <c r="AJ140" s="22" t="s">
        <v>105</v>
      </c>
      <c r="AK140" s="5" t="s">
        <v>105</v>
      </c>
      <c r="AL140" s="10" t="s">
        <v>105</v>
      </c>
      <c r="AM140" s="5">
        <v>1.0</v>
      </c>
      <c r="AN140" s="5">
        <v>7.5</v>
      </c>
      <c r="AO140" s="5" t="s">
        <v>105</v>
      </c>
      <c r="AP140" s="5" t="s">
        <v>105</v>
      </c>
      <c r="AQ140" s="5" t="s">
        <v>105</v>
      </c>
      <c r="AR140" s="5" t="s">
        <v>105</v>
      </c>
      <c r="AS140" s="5" t="s">
        <v>105</v>
      </c>
      <c r="AT140" s="5" t="s">
        <v>105</v>
      </c>
      <c r="AU140" s="5" t="s">
        <v>105</v>
      </c>
      <c r="AV140" s="5" t="s">
        <v>105</v>
      </c>
      <c r="AW140" s="5" t="s">
        <v>556</v>
      </c>
      <c r="AX140" s="5" t="s">
        <v>105</v>
      </c>
      <c r="AY140" s="5" t="s">
        <v>105</v>
      </c>
      <c r="AZ140" s="5" t="s">
        <v>105</v>
      </c>
      <c r="BA140" s="5" t="s">
        <v>105</v>
      </c>
      <c r="BB140" s="5" t="s">
        <v>105</v>
      </c>
      <c r="BC140" s="5" t="s">
        <v>105</v>
      </c>
      <c r="BD140" s="5" t="s">
        <v>105</v>
      </c>
      <c r="BE140" s="5" t="s">
        <v>105</v>
      </c>
      <c r="BF140" s="5" t="s">
        <v>105</v>
      </c>
      <c r="BG140" s="5" t="s">
        <v>105</v>
      </c>
      <c r="BH140" s="5" t="s">
        <v>105</v>
      </c>
      <c r="BI140" s="5" t="s">
        <v>748</v>
      </c>
      <c r="BJ140" s="5" t="s">
        <v>105</v>
      </c>
      <c r="BK140" s="5" t="s">
        <v>105</v>
      </c>
      <c r="BL140" s="5" t="s">
        <v>105</v>
      </c>
      <c r="BM140" s="5" t="s">
        <v>1409</v>
      </c>
      <c r="BN140" s="5" t="s">
        <v>105</v>
      </c>
      <c r="BO140" s="5" t="s">
        <v>105</v>
      </c>
      <c r="BP140" s="5" t="s">
        <v>1410</v>
      </c>
      <c r="BQ140" s="5" t="s">
        <v>105</v>
      </c>
      <c r="BR140" s="5" t="s">
        <v>1411</v>
      </c>
      <c r="BS140" s="5" t="s">
        <v>105</v>
      </c>
      <c r="BT140" s="5" t="s">
        <v>1412</v>
      </c>
      <c r="BU140" s="5" t="s">
        <v>119</v>
      </c>
      <c r="BV140" s="10" t="s">
        <v>105</v>
      </c>
      <c r="BW140" s="10" t="s">
        <v>105</v>
      </c>
      <c r="BX140" s="5" t="s">
        <v>105</v>
      </c>
      <c r="BY140" s="5" t="s">
        <v>105</v>
      </c>
      <c r="BZ140" s="5" t="s">
        <v>105</v>
      </c>
      <c r="CA140" s="5" t="s">
        <v>105</v>
      </c>
      <c r="CB140" s="5" t="s">
        <v>105</v>
      </c>
      <c r="CC140" s="5" t="s">
        <v>105</v>
      </c>
      <c r="CD140" s="5" t="s">
        <v>105</v>
      </c>
      <c r="CE140" s="5" t="s">
        <v>105</v>
      </c>
      <c r="CF140" s="5" t="s">
        <v>105</v>
      </c>
      <c r="CG140" s="5" t="s">
        <v>105</v>
      </c>
      <c r="CH140" s="5" t="s">
        <v>105</v>
      </c>
      <c r="CI140" s="5" t="s">
        <v>105</v>
      </c>
      <c r="CJ140" s="5" t="s">
        <v>105</v>
      </c>
      <c r="CK140" s="5" t="s">
        <v>105</v>
      </c>
      <c r="CL140" s="5" t="s">
        <v>105</v>
      </c>
      <c r="CM140" s="5" t="s">
        <v>105</v>
      </c>
      <c r="CN140" s="5" t="s">
        <v>105</v>
      </c>
      <c r="CO140" s="5" t="s">
        <v>105</v>
      </c>
      <c r="CP140" s="5" t="s">
        <v>105</v>
      </c>
      <c r="CQ140" s="10" t="s">
        <v>1413</v>
      </c>
      <c r="CR140" s="5" t="s">
        <v>105</v>
      </c>
      <c r="CS140" s="5" t="s">
        <v>105</v>
      </c>
      <c r="CT140" s="5" t="s">
        <v>105</v>
      </c>
      <c r="CU140" s="5" t="s">
        <v>105</v>
      </c>
      <c r="CV140" s="13" t="s">
        <v>1414</v>
      </c>
      <c r="CW140" s="6"/>
      <c r="CX140" s="6"/>
      <c r="CY140" s="6"/>
      <c r="CZ140" s="6"/>
      <c r="DA140" s="6"/>
      <c r="DB140" s="6"/>
      <c r="DC140" s="6"/>
      <c r="DD140" s="6"/>
      <c r="DE140" s="6"/>
      <c r="DF140" s="6"/>
    </row>
    <row r="141">
      <c r="A141" s="5" t="s">
        <v>100</v>
      </c>
      <c r="B141" s="5" t="s">
        <v>1327</v>
      </c>
      <c r="C141" s="5" t="s">
        <v>1404</v>
      </c>
      <c r="D141" s="5">
        <v>62679.0</v>
      </c>
      <c r="E141" s="5" t="s">
        <v>1415</v>
      </c>
      <c r="F141" s="5">
        <v>1997.0</v>
      </c>
      <c r="G141" s="5" t="s">
        <v>213</v>
      </c>
      <c r="H141" s="5">
        <v>10.0</v>
      </c>
      <c r="I141" s="5" t="s">
        <v>214</v>
      </c>
      <c r="J141" s="5" t="s">
        <v>107</v>
      </c>
      <c r="K141" s="5" t="s">
        <v>108</v>
      </c>
      <c r="L141" s="5" t="s">
        <v>105</v>
      </c>
      <c r="M141" s="5" t="s">
        <v>137</v>
      </c>
      <c r="N141" s="5">
        <v>3.0</v>
      </c>
      <c r="O141" s="10" t="s">
        <v>1416</v>
      </c>
      <c r="P141" s="5" t="s">
        <v>1417</v>
      </c>
      <c r="Q141" s="5" t="s">
        <v>1418</v>
      </c>
      <c r="R141" s="5" t="s">
        <v>1419</v>
      </c>
      <c r="S141" s="5" t="s">
        <v>1420</v>
      </c>
      <c r="T141" s="5" t="s">
        <v>105</v>
      </c>
      <c r="U141" s="5" t="s">
        <v>105</v>
      </c>
      <c r="V141" s="5" t="s">
        <v>105</v>
      </c>
      <c r="W141" s="5" t="s">
        <v>105</v>
      </c>
      <c r="X141" s="5">
        <v>900.0</v>
      </c>
      <c r="Y141" s="5" t="s">
        <v>105</v>
      </c>
      <c r="Z141" s="5" t="s">
        <v>105</v>
      </c>
      <c r="AA141" s="5" t="s">
        <v>105</v>
      </c>
      <c r="AB141" s="5" t="s">
        <v>105</v>
      </c>
      <c r="AC141" s="5" t="s">
        <v>1421</v>
      </c>
      <c r="AD141" s="5" t="s">
        <v>105</v>
      </c>
      <c r="AE141" s="5" t="s">
        <v>105</v>
      </c>
      <c r="AF141" s="5" t="s">
        <v>105</v>
      </c>
      <c r="AG141" s="5" t="s">
        <v>105</v>
      </c>
      <c r="AH141" s="5" t="s">
        <v>105</v>
      </c>
      <c r="AI141" s="7">
        <f>CONVERT(AJ141, "ft", "m")</f>
        <v>15.24</v>
      </c>
      <c r="AJ141" s="22">
        <v>50.0</v>
      </c>
      <c r="AK141" s="24">
        <f>CONVERT(AJ141, "ft", "yd")</f>
        <v>16.66666667</v>
      </c>
      <c r="AL141" s="10" t="s">
        <v>105</v>
      </c>
      <c r="AM141" s="5">
        <v>1.0</v>
      </c>
      <c r="AN141" s="5">
        <v>5.0</v>
      </c>
      <c r="AO141" s="5" t="s">
        <v>105</v>
      </c>
      <c r="AP141" s="5" t="s">
        <v>105</v>
      </c>
      <c r="AQ141" s="5" t="s">
        <v>105</v>
      </c>
      <c r="AR141" s="5" t="s">
        <v>105</v>
      </c>
      <c r="AS141" s="5" t="s">
        <v>105</v>
      </c>
      <c r="AT141" s="5" t="s">
        <v>105</v>
      </c>
      <c r="AU141" s="5" t="s">
        <v>105</v>
      </c>
      <c r="AV141" s="5" t="s">
        <v>105</v>
      </c>
      <c r="AW141" s="5" t="s">
        <v>116</v>
      </c>
      <c r="AX141" s="5" t="s">
        <v>105</v>
      </c>
      <c r="AY141" s="5" t="s">
        <v>105</v>
      </c>
      <c r="AZ141" s="5" t="s">
        <v>105</v>
      </c>
      <c r="BA141" s="5" t="s">
        <v>105</v>
      </c>
      <c r="BB141" s="5" t="s">
        <v>105</v>
      </c>
      <c r="BC141" s="5" t="s">
        <v>105</v>
      </c>
      <c r="BD141" s="5" t="s">
        <v>105</v>
      </c>
      <c r="BE141" s="5" t="s">
        <v>105</v>
      </c>
      <c r="BF141" s="5" t="s">
        <v>1422</v>
      </c>
      <c r="BG141" s="5" t="s">
        <v>105</v>
      </c>
      <c r="BH141" s="5" t="s">
        <v>105</v>
      </c>
      <c r="BI141" s="5" t="s">
        <v>318</v>
      </c>
      <c r="BJ141" s="5" t="s">
        <v>105</v>
      </c>
      <c r="BK141" s="5" t="s">
        <v>105</v>
      </c>
      <c r="BL141" s="5" t="s">
        <v>105</v>
      </c>
      <c r="BM141" s="5" t="s">
        <v>105</v>
      </c>
      <c r="BN141" s="5" t="s">
        <v>685</v>
      </c>
      <c r="BO141" s="5" t="s">
        <v>105</v>
      </c>
      <c r="BP141" s="5" t="s">
        <v>105</v>
      </c>
      <c r="BQ141" s="5" t="s">
        <v>105</v>
      </c>
      <c r="BR141" s="5" t="s">
        <v>1423</v>
      </c>
      <c r="BS141" s="5" t="s">
        <v>105</v>
      </c>
      <c r="BT141" s="5" t="s">
        <v>1424</v>
      </c>
      <c r="BU141" s="5" t="s">
        <v>119</v>
      </c>
      <c r="BV141" s="10" t="s">
        <v>105</v>
      </c>
      <c r="BW141" s="10" t="s">
        <v>105</v>
      </c>
      <c r="BX141" s="5" t="s">
        <v>105</v>
      </c>
      <c r="BY141" s="5" t="s">
        <v>105</v>
      </c>
      <c r="BZ141" s="5" t="s">
        <v>105</v>
      </c>
      <c r="CA141" s="5" t="s">
        <v>105</v>
      </c>
      <c r="CB141" s="5" t="s">
        <v>105</v>
      </c>
      <c r="CC141" s="5" t="s">
        <v>105</v>
      </c>
      <c r="CD141" s="5" t="s">
        <v>105</v>
      </c>
      <c r="CE141" s="5" t="s">
        <v>105</v>
      </c>
      <c r="CF141" s="5" t="s">
        <v>105</v>
      </c>
      <c r="CG141" s="5" t="s">
        <v>105</v>
      </c>
      <c r="CH141" s="5" t="s">
        <v>105</v>
      </c>
      <c r="CI141" s="5" t="s">
        <v>105</v>
      </c>
      <c r="CJ141" s="5" t="s">
        <v>105</v>
      </c>
      <c r="CK141" s="5" t="s">
        <v>105</v>
      </c>
      <c r="CL141" s="5" t="s">
        <v>105</v>
      </c>
      <c r="CM141" s="5" t="s">
        <v>105</v>
      </c>
      <c r="CN141" s="5" t="s">
        <v>105</v>
      </c>
      <c r="CO141" s="5" t="s">
        <v>105</v>
      </c>
      <c r="CP141" s="5" t="s">
        <v>1425</v>
      </c>
      <c r="CQ141" s="10" t="s">
        <v>1426</v>
      </c>
      <c r="CR141" s="5" t="s">
        <v>105</v>
      </c>
      <c r="CS141" s="5" t="s">
        <v>105</v>
      </c>
      <c r="CT141" s="5" t="s">
        <v>105</v>
      </c>
      <c r="CU141" s="5" t="s">
        <v>105</v>
      </c>
      <c r="CV141" s="13" t="s">
        <v>1427</v>
      </c>
      <c r="CW141" s="6"/>
      <c r="CX141" s="6"/>
      <c r="CY141" s="6"/>
      <c r="CZ141" s="6"/>
      <c r="DA141" s="6"/>
      <c r="DB141" s="6"/>
      <c r="DC141" s="6"/>
      <c r="DD141" s="6"/>
      <c r="DE141" s="6"/>
      <c r="DF141" s="6"/>
    </row>
    <row r="142">
      <c r="A142" s="5" t="s">
        <v>100</v>
      </c>
      <c r="B142" s="5" t="s">
        <v>1327</v>
      </c>
      <c r="C142" s="5" t="s">
        <v>1404</v>
      </c>
      <c r="D142" s="5">
        <v>3032.0</v>
      </c>
      <c r="E142" s="5" t="s">
        <v>105</v>
      </c>
      <c r="F142" s="5">
        <v>2001.0</v>
      </c>
      <c r="G142" s="5" t="s">
        <v>163</v>
      </c>
      <c r="H142" s="5">
        <v>15.0</v>
      </c>
      <c r="I142" s="5" t="s">
        <v>150</v>
      </c>
      <c r="J142" s="5" t="s">
        <v>124</v>
      </c>
      <c r="K142" s="5" t="s">
        <v>199</v>
      </c>
      <c r="L142" s="5" t="s">
        <v>105</v>
      </c>
      <c r="M142" s="5" t="s">
        <v>105</v>
      </c>
      <c r="N142" s="5">
        <v>5.0</v>
      </c>
      <c r="O142" s="10" t="s">
        <v>1428</v>
      </c>
      <c r="P142" s="5" t="s">
        <v>1429</v>
      </c>
      <c r="Q142" s="5" t="s">
        <v>1407</v>
      </c>
      <c r="R142" s="5" t="s">
        <v>1419</v>
      </c>
      <c r="S142" s="5" t="s">
        <v>105</v>
      </c>
      <c r="T142" s="5" t="s">
        <v>105</v>
      </c>
      <c r="U142" s="5" t="s">
        <v>105</v>
      </c>
      <c r="V142" s="5" t="s">
        <v>105</v>
      </c>
      <c r="W142" s="5" t="s">
        <v>105</v>
      </c>
      <c r="X142" s="5">
        <v>2300.0</v>
      </c>
      <c r="Y142" s="5" t="s">
        <v>105</v>
      </c>
      <c r="Z142" s="5" t="s">
        <v>167</v>
      </c>
      <c r="AA142" s="5" t="s">
        <v>105</v>
      </c>
      <c r="AB142" s="5" t="s">
        <v>105</v>
      </c>
      <c r="AC142" s="5" t="s">
        <v>1430</v>
      </c>
      <c r="AD142" s="5" t="s">
        <v>629</v>
      </c>
      <c r="AE142" s="5" t="s">
        <v>105</v>
      </c>
      <c r="AF142" s="5" t="s">
        <v>105</v>
      </c>
      <c r="AG142" s="5" t="s">
        <v>105</v>
      </c>
      <c r="AH142" s="5" t="s">
        <v>105</v>
      </c>
      <c r="AI142" s="23" t="s">
        <v>105</v>
      </c>
      <c r="AJ142" s="22" t="s">
        <v>105</v>
      </c>
      <c r="AK142" s="5" t="s">
        <v>105</v>
      </c>
      <c r="AL142" s="10" t="s">
        <v>105</v>
      </c>
      <c r="AM142" s="5" t="s">
        <v>105</v>
      </c>
      <c r="AN142" s="5" t="s">
        <v>105</v>
      </c>
      <c r="AO142" s="5" t="s">
        <v>105</v>
      </c>
      <c r="AP142" s="5" t="s">
        <v>105</v>
      </c>
      <c r="AQ142" s="5" t="s">
        <v>105</v>
      </c>
      <c r="AR142" s="5" t="s">
        <v>105</v>
      </c>
      <c r="AS142" s="5" t="s">
        <v>105</v>
      </c>
      <c r="AT142" s="5" t="s">
        <v>105</v>
      </c>
      <c r="AU142" s="5" t="s">
        <v>105</v>
      </c>
      <c r="AV142" s="5" t="s">
        <v>105</v>
      </c>
      <c r="AW142" s="5" t="s">
        <v>105</v>
      </c>
      <c r="AX142" s="5" t="s">
        <v>105</v>
      </c>
      <c r="AY142" s="5" t="s">
        <v>105</v>
      </c>
      <c r="AZ142" s="5" t="s">
        <v>105</v>
      </c>
      <c r="BA142" s="5" t="s">
        <v>105</v>
      </c>
      <c r="BB142" s="5" t="s">
        <v>105</v>
      </c>
      <c r="BC142" s="5" t="s">
        <v>105</v>
      </c>
      <c r="BD142" s="5" t="s">
        <v>105</v>
      </c>
      <c r="BE142" s="5" t="s">
        <v>105</v>
      </c>
      <c r="BF142" s="5" t="s">
        <v>105</v>
      </c>
      <c r="BG142" s="5" t="s">
        <v>105</v>
      </c>
      <c r="BH142" s="5" t="s">
        <v>105</v>
      </c>
      <c r="BI142" s="5" t="s">
        <v>105</v>
      </c>
      <c r="BJ142" s="5" t="s">
        <v>105</v>
      </c>
      <c r="BK142" s="5" t="s">
        <v>105</v>
      </c>
      <c r="BL142" s="5" t="s">
        <v>105</v>
      </c>
      <c r="BM142" s="5" t="s">
        <v>105</v>
      </c>
      <c r="BN142" s="5" t="s">
        <v>105</v>
      </c>
      <c r="BO142" s="5" t="s">
        <v>105</v>
      </c>
      <c r="BP142" s="5" t="s">
        <v>105</v>
      </c>
      <c r="BQ142" s="5" t="s">
        <v>105</v>
      </c>
      <c r="BR142" s="5" t="s">
        <v>105</v>
      </c>
      <c r="BS142" s="5" t="s">
        <v>105</v>
      </c>
      <c r="BT142" s="5" t="s">
        <v>105</v>
      </c>
      <c r="BU142" s="5" t="s">
        <v>105</v>
      </c>
      <c r="BV142" s="10" t="s">
        <v>105</v>
      </c>
      <c r="BW142" s="10" t="s">
        <v>105</v>
      </c>
      <c r="BX142" s="5" t="s">
        <v>1431</v>
      </c>
      <c r="BY142" s="5" t="s">
        <v>105</v>
      </c>
      <c r="BZ142" s="5" t="s">
        <v>105</v>
      </c>
      <c r="CA142" s="5" t="s">
        <v>105</v>
      </c>
      <c r="CB142" s="5" t="s">
        <v>105</v>
      </c>
      <c r="CC142" s="5" t="s">
        <v>105</v>
      </c>
      <c r="CD142" s="5" t="s">
        <v>105</v>
      </c>
      <c r="CE142" s="5" t="s">
        <v>105</v>
      </c>
      <c r="CF142" s="5" t="s">
        <v>105</v>
      </c>
      <c r="CG142" s="5" t="s">
        <v>105</v>
      </c>
      <c r="CH142" s="5" t="s">
        <v>105</v>
      </c>
      <c r="CI142" s="5" t="s">
        <v>105</v>
      </c>
      <c r="CJ142" s="5" t="s">
        <v>105</v>
      </c>
      <c r="CK142" s="5" t="s">
        <v>105</v>
      </c>
      <c r="CL142" s="5" t="s">
        <v>105</v>
      </c>
      <c r="CM142" s="5" t="s">
        <v>105</v>
      </c>
      <c r="CN142" s="5" t="s">
        <v>105</v>
      </c>
      <c r="CO142" s="5" t="s">
        <v>105</v>
      </c>
      <c r="CP142" s="5" t="s">
        <v>1432</v>
      </c>
      <c r="CQ142" s="5" t="s">
        <v>105</v>
      </c>
      <c r="CR142" s="5" t="s">
        <v>105</v>
      </c>
      <c r="CS142" s="5" t="s">
        <v>105</v>
      </c>
      <c r="CT142" s="5" t="s">
        <v>105</v>
      </c>
      <c r="CU142" s="5" t="s">
        <v>105</v>
      </c>
      <c r="CV142" s="13" t="s">
        <v>1433</v>
      </c>
      <c r="CW142" s="6"/>
      <c r="CX142" s="6"/>
      <c r="CY142" s="6"/>
      <c r="CZ142" s="6"/>
      <c r="DA142" s="6"/>
      <c r="DB142" s="6"/>
      <c r="DC142" s="6"/>
      <c r="DD142" s="6"/>
      <c r="DE142" s="6"/>
      <c r="DF142" s="6"/>
    </row>
    <row r="143">
      <c r="A143" s="5" t="s">
        <v>100</v>
      </c>
      <c r="B143" s="5" t="s">
        <v>1327</v>
      </c>
      <c r="C143" s="5" t="s">
        <v>1434</v>
      </c>
      <c r="D143" s="5">
        <v>36178.0</v>
      </c>
      <c r="E143" s="5" t="s">
        <v>678</v>
      </c>
      <c r="F143" s="5">
        <v>2012.0</v>
      </c>
      <c r="G143" s="5" t="s">
        <v>149</v>
      </c>
      <c r="H143" s="5">
        <v>29.0</v>
      </c>
      <c r="I143" s="5" t="s">
        <v>150</v>
      </c>
      <c r="J143" s="5" t="s">
        <v>107</v>
      </c>
      <c r="K143" s="5" t="s">
        <v>108</v>
      </c>
      <c r="L143" s="5" t="s">
        <v>105</v>
      </c>
      <c r="M143" s="5" t="s">
        <v>215</v>
      </c>
      <c r="N143" s="5">
        <v>1.0</v>
      </c>
      <c r="O143" s="10" t="s">
        <v>1435</v>
      </c>
      <c r="P143" s="5" t="s">
        <v>1436</v>
      </c>
      <c r="Q143" s="5" t="s">
        <v>1437</v>
      </c>
      <c r="R143" s="5" t="s">
        <v>1438</v>
      </c>
      <c r="S143" s="5" t="s">
        <v>1439</v>
      </c>
      <c r="T143" s="5">
        <v>33.2693518</v>
      </c>
      <c r="U143" s="5">
        <v>-91.2198092</v>
      </c>
      <c r="V143" s="5">
        <v>38.57</v>
      </c>
      <c r="W143" s="5" t="s">
        <v>105</v>
      </c>
      <c r="X143" s="5">
        <v>2230.0</v>
      </c>
      <c r="Y143" s="5" t="s">
        <v>105</v>
      </c>
      <c r="Z143" s="5" t="s">
        <v>167</v>
      </c>
      <c r="AA143" s="5" t="s">
        <v>141</v>
      </c>
      <c r="AB143" s="5">
        <v>83.0</v>
      </c>
      <c r="AC143" s="5" t="s">
        <v>1440</v>
      </c>
      <c r="AD143" s="5" t="s">
        <v>105</v>
      </c>
      <c r="AE143" s="5" t="s">
        <v>105</v>
      </c>
      <c r="AF143" s="5" t="s">
        <v>105</v>
      </c>
      <c r="AG143" s="5" t="s">
        <v>105</v>
      </c>
      <c r="AH143" s="5" t="s">
        <v>105</v>
      </c>
      <c r="AI143" s="7">
        <f t="shared" ref="AI143:AI144" si="41">CONVERT(AJ143, "ft", "m")</f>
        <v>91.44</v>
      </c>
      <c r="AJ143" s="22">
        <v>300.0</v>
      </c>
      <c r="AK143" s="24">
        <f t="shared" ref="AK143:AK144" si="42">CONVERT(AJ143, "ft", "yd")</f>
        <v>100</v>
      </c>
      <c r="AL143" s="10" t="s">
        <v>105</v>
      </c>
      <c r="AM143" s="5">
        <v>1.0</v>
      </c>
      <c r="AN143" s="5">
        <v>7.0</v>
      </c>
      <c r="AO143" s="5" t="s">
        <v>105</v>
      </c>
      <c r="AP143" s="5" t="s">
        <v>105</v>
      </c>
      <c r="AQ143" s="5" t="s">
        <v>105</v>
      </c>
      <c r="AR143" s="5" t="s">
        <v>105</v>
      </c>
      <c r="AS143" s="5" t="s">
        <v>105</v>
      </c>
      <c r="AT143" s="5" t="s">
        <v>105</v>
      </c>
      <c r="AU143" s="5" t="s">
        <v>105</v>
      </c>
      <c r="AV143" s="5" t="s">
        <v>105</v>
      </c>
      <c r="AW143" s="5" t="s">
        <v>144</v>
      </c>
      <c r="AX143" s="5" t="s">
        <v>105</v>
      </c>
      <c r="AY143" s="5" t="s">
        <v>105</v>
      </c>
      <c r="AZ143" s="5" t="s">
        <v>105</v>
      </c>
      <c r="BA143" s="5" t="s">
        <v>105</v>
      </c>
      <c r="BB143" s="5" t="s">
        <v>105</v>
      </c>
      <c r="BC143" s="5" t="s">
        <v>105</v>
      </c>
      <c r="BD143" s="5" t="s">
        <v>105</v>
      </c>
      <c r="BE143" s="5" t="s">
        <v>105</v>
      </c>
      <c r="BF143" s="5" t="s">
        <v>105</v>
      </c>
      <c r="BG143" s="5" t="s">
        <v>105</v>
      </c>
      <c r="BH143" s="5" t="s">
        <v>105</v>
      </c>
      <c r="BI143" s="5" t="s">
        <v>105</v>
      </c>
      <c r="BJ143" s="5" t="s">
        <v>105</v>
      </c>
      <c r="BK143" s="5" t="s">
        <v>105</v>
      </c>
      <c r="BL143" s="5" t="s">
        <v>105</v>
      </c>
      <c r="BM143" s="5" t="s">
        <v>1441</v>
      </c>
      <c r="BN143" s="5" t="s">
        <v>685</v>
      </c>
      <c r="BO143" s="5" t="s">
        <v>105</v>
      </c>
      <c r="BP143" s="5" t="s">
        <v>105</v>
      </c>
      <c r="BQ143" s="5" t="s">
        <v>105</v>
      </c>
      <c r="BR143" s="5" t="s">
        <v>215</v>
      </c>
      <c r="BS143" s="5" t="s">
        <v>105</v>
      </c>
      <c r="BT143" s="5" t="s">
        <v>1442</v>
      </c>
      <c r="BU143" s="5" t="s">
        <v>119</v>
      </c>
      <c r="BV143" s="10" t="s">
        <v>105</v>
      </c>
      <c r="BW143" s="10" t="s">
        <v>105</v>
      </c>
      <c r="BX143" s="5" t="s">
        <v>105</v>
      </c>
      <c r="BY143" s="5" t="s">
        <v>105</v>
      </c>
      <c r="BZ143" s="5" t="s">
        <v>105</v>
      </c>
      <c r="CA143" s="5" t="s">
        <v>105</v>
      </c>
      <c r="CB143" s="5" t="s">
        <v>105</v>
      </c>
      <c r="CC143" s="5" t="s">
        <v>105</v>
      </c>
      <c r="CD143" s="5" t="s">
        <v>105</v>
      </c>
      <c r="CE143" s="5" t="s">
        <v>105</v>
      </c>
      <c r="CF143" s="5" t="s">
        <v>105</v>
      </c>
      <c r="CG143" s="5" t="s">
        <v>105</v>
      </c>
      <c r="CH143" s="5" t="s">
        <v>105</v>
      </c>
      <c r="CI143" s="5" t="s">
        <v>105</v>
      </c>
      <c r="CJ143" s="5" t="s">
        <v>105</v>
      </c>
      <c r="CK143" s="5" t="s">
        <v>105</v>
      </c>
      <c r="CL143" s="5" t="s">
        <v>105</v>
      </c>
      <c r="CM143" s="5" t="s">
        <v>105</v>
      </c>
      <c r="CN143" s="5" t="s">
        <v>105</v>
      </c>
      <c r="CO143" s="5" t="s">
        <v>105</v>
      </c>
      <c r="CP143" s="5" t="s">
        <v>105</v>
      </c>
      <c r="CQ143" s="10" t="s">
        <v>1443</v>
      </c>
      <c r="CR143" s="5" t="s">
        <v>118</v>
      </c>
      <c r="CS143" s="5" t="s">
        <v>105</v>
      </c>
      <c r="CT143" s="5" t="s">
        <v>105</v>
      </c>
      <c r="CU143" s="5" t="s">
        <v>105</v>
      </c>
      <c r="CV143" s="13" t="s">
        <v>1444</v>
      </c>
      <c r="CW143" s="6"/>
      <c r="CX143" s="6"/>
      <c r="CY143" s="6"/>
      <c r="CZ143" s="6"/>
      <c r="DA143" s="6"/>
      <c r="DB143" s="6"/>
      <c r="DC143" s="6"/>
      <c r="DD143" s="6"/>
      <c r="DE143" s="6"/>
      <c r="DF143" s="6"/>
    </row>
    <row r="144">
      <c r="A144" s="5" t="s">
        <v>100</v>
      </c>
      <c r="B144" s="5" t="s">
        <v>1327</v>
      </c>
      <c r="C144" s="5" t="s">
        <v>1445</v>
      </c>
      <c r="D144" s="5">
        <v>3519.0</v>
      </c>
      <c r="E144" s="5" t="s">
        <v>105</v>
      </c>
      <c r="F144" s="5">
        <v>1984.0</v>
      </c>
      <c r="G144" s="5" t="s">
        <v>1446</v>
      </c>
      <c r="H144" s="5" t="s">
        <v>105</v>
      </c>
      <c r="I144" s="5" t="s">
        <v>214</v>
      </c>
      <c r="J144" s="5" t="s">
        <v>107</v>
      </c>
      <c r="K144" s="5" t="s">
        <v>108</v>
      </c>
      <c r="L144" s="5" t="s">
        <v>105</v>
      </c>
      <c r="M144" s="5" t="s">
        <v>137</v>
      </c>
      <c r="N144" s="5">
        <v>1.0</v>
      </c>
      <c r="O144" s="10" t="s">
        <v>1447</v>
      </c>
      <c r="P144" s="5" t="s">
        <v>1448</v>
      </c>
      <c r="Q144" s="5" t="s">
        <v>1449</v>
      </c>
      <c r="R144" s="5" t="s">
        <v>1408</v>
      </c>
      <c r="S144" s="5" t="s">
        <v>1450</v>
      </c>
      <c r="T144" s="5">
        <v>33.8786892</v>
      </c>
      <c r="U144" s="5">
        <v>-93.2370477</v>
      </c>
      <c r="V144" s="5">
        <v>64.59</v>
      </c>
      <c r="W144" s="5" t="s">
        <v>105</v>
      </c>
      <c r="X144" s="5">
        <v>1430.0</v>
      </c>
      <c r="Y144" s="5" t="s">
        <v>105</v>
      </c>
      <c r="Z144" s="5" t="s">
        <v>167</v>
      </c>
      <c r="AA144" s="5" t="s">
        <v>105</v>
      </c>
      <c r="AB144" s="5" t="s">
        <v>105</v>
      </c>
      <c r="AC144" s="5" t="s">
        <v>284</v>
      </c>
      <c r="AD144" s="5" t="s">
        <v>1451</v>
      </c>
      <c r="AE144" s="5" t="s">
        <v>105</v>
      </c>
      <c r="AF144" s="5" t="s">
        <v>105</v>
      </c>
      <c r="AG144" s="5" t="s">
        <v>105</v>
      </c>
      <c r="AH144" s="5" t="s">
        <v>105</v>
      </c>
      <c r="AI144" s="7">
        <f t="shared" si="41"/>
        <v>402.336</v>
      </c>
      <c r="AJ144" s="22">
        <v>1320.0</v>
      </c>
      <c r="AK144" s="24">
        <f t="shared" si="42"/>
        <v>440</v>
      </c>
      <c r="AL144" s="10" t="s">
        <v>105</v>
      </c>
      <c r="AM144" s="5">
        <v>1.0</v>
      </c>
      <c r="AN144" s="5">
        <v>9.0</v>
      </c>
      <c r="AO144" s="5" t="s">
        <v>105</v>
      </c>
      <c r="AP144" s="5" t="s">
        <v>105</v>
      </c>
      <c r="AQ144" s="5" t="s">
        <v>105</v>
      </c>
      <c r="AR144" s="5" t="s">
        <v>105</v>
      </c>
      <c r="AS144" s="5" t="s">
        <v>105</v>
      </c>
      <c r="AT144" s="5" t="s">
        <v>105</v>
      </c>
      <c r="AU144" s="5" t="s">
        <v>105</v>
      </c>
      <c r="AV144" s="5" t="s">
        <v>105</v>
      </c>
      <c r="AW144" s="5" t="s">
        <v>116</v>
      </c>
      <c r="AX144" s="5" t="s">
        <v>105</v>
      </c>
      <c r="AY144" s="5" t="s">
        <v>105</v>
      </c>
      <c r="AZ144" s="5" t="s">
        <v>105</v>
      </c>
      <c r="BA144" s="5" t="s">
        <v>105</v>
      </c>
      <c r="BB144" s="5" t="s">
        <v>105</v>
      </c>
      <c r="BC144" s="5" t="s">
        <v>105</v>
      </c>
      <c r="BD144" s="5" t="s">
        <v>105</v>
      </c>
      <c r="BE144" s="5" t="s">
        <v>105</v>
      </c>
      <c r="BF144" s="5" t="s">
        <v>105</v>
      </c>
      <c r="BG144" s="5" t="s">
        <v>105</v>
      </c>
      <c r="BH144" s="5" t="s">
        <v>105</v>
      </c>
      <c r="BI144" s="5" t="s">
        <v>748</v>
      </c>
      <c r="BJ144" s="5" t="s">
        <v>654</v>
      </c>
      <c r="BK144" s="5" t="s">
        <v>105</v>
      </c>
      <c r="BL144" s="5" t="s">
        <v>105</v>
      </c>
      <c r="BM144" s="5" t="s">
        <v>105</v>
      </c>
      <c r="BN144" s="5" t="s">
        <v>105</v>
      </c>
      <c r="BO144" s="5" t="s">
        <v>105</v>
      </c>
      <c r="BP144" s="5" t="s">
        <v>1452</v>
      </c>
      <c r="BQ144" s="5" t="s">
        <v>105</v>
      </c>
      <c r="BR144" s="5" t="s">
        <v>1453</v>
      </c>
      <c r="BS144" s="5" t="s">
        <v>105</v>
      </c>
      <c r="BT144" s="25" t="s">
        <v>1454</v>
      </c>
      <c r="BU144" s="5" t="s">
        <v>119</v>
      </c>
      <c r="BV144" s="10" t="s">
        <v>105</v>
      </c>
      <c r="BW144" s="5" t="s">
        <v>118</v>
      </c>
      <c r="BX144" s="5" t="s">
        <v>105</v>
      </c>
      <c r="BY144" s="5" t="s">
        <v>105</v>
      </c>
      <c r="BZ144" s="5" t="s">
        <v>105</v>
      </c>
      <c r="CA144" s="5" t="s">
        <v>105</v>
      </c>
      <c r="CB144" s="5" t="s">
        <v>105</v>
      </c>
      <c r="CC144" s="5" t="s">
        <v>105</v>
      </c>
      <c r="CD144" s="5" t="s">
        <v>105</v>
      </c>
      <c r="CE144" s="5" t="s">
        <v>105</v>
      </c>
      <c r="CF144" s="5" t="s">
        <v>105</v>
      </c>
      <c r="CG144" s="5" t="s">
        <v>105</v>
      </c>
      <c r="CH144" s="5" t="s">
        <v>105</v>
      </c>
      <c r="CI144" s="5" t="s">
        <v>105</v>
      </c>
      <c r="CJ144" s="5" t="s">
        <v>105</v>
      </c>
      <c r="CK144" s="5" t="s">
        <v>105</v>
      </c>
      <c r="CL144" s="5" t="s">
        <v>105</v>
      </c>
      <c r="CM144" s="5" t="s">
        <v>105</v>
      </c>
      <c r="CN144" s="5" t="s">
        <v>105</v>
      </c>
      <c r="CO144" s="5" t="s">
        <v>105</v>
      </c>
      <c r="CP144" s="5" t="s">
        <v>105</v>
      </c>
      <c r="CQ144" s="10" t="s">
        <v>1455</v>
      </c>
      <c r="CR144" s="5" t="s">
        <v>118</v>
      </c>
      <c r="CS144" s="5" t="s">
        <v>105</v>
      </c>
      <c r="CT144" s="5" t="s">
        <v>105</v>
      </c>
      <c r="CU144" s="5" t="s">
        <v>105</v>
      </c>
      <c r="CV144" s="13" t="s">
        <v>1456</v>
      </c>
      <c r="CW144" s="6"/>
      <c r="CX144" s="6"/>
      <c r="CY144" s="6"/>
      <c r="CZ144" s="6"/>
      <c r="DA144" s="6"/>
      <c r="DB144" s="6"/>
      <c r="DC144" s="6"/>
      <c r="DD144" s="6"/>
      <c r="DE144" s="6"/>
      <c r="DF144" s="6"/>
    </row>
    <row r="145">
      <c r="A145" s="5" t="s">
        <v>100</v>
      </c>
      <c r="B145" s="5" t="s">
        <v>1327</v>
      </c>
      <c r="C145" s="5" t="s">
        <v>1445</v>
      </c>
      <c r="D145" s="5">
        <v>1638.0</v>
      </c>
      <c r="E145" s="5" t="s">
        <v>105</v>
      </c>
      <c r="F145" s="5">
        <v>1996.0</v>
      </c>
      <c r="G145" s="5" t="s">
        <v>135</v>
      </c>
      <c r="H145" s="5">
        <v>9.0</v>
      </c>
      <c r="I145" s="5" t="s">
        <v>136</v>
      </c>
      <c r="J145" s="5" t="s">
        <v>107</v>
      </c>
      <c r="K145" s="5" t="s">
        <v>108</v>
      </c>
      <c r="L145" s="5" t="s">
        <v>105</v>
      </c>
      <c r="M145" s="5" t="s">
        <v>278</v>
      </c>
      <c r="N145" s="5">
        <v>1.0</v>
      </c>
      <c r="O145" s="10" t="s">
        <v>1457</v>
      </c>
      <c r="P145" s="5" t="s">
        <v>1458</v>
      </c>
      <c r="Q145" s="5" t="s">
        <v>1459</v>
      </c>
      <c r="R145" s="5" t="s">
        <v>105</v>
      </c>
      <c r="S145" s="5" t="s">
        <v>105</v>
      </c>
      <c r="T145" s="5" t="s">
        <v>105</v>
      </c>
      <c r="U145" s="5" t="s">
        <v>105</v>
      </c>
      <c r="V145" s="5" t="s">
        <v>105</v>
      </c>
      <c r="W145" s="5" t="s">
        <v>105</v>
      </c>
      <c r="X145" s="5">
        <v>1500.0</v>
      </c>
      <c r="Y145" s="5">
        <v>69.0</v>
      </c>
      <c r="Z145" s="5" t="s">
        <v>105</v>
      </c>
      <c r="AA145" s="5" t="s">
        <v>105</v>
      </c>
      <c r="AB145" s="5" t="s">
        <v>105</v>
      </c>
      <c r="AC145" s="5" t="s">
        <v>1460</v>
      </c>
      <c r="AD145" s="5" t="s">
        <v>105</v>
      </c>
      <c r="AE145" s="5" t="s">
        <v>105</v>
      </c>
      <c r="AF145" s="5" t="s">
        <v>105</v>
      </c>
      <c r="AG145" s="5" t="s">
        <v>105</v>
      </c>
      <c r="AH145" s="5" t="s">
        <v>105</v>
      </c>
      <c r="AI145" s="23" t="s">
        <v>105</v>
      </c>
      <c r="AJ145" s="22" t="s">
        <v>105</v>
      </c>
      <c r="AK145" s="5" t="s">
        <v>105</v>
      </c>
      <c r="AL145" s="10" t="s">
        <v>105</v>
      </c>
      <c r="AM145" s="5">
        <v>1.0</v>
      </c>
      <c r="AN145" s="5">
        <v>7.5</v>
      </c>
      <c r="AO145" s="5" t="s">
        <v>105</v>
      </c>
      <c r="AP145" s="5" t="s">
        <v>105</v>
      </c>
      <c r="AQ145" s="5" t="s">
        <v>105</v>
      </c>
      <c r="AR145" s="5" t="s">
        <v>105</v>
      </c>
      <c r="AS145" s="5" t="s">
        <v>105</v>
      </c>
      <c r="AT145" s="5" t="s">
        <v>105</v>
      </c>
      <c r="AU145" s="5" t="s">
        <v>105</v>
      </c>
      <c r="AV145" s="5" t="s">
        <v>105</v>
      </c>
      <c r="AW145" s="5" t="s">
        <v>452</v>
      </c>
      <c r="AX145" s="5" t="s">
        <v>105</v>
      </c>
      <c r="AY145" s="5" t="s">
        <v>105</v>
      </c>
      <c r="AZ145" s="5" t="s">
        <v>105</v>
      </c>
      <c r="BA145" s="5" t="s">
        <v>105</v>
      </c>
      <c r="BB145" s="5" t="s">
        <v>105</v>
      </c>
      <c r="BC145" s="5" t="s">
        <v>105</v>
      </c>
      <c r="BD145" s="5" t="s">
        <v>105</v>
      </c>
      <c r="BE145" s="5" t="s">
        <v>105</v>
      </c>
      <c r="BF145" s="5" t="s">
        <v>105</v>
      </c>
      <c r="BG145" s="5" t="s">
        <v>105</v>
      </c>
      <c r="BH145" s="5" t="s">
        <v>105</v>
      </c>
      <c r="BI145" s="5" t="s">
        <v>105</v>
      </c>
      <c r="BJ145" s="5" t="s">
        <v>105</v>
      </c>
      <c r="BK145" s="5" t="s">
        <v>105</v>
      </c>
      <c r="BL145" s="5" t="s">
        <v>105</v>
      </c>
      <c r="BM145" s="5" t="s">
        <v>105</v>
      </c>
      <c r="BN145" s="5" t="s">
        <v>105</v>
      </c>
      <c r="BO145" s="5" t="s">
        <v>105</v>
      </c>
      <c r="BP145" s="5" t="s">
        <v>1382</v>
      </c>
      <c r="BQ145" s="5" t="s">
        <v>105</v>
      </c>
      <c r="BR145" s="5" t="s">
        <v>1461</v>
      </c>
      <c r="BS145" s="5" t="s">
        <v>105</v>
      </c>
      <c r="BT145" s="5" t="s">
        <v>105</v>
      </c>
      <c r="BU145" s="5" t="s">
        <v>105</v>
      </c>
      <c r="BV145" s="10" t="s">
        <v>105</v>
      </c>
      <c r="BW145" s="10" t="s">
        <v>105</v>
      </c>
      <c r="BX145" s="5" t="s">
        <v>368</v>
      </c>
      <c r="BY145" s="5" t="s">
        <v>105</v>
      </c>
      <c r="BZ145" s="5" t="s">
        <v>105</v>
      </c>
      <c r="CA145" s="5" t="s">
        <v>105</v>
      </c>
      <c r="CB145" s="5" t="s">
        <v>105</v>
      </c>
      <c r="CC145" s="5" t="s">
        <v>105</v>
      </c>
      <c r="CD145" s="5" t="s">
        <v>105</v>
      </c>
      <c r="CE145" s="5" t="s">
        <v>105</v>
      </c>
      <c r="CF145" s="5" t="s">
        <v>105</v>
      </c>
      <c r="CG145" s="5" t="s">
        <v>105</v>
      </c>
      <c r="CH145" s="5" t="s">
        <v>105</v>
      </c>
      <c r="CI145" s="5" t="s">
        <v>105</v>
      </c>
      <c r="CJ145" s="5" t="s">
        <v>105</v>
      </c>
      <c r="CK145" s="5" t="s">
        <v>105</v>
      </c>
      <c r="CL145" s="5" t="s">
        <v>105</v>
      </c>
      <c r="CM145" s="5" t="s">
        <v>105</v>
      </c>
      <c r="CN145" s="5" t="s">
        <v>105</v>
      </c>
      <c r="CO145" s="5" t="s">
        <v>105</v>
      </c>
      <c r="CP145" s="5" t="s">
        <v>105</v>
      </c>
      <c r="CQ145" s="5" t="s">
        <v>105</v>
      </c>
      <c r="CR145" s="5" t="s">
        <v>105</v>
      </c>
      <c r="CS145" s="5" t="s">
        <v>105</v>
      </c>
      <c r="CT145" s="5" t="s">
        <v>105</v>
      </c>
      <c r="CU145" s="5" t="s">
        <v>105</v>
      </c>
      <c r="CV145" s="13" t="s">
        <v>1462</v>
      </c>
      <c r="CW145" s="6"/>
      <c r="CX145" s="6"/>
      <c r="CY145" s="6"/>
      <c r="CZ145" s="6"/>
      <c r="DA145" s="6"/>
      <c r="DB145" s="6"/>
      <c r="DC145" s="6"/>
      <c r="DD145" s="6"/>
      <c r="DE145" s="6"/>
      <c r="DF145" s="6"/>
    </row>
    <row r="146">
      <c r="A146" s="5" t="s">
        <v>100</v>
      </c>
      <c r="B146" s="5" t="s">
        <v>1327</v>
      </c>
      <c r="C146" s="5" t="s">
        <v>1463</v>
      </c>
      <c r="D146" s="5">
        <v>2931.0</v>
      </c>
      <c r="E146" s="5" t="s">
        <v>105</v>
      </c>
      <c r="F146" s="5">
        <v>2001.0</v>
      </c>
      <c r="G146" s="5" t="s">
        <v>149</v>
      </c>
      <c r="H146" s="5">
        <v>29.0</v>
      </c>
      <c r="I146" s="5" t="s">
        <v>150</v>
      </c>
      <c r="J146" s="5" t="s">
        <v>107</v>
      </c>
      <c r="K146" s="5" t="s">
        <v>108</v>
      </c>
      <c r="L146" s="5" t="s">
        <v>105</v>
      </c>
      <c r="M146" s="5" t="s">
        <v>278</v>
      </c>
      <c r="N146" s="5">
        <v>1.0</v>
      </c>
      <c r="O146" s="10" t="s">
        <v>1464</v>
      </c>
      <c r="P146" s="5" t="s">
        <v>1465</v>
      </c>
      <c r="Q146" s="5" t="s">
        <v>1466</v>
      </c>
      <c r="R146" s="5" t="s">
        <v>1467</v>
      </c>
      <c r="S146" s="5" t="s">
        <v>105</v>
      </c>
      <c r="T146" s="5" t="s">
        <v>105</v>
      </c>
      <c r="U146" s="5" t="s">
        <v>105</v>
      </c>
      <c r="V146" s="5" t="s">
        <v>105</v>
      </c>
      <c r="W146" s="5" t="s">
        <v>105</v>
      </c>
      <c r="X146" s="5">
        <v>130.0</v>
      </c>
      <c r="Y146" s="5" t="s">
        <v>105</v>
      </c>
      <c r="Z146" s="5" t="s">
        <v>167</v>
      </c>
      <c r="AA146" s="5" t="s">
        <v>141</v>
      </c>
      <c r="AB146" s="5">
        <v>65.0</v>
      </c>
      <c r="AC146" s="5" t="s">
        <v>1468</v>
      </c>
      <c r="AD146" s="5" t="s">
        <v>105</v>
      </c>
      <c r="AE146" s="5" t="s">
        <v>105</v>
      </c>
      <c r="AF146" s="5" t="s">
        <v>105</v>
      </c>
      <c r="AG146" s="5" t="s">
        <v>105</v>
      </c>
      <c r="AH146" s="5" t="s">
        <v>105</v>
      </c>
      <c r="AI146" s="23">
        <v>4.572</v>
      </c>
      <c r="AJ146" s="22">
        <v>15.0</v>
      </c>
      <c r="AK146" s="24">
        <f t="shared" ref="AK146:AK148" si="43">CONVERT(AJ146, "ft", "yd")</f>
        <v>5</v>
      </c>
      <c r="AL146" s="10" t="s">
        <v>105</v>
      </c>
      <c r="AM146" s="5">
        <v>1.0</v>
      </c>
      <c r="AN146" s="5">
        <v>8.0</v>
      </c>
      <c r="AO146" s="5" t="s">
        <v>105</v>
      </c>
      <c r="AP146" s="5" t="s">
        <v>105</v>
      </c>
      <c r="AQ146" s="5" t="s">
        <v>105</v>
      </c>
      <c r="AR146" s="5" t="s">
        <v>105</v>
      </c>
      <c r="AS146" s="5" t="s">
        <v>105</v>
      </c>
      <c r="AT146" s="5" t="s">
        <v>105</v>
      </c>
      <c r="AU146" s="5" t="s">
        <v>105</v>
      </c>
      <c r="AV146" s="5" t="s">
        <v>105</v>
      </c>
      <c r="AW146" s="5" t="s">
        <v>105</v>
      </c>
      <c r="AX146" s="5" t="s">
        <v>105</v>
      </c>
      <c r="AY146" s="5" t="s">
        <v>105</v>
      </c>
      <c r="AZ146" s="5" t="s">
        <v>105</v>
      </c>
      <c r="BA146" s="5" t="s">
        <v>105</v>
      </c>
      <c r="BB146" s="5" t="s">
        <v>105</v>
      </c>
      <c r="BC146" s="5" t="s">
        <v>105</v>
      </c>
      <c r="BD146" s="5" t="s">
        <v>105</v>
      </c>
      <c r="BE146" s="5" t="s">
        <v>105</v>
      </c>
      <c r="BF146" s="5" t="s">
        <v>105</v>
      </c>
      <c r="BG146" s="5" t="s">
        <v>105</v>
      </c>
      <c r="BH146" s="5" t="s">
        <v>105</v>
      </c>
      <c r="BI146" s="5" t="s">
        <v>105</v>
      </c>
      <c r="BJ146" s="5" t="s">
        <v>105</v>
      </c>
      <c r="BK146" s="5" t="s">
        <v>105</v>
      </c>
      <c r="BL146" s="5" t="s">
        <v>105</v>
      </c>
      <c r="BM146" s="5" t="s">
        <v>105</v>
      </c>
      <c r="BN146" s="5" t="s">
        <v>105</v>
      </c>
      <c r="BO146" s="5" t="s">
        <v>118</v>
      </c>
      <c r="BP146" s="5" t="s">
        <v>105</v>
      </c>
      <c r="BQ146" s="5" t="s">
        <v>105</v>
      </c>
      <c r="BR146" s="5" t="s">
        <v>1469</v>
      </c>
      <c r="BS146" s="5" t="s">
        <v>118</v>
      </c>
      <c r="BT146" s="5" t="s">
        <v>105</v>
      </c>
      <c r="BU146" s="5" t="s">
        <v>105</v>
      </c>
      <c r="BV146" s="10" t="s">
        <v>105</v>
      </c>
      <c r="BW146" s="10" t="s">
        <v>105</v>
      </c>
      <c r="BX146" s="5" t="s">
        <v>105</v>
      </c>
      <c r="BY146" s="5" t="s">
        <v>105</v>
      </c>
      <c r="BZ146" s="5" t="s">
        <v>105</v>
      </c>
      <c r="CA146" s="5" t="s">
        <v>105</v>
      </c>
      <c r="CB146" s="5" t="s">
        <v>105</v>
      </c>
      <c r="CC146" s="5" t="s">
        <v>105</v>
      </c>
      <c r="CD146" s="5" t="s">
        <v>105</v>
      </c>
      <c r="CE146" s="5" t="s">
        <v>105</v>
      </c>
      <c r="CF146" s="5" t="s">
        <v>105</v>
      </c>
      <c r="CG146" s="5" t="s">
        <v>105</v>
      </c>
      <c r="CH146" s="5" t="s">
        <v>105</v>
      </c>
      <c r="CI146" s="5" t="s">
        <v>105</v>
      </c>
      <c r="CJ146" s="5" t="s">
        <v>105</v>
      </c>
      <c r="CK146" s="5" t="s">
        <v>105</v>
      </c>
      <c r="CL146" s="5" t="s">
        <v>105</v>
      </c>
      <c r="CM146" s="5" t="s">
        <v>105</v>
      </c>
      <c r="CN146" s="5" t="s">
        <v>105</v>
      </c>
      <c r="CO146" s="5" t="s">
        <v>105</v>
      </c>
      <c r="CP146" s="5" t="s">
        <v>105</v>
      </c>
      <c r="CQ146" s="10" t="s">
        <v>1470</v>
      </c>
      <c r="CR146" s="5" t="s">
        <v>105</v>
      </c>
      <c r="CS146" s="5" t="s">
        <v>105</v>
      </c>
      <c r="CT146" s="5" t="s">
        <v>105</v>
      </c>
      <c r="CU146" s="5" t="s">
        <v>105</v>
      </c>
      <c r="CV146" s="13" t="s">
        <v>1471</v>
      </c>
      <c r="CW146" s="6"/>
      <c r="CX146" s="6"/>
      <c r="CY146" s="6"/>
      <c r="CZ146" s="6"/>
      <c r="DA146" s="6"/>
      <c r="DB146" s="6"/>
      <c r="DC146" s="6"/>
      <c r="DD146" s="6"/>
      <c r="DE146" s="6"/>
      <c r="DF146" s="6"/>
    </row>
    <row r="147">
      <c r="A147" s="5" t="s">
        <v>100</v>
      </c>
      <c r="B147" s="5" t="s">
        <v>1327</v>
      </c>
      <c r="C147" s="5" t="s">
        <v>1463</v>
      </c>
      <c r="D147" s="5">
        <v>18972.0</v>
      </c>
      <c r="E147" s="5" t="s">
        <v>1472</v>
      </c>
      <c r="F147" s="5">
        <v>2003.0</v>
      </c>
      <c r="G147" s="5" t="s">
        <v>163</v>
      </c>
      <c r="H147" s="5" t="s">
        <v>105</v>
      </c>
      <c r="I147" s="5" t="s">
        <v>150</v>
      </c>
      <c r="J147" s="5" t="s">
        <v>107</v>
      </c>
      <c r="K147" s="5" t="s">
        <v>108</v>
      </c>
      <c r="L147" s="5" t="s">
        <v>105</v>
      </c>
      <c r="M147" s="5" t="s">
        <v>215</v>
      </c>
      <c r="N147" s="5">
        <v>1.0</v>
      </c>
      <c r="O147" s="10" t="s">
        <v>1473</v>
      </c>
      <c r="P147" s="5" t="s">
        <v>105</v>
      </c>
      <c r="Q147" s="5" t="s">
        <v>1474</v>
      </c>
      <c r="R147" s="5" t="s">
        <v>105</v>
      </c>
      <c r="S147" s="5" t="s">
        <v>105</v>
      </c>
      <c r="T147" s="5" t="s">
        <v>105</v>
      </c>
      <c r="U147" s="5" t="s">
        <v>105</v>
      </c>
      <c r="V147" s="5" t="s">
        <v>105</v>
      </c>
      <c r="W147" s="5" t="s">
        <v>105</v>
      </c>
      <c r="X147" s="5">
        <v>2300.0</v>
      </c>
      <c r="Y147" s="5" t="s">
        <v>105</v>
      </c>
      <c r="Z147" s="5" t="s">
        <v>167</v>
      </c>
      <c r="AA147" s="5" t="s">
        <v>105</v>
      </c>
      <c r="AB147" s="5" t="s">
        <v>105</v>
      </c>
      <c r="AC147" s="5" t="s">
        <v>1475</v>
      </c>
      <c r="AD147" s="5" t="s">
        <v>105</v>
      </c>
      <c r="AE147" s="5" t="s">
        <v>105</v>
      </c>
      <c r="AF147" s="5" t="s">
        <v>105</v>
      </c>
      <c r="AG147" s="5" t="s">
        <v>105</v>
      </c>
      <c r="AH147" s="5">
        <v>1.0</v>
      </c>
      <c r="AI147" s="7">
        <f t="shared" ref="AI147:AI148" si="44">CONVERT(AJ147, "ft", "m")</f>
        <v>27.432</v>
      </c>
      <c r="AJ147" s="22">
        <v>90.0</v>
      </c>
      <c r="AK147" s="24">
        <f t="shared" si="43"/>
        <v>30</v>
      </c>
      <c r="AL147" s="10" t="s">
        <v>105</v>
      </c>
      <c r="AM147" s="5">
        <v>1.0</v>
      </c>
      <c r="AN147" s="5">
        <v>7.5</v>
      </c>
      <c r="AO147" s="5" t="s">
        <v>105</v>
      </c>
      <c r="AP147" s="5" t="s">
        <v>105</v>
      </c>
      <c r="AQ147" s="5" t="s">
        <v>105</v>
      </c>
      <c r="AR147" s="5" t="s">
        <v>105</v>
      </c>
      <c r="AS147" s="5" t="s">
        <v>105</v>
      </c>
      <c r="AT147" s="5" t="s">
        <v>105</v>
      </c>
      <c r="AU147" s="5" t="s">
        <v>105</v>
      </c>
      <c r="AV147" s="5" t="s">
        <v>105</v>
      </c>
      <c r="AW147" s="5" t="s">
        <v>556</v>
      </c>
      <c r="AX147" s="5" t="s">
        <v>105</v>
      </c>
      <c r="AY147" s="5" t="s">
        <v>232</v>
      </c>
      <c r="AZ147" s="5">
        <v>3.5</v>
      </c>
      <c r="BA147" s="5" t="s">
        <v>105</v>
      </c>
      <c r="BB147" s="5" t="s">
        <v>170</v>
      </c>
      <c r="BC147" s="5" t="s">
        <v>105</v>
      </c>
      <c r="BD147" s="5" t="s">
        <v>977</v>
      </c>
      <c r="BE147" s="5" t="s">
        <v>105</v>
      </c>
      <c r="BF147" s="5" t="s">
        <v>105</v>
      </c>
      <c r="BG147" s="5" t="s">
        <v>1476</v>
      </c>
      <c r="BH147" s="5" t="s">
        <v>105</v>
      </c>
      <c r="BI147" s="5" t="s">
        <v>1477</v>
      </c>
      <c r="BJ147" s="5" t="s">
        <v>1478</v>
      </c>
      <c r="BK147" s="5" t="s">
        <v>105</v>
      </c>
      <c r="BL147" s="5" t="s">
        <v>105</v>
      </c>
      <c r="BM147" s="5" t="s">
        <v>105</v>
      </c>
      <c r="BN147" s="5" t="s">
        <v>685</v>
      </c>
      <c r="BO147" s="5" t="s">
        <v>118</v>
      </c>
      <c r="BP147" s="5" t="s">
        <v>1479</v>
      </c>
      <c r="BQ147" s="5" t="s">
        <v>105</v>
      </c>
      <c r="BR147" s="5" t="s">
        <v>1480</v>
      </c>
      <c r="BS147" s="5" t="s">
        <v>105</v>
      </c>
      <c r="BT147" s="5" t="s">
        <v>1481</v>
      </c>
      <c r="BU147" s="5" t="s">
        <v>119</v>
      </c>
      <c r="BV147" s="10" t="s">
        <v>105</v>
      </c>
      <c r="BW147" s="10" t="s">
        <v>105</v>
      </c>
      <c r="BX147" s="5" t="s">
        <v>105</v>
      </c>
      <c r="BY147" s="5" t="s">
        <v>105</v>
      </c>
      <c r="BZ147" s="5" t="s">
        <v>105</v>
      </c>
      <c r="CA147" s="5" t="s">
        <v>105</v>
      </c>
      <c r="CB147" s="5" t="s">
        <v>105</v>
      </c>
      <c r="CC147" s="5" t="s">
        <v>105</v>
      </c>
      <c r="CD147" s="5" t="s">
        <v>105</v>
      </c>
      <c r="CE147" s="5" t="s">
        <v>105</v>
      </c>
      <c r="CF147" s="5" t="s">
        <v>105</v>
      </c>
      <c r="CG147" s="5" t="s">
        <v>105</v>
      </c>
      <c r="CH147" s="5" t="s">
        <v>105</v>
      </c>
      <c r="CI147" s="5" t="s">
        <v>105</v>
      </c>
      <c r="CJ147" s="5" t="s">
        <v>105</v>
      </c>
      <c r="CK147" s="5" t="s">
        <v>105</v>
      </c>
      <c r="CL147" s="5" t="s">
        <v>105</v>
      </c>
      <c r="CM147" s="5" t="s">
        <v>105</v>
      </c>
      <c r="CN147" s="5" t="s">
        <v>105</v>
      </c>
      <c r="CO147" s="5" t="s">
        <v>105</v>
      </c>
      <c r="CP147" s="5" t="s">
        <v>105</v>
      </c>
      <c r="CQ147" s="10" t="s">
        <v>1482</v>
      </c>
      <c r="CR147" s="5" t="s">
        <v>105</v>
      </c>
      <c r="CS147" s="5" t="s">
        <v>118</v>
      </c>
      <c r="CT147" s="5" t="s">
        <v>105</v>
      </c>
      <c r="CU147" s="5" t="s">
        <v>105</v>
      </c>
      <c r="CV147" s="13" t="s">
        <v>1483</v>
      </c>
      <c r="CW147" s="6"/>
      <c r="CX147" s="6"/>
      <c r="CY147" s="6"/>
      <c r="CZ147" s="6"/>
      <c r="DA147" s="6"/>
      <c r="DB147" s="6"/>
      <c r="DC147" s="6"/>
      <c r="DD147" s="6"/>
      <c r="DE147" s="6"/>
      <c r="DF147" s="6"/>
    </row>
    <row r="148">
      <c r="A148" s="5" t="s">
        <v>100</v>
      </c>
      <c r="B148" s="5" t="s">
        <v>1327</v>
      </c>
      <c r="C148" s="5" t="s">
        <v>1484</v>
      </c>
      <c r="D148" s="5">
        <v>58768.0</v>
      </c>
      <c r="E148" s="5" t="s">
        <v>678</v>
      </c>
      <c r="F148" s="5">
        <v>2017.0</v>
      </c>
      <c r="G148" s="5" t="s">
        <v>135</v>
      </c>
      <c r="H148" s="5" t="s">
        <v>105</v>
      </c>
      <c r="I148" s="5" t="s">
        <v>136</v>
      </c>
      <c r="J148" s="5" t="s">
        <v>107</v>
      </c>
      <c r="K148" s="5" t="s">
        <v>108</v>
      </c>
      <c r="L148" s="5" t="s">
        <v>105</v>
      </c>
      <c r="M148" s="5" t="s">
        <v>278</v>
      </c>
      <c r="N148" s="5">
        <v>1.0</v>
      </c>
      <c r="O148" s="26" t="s">
        <v>1485</v>
      </c>
      <c r="P148" s="5" t="s">
        <v>1486</v>
      </c>
      <c r="Q148" s="5" t="s">
        <v>1487</v>
      </c>
      <c r="R148" s="5" t="s">
        <v>1488</v>
      </c>
      <c r="S148" s="5" t="s">
        <v>105</v>
      </c>
      <c r="T148" s="5" t="s">
        <v>105</v>
      </c>
      <c r="U148" s="5" t="s">
        <v>105</v>
      </c>
      <c r="V148" s="5" t="s">
        <v>105</v>
      </c>
      <c r="W148" s="5" t="s">
        <v>105</v>
      </c>
      <c r="X148" s="5">
        <v>2300.0</v>
      </c>
      <c r="Y148" s="5" t="s">
        <v>105</v>
      </c>
      <c r="Z148" s="5" t="s">
        <v>105</v>
      </c>
      <c r="AA148" s="5" t="s">
        <v>105</v>
      </c>
      <c r="AB148" s="5" t="s">
        <v>105</v>
      </c>
      <c r="AC148" s="5" t="s">
        <v>284</v>
      </c>
      <c r="AD148" s="5" t="s">
        <v>105</v>
      </c>
      <c r="AE148" s="5" t="s">
        <v>105</v>
      </c>
      <c r="AF148" s="5" t="s">
        <v>105</v>
      </c>
      <c r="AG148" s="5" t="s">
        <v>105</v>
      </c>
      <c r="AH148" s="6">
        <f>2/60</f>
        <v>0.03333333333</v>
      </c>
      <c r="AI148" s="7">
        <f t="shared" si="44"/>
        <v>9.144</v>
      </c>
      <c r="AJ148" s="22">
        <v>30.0</v>
      </c>
      <c r="AK148" s="24">
        <f t="shared" si="43"/>
        <v>10</v>
      </c>
      <c r="AL148" s="10" t="s">
        <v>105</v>
      </c>
      <c r="AM148" s="5">
        <v>1.0</v>
      </c>
      <c r="AN148" s="5">
        <v>7.5</v>
      </c>
      <c r="AO148" s="5" t="s">
        <v>105</v>
      </c>
      <c r="AP148" s="5" t="s">
        <v>105</v>
      </c>
      <c r="AQ148" s="5" t="s">
        <v>105</v>
      </c>
      <c r="AR148" s="5" t="s">
        <v>105</v>
      </c>
      <c r="AS148" s="5" t="s">
        <v>105</v>
      </c>
      <c r="AT148" s="5">
        <v>400.0</v>
      </c>
      <c r="AU148" s="5" t="s">
        <v>105</v>
      </c>
      <c r="AV148" s="5" t="s">
        <v>105</v>
      </c>
      <c r="AW148" s="5" t="s">
        <v>170</v>
      </c>
      <c r="AX148" s="5" t="s">
        <v>105</v>
      </c>
      <c r="AY148" s="5" t="s">
        <v>105</v>
      </c>
      <c r="AZ148" s="5">
        <v>2.0</v>
      </c>
      <c r="BA148" s="5" t="s">
        <v>105</v>
      </c>
      <c r="BB148" s="5" t="s">
        <v>105</v>
      </c>
      <c r="BC148" s="5" t="s">
        <v>105</v>
      </c>
      <c r="BD148" s="5" t="s">
        <v>105</v>
      </c>
      <c r="BE148" s="5" t="s">
        <v>105</v>
      </c>
      <c r="BF148" s="5" t="s">
        <v>105</v>
      </c>
      <c r="BG148" s="5" t="s">
        <v>105</v>
      </c>
      <c r="BH148" s="5" t="s">
        <v>105</v>
      </c>
      <c r="BI148" s="5" t="s">
        <v>318</v>
      </c>
      <c r="BJ148" s="5" t="s">
        <v>654</v>
      </c>
      <c r="BK148" s="5" t="s">
        <v>105</v>
      </c>
      <c r="BL148" s="5" t="s">
        <v>105</v>
      </c>
      <c r="BM148" s="5" t="s">
        <v>105</v>
      </c>
      <c r="BN148" s="5" t="s">
        <v>1489</v>
      </c>
      <c r="BO148" s="5" t="s">
        <v>105</v>
      </c>
      <c r="BP148" s="5" t="s">
        <v>1490</v>
      </c>
      <c r="BQ148" s="5" t="s">
        <v>105</v>
      </c>
      <c r="BR148" s="5" t="s">
        <v>1491</v>
      </c>
      <c r="BS148" s="5" t="s">
        <v>118</v>
      </c>
      <c r="BT148" s="5" t="s">
        <v>1492</v>
      </c>
      <c r="BU148" s="5" t="s">
        <v>119</v>
      </c>
      <c r="BV148" s="10" t="s">
        <v>348</v>
      </c>
      <c r="BW148" s="5" t="s">
        <v>118</v>
      </c>
      <c r="BX148" s="5" t="s">
        <v>105</v>
      </c>
      <c r="BY148" s="5" t="s">
        <v>105</v>
      </c>
      <c r="BZ148" s="5" t="s">
        <v>105</v>
      </c>
      <c r="CA148" s="5" t="s">
        <v>105</v>
      </c>
      <c r="CB148" s="5" t="s">
        <v>105</v>
      </c>
      <c r="CC148" s="5" t="s">
        <v>105</v>
      </c>
      <c r="CD148" s="5" t="s">
        <v>105</v>
      </c>
      <c r="CE148" s="5" t="s">
        <v>105</v>
      </c>
      <c r="CF148" s="5" t="s">
        <v>105</v>
      </c>
      <c r="CG148" s="5" t="s">
        <v>105</v>
      </c>
      <c r="CH148" s="5" t="s">
        <v>105</v>
      </c>
      <c r="CI148" s="5" t="s">
        <v>105</v>
      </c>
      <c r="CJ148" s="5" t="s">
        <v>105</v>
      </c>
      <c r="CK148" s="5" t="s">
        <v>105</v>
      </c>
      <c r="CL148" s="5" t="s">
        <v>105</v>
      </c>
      <c r="CM148" s="5" t="s">
        <v>105</v>
      </c>
      <c r="CN148" s="5" t="s">
        <v>105</v>
      </c>
      <c r="CO148" s="5" t="s">
        <v>105</v>
      </c>
      <c r="CP148" s="5" t="s">
        <v>1493</v>
      </c>
      <c r="CQ148" s="26" t="s">
        <v>1494</v>
      </c>
      <c r="CR148" s="5" t="s">
        <v>105</v>
      </c>
      <c r="CS148" s="5" t="s">
        <v>105</v>
      </c>
      <c r="CT148" s="5" t="s">
        <v>105</v>
      </c>
      <c r="CU148" s="5" t="s">
        <v>105</v>
      </c>
      <c r="CV148" s="13" t="s">
        <v>1495</v>
      </c>
      <c r="CW148" s="6"/>
      <c r="CX148" s="6"/>
      <c r="CY148" s="6"/>
      <c r="CZ148" s="6"/>
      <c r="DA148" s="6"/>
      <c r="DB148" s="6"/>
      <c r="DC148" s="6"/>
      <c r="DD148" s="6"/>
      <c r="DE148" s="6"/>
      <c r="DF148" s="6"/>
    </row>
    <row r="149">
      <c r="A149" s="5"/>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5" t="s">
        <v>105</v>
      </c>
      <c r="AF149" s="6"/>
      <c r="AG149" s="6"/>
      <c r="AH149" s="6"/>
      <c r="AI149" s="7"/>
      <c r="AJ149" s="8"/>
      <c r="AK149" s="24"/>
      <c r="AL149" s="10"/>
      <c r="AM149" s="6"/>
      <c r="AN149" s="6"/>
      <c r="AO149" s="6"/>
      <c r="AP149" s="6"/>
      <c r="AQ149" s="6"/>
      <c r="AR149" s="6"/>
      <c r="AS149" s="6"/>
      <c r="AT149" s="6"/>
      <c r="AU149" s="5"/>
      <c r="AV149" s="5"/>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10" t="s">
        <v>105</v>
      </c>
      <c r="BW149" s="10" t="s">
        <v>105</v>
      </c>
      <c r="BX149" s="6"/>
      <c r="BY149" s="6"/>
      <c r="BZ149" s="6"/>
      <c r="CA149" s="6"/>
      <c r="CB149" s="6"/>
      <c r="CC149" s="6"/>
      <c r="CD149" s="6"/>
      <c r="CE149" s="6"/>
      <c r="CF149" s="6"/>
      <c r="CG149" s="6"/>
      <c r="CH149" s="6"/>
      <c r="CI149" s="6"/>
      <c r="CJ149" s="6"/>
      <c r="CK149" s="6"/>
      <c r="CL149" s="6"/>
      <c r="CM149" s="6"/>
      <c r="CN149" s="6"/>
      <c r="CO149" s="6"/>
      <c r="CP149" s="6"/>
      <c r="CQ149" s="6"/>
      <c r="CR149" s="6"/>
      <c r="CS149" s="6"/>
      <c r="CT149" s="6"/>
      <c r="CU149" s="6"/>
      <c r="CV149" s="6"/>
      <c r="CW149" s="6"/>
      <c r="CX149" s="6"/>
      <c r="CY149" s="6"/>
      <c r="CZ149" s="6"/>
      <c r="DA149" s="6"/>
      <c r="DB149" s="6"/>
      <c r="DC149" s="6"/>
      <c r="DD149" s="6"/>
      <c r="DE149" s="6"/>
      <c r="DF149" s="6"/>
    </row>
    <row r="150">
      <c r="A150" s="5" t="s">
        <v>100</v>
      </c>
      <c r="B150" s="5" t="s">
        <v>1496</v>
      </c>
      <c r="C150" s="5" t="s">
        <v>1497</v>
      </c>
      <c r="D150" s="5">
        <v>26224.0</v>
      </c>
      <c r="E150" s="5" t="s">
        <v>1498</v>
      </c>
      <c r="F150" s="5">
        <v>1991.0</v>
      </c>
      <c r="G150" s="5" t="s">
        <v>492</v>
      </c>
      <c r="H150" s="5">
        <v>4.0</v>
      </c>
      <c r="I150" s="5" t="s">
        <v>136</v>
      </c>
      <c r="J150" s="5" t="s">
        <v>124</v>
      </c>
      <c r="K150" s="5" t="s">
        <v>199</v>
      </c>
      <c r="L150" s="5" t="s">
        <v>151</v>
      </c>
      <c r="M150" s="5" t="s">
        <v>105</v>
      </c>
      <c r="N150" s="5">
        <v>3.0</v>
      </c>
      <c r="O150" s="10" t="s">
        <v>1499</v>
      </c>
      <c r="P150" s="5" t="s">
        <v>105</v>
      </c>
      <c r="Q150" s="5" t="s">
        <v>1500</v>
      </c>
      <c r="R150" s="5" t="s">
        <v>1501</v>
      </c>
      <c r="S150" s="5" t="s">
        <v>105</v>
      </c>
      <c r="T150" s="5" t="s">
        <v>105</v>
      </c>
      <c r="U150" s="5" t="s">
        <v>105</v>
      </c>
      <c r="V150" s="5" t="s">
        <v>105</v>
      </c>
      <c r="W150" s="5" t="s">
        <v>105</v>
      </c>
      <c r="X150" s="5">
        <v>800.0</v>
      </c>
      <c r="Y150" s="5" t="s">
        <v>105</v>
      </c>
      <c r="Z150" s="5" t="s">
        <v>814</v>
      </c>
      <c r="AA150" s="5" t="s">
        <v>220</v>
      </c>
      <c r="AB150" s="5">
        <v>14.0</v>
      </c>
      <c r="AC150" s="5" t="s">
        <v>1502</v>
      </c>
      <c r="AD150" s="5" t="s">
        <v>1503</v>
      </c>
      <c r="AE150" s="5" t="s">
        <v>105</v>
      </c>
      <c r="AF150" s="5" t="s">
        <v>105</v>
      </c>
      <c r="AG150" s="5" t="s">
        <v>105</v>
      </c>
      <c r="AH150" s="5" t="s">
        <v>105</v>
      </c>
      <c r="AI150" s="23" t="s">
        <v>105</v>
      </c>
      <c r="AJ150" s="22" t="s">
        <v>105</v>
      </c>
      <c r="AK150" s="5" t="s">
        <v>105</v>
      </c>
      <c r="AL150" s="10" t="s">
        <v>105</v>
      </c>
      <c r="AM150" s="5" t="s">
        <v>105</v>
      </c>
      <c r="AN150" s="5" t="s">
        <v>105</v>
      </c>
      <c r="AO150" s="5" t="s">
        <v>105</v>
      </c>
      <c r="AP150" s="5" t="s">
        <v>105</v>
      </c>
      <c r="AQ150" s="5" t="s">
        <v>105</v>
      </c>
      <c r="AR150" s="5" t="s">
        <v>105</v>
      </c>
      <c r="AS150" s="5" t="s">
        <v>105</v>
      </c>
      <c r="AT150" s="5" t="s">
        <v>105</v>
      </c>
      <c r="AU150" s="5" t="s">
        <v>105</v>
      </c>
      <c r="AV150" s="5" t="s">
        <v>105</v>
      </c>
      <c r="AW150" s="5" t="s">
        <v>105</v>
      </c>
      <c r="AX150" s="5" t="s">
        <v>105</v>
      </c>
      <c r="AY150" s="5" t="s">
        <v>105</v>
      </c>
      <c r="AZ150" s="5" t="s">
        <v>105</v>
      </c>
      <c r="BA150" s="5" t="s">
        <v>105</v>
      </c>
      <c r="BB150" s="5" t="s">
        <v>105</v>
      </c>
      <c r="BC150" s="5" t="s">
        <v>105</v>
      </c>
      <c r="BD150" s="5" t="s">
        <v>105</v>
      </c>
      <c r="BE150" s="5" t="s">
        <v>105</v>
      </c>
      <c r="BF150" s="5" t="s">
        <v>105</v>
      </c>
      <c r="BG150" s="5" t="s">
        <v>105</v>
      </c>
      <c r="BH150" s="5" t="s">
        <v>105</v>
      </c>
      <c r="BI150" s="5" t="s">
        <v>105</v>
      </c>
      <c r="BJ150" s="5" t="s">
        <v>105</v>
      </c>
      <c r="BK150" s="5" t="s">
        <v>105</v>
      </c>
      <c r="BL150" s="5" t="s">
        <v>105</v>
      </c>
      <c r="BM150" s="5" t="s">
        <v>105</v>
      </c>
      <c r="BN150" s="5" t="s">
        <v>105</v>
      </c>
      <c r="BO150" s="5" t="s">
        <v>105</v>
      </c>
      <c r="BP150" s="5" t="s">
        <v>105</v>
      </c>
      <c r="BQ150" s="5" t="s">
        <v>105</v>
      </c>
      <c r="BR150" s="5" t="s">
        <v>105</v>
      </c>
      <c r="BS150" s="5" t="s">
        <v>105</v>
      </c>
      <c r="BT150" s="5" t="s">
        <v>105</v>
      </c>
      <c r="BU150" s="5" t="s">
        <v>105</v>
      </c>
      <c r="BV150" s="10" t="s">
        <v>105</v>
      </c>
      <c r="BW150" s="10" t="s">
        <v>105</v>
      </c>
      <c r="BX150" s="5" t="s">
        <v>1043</v>
      </c>
      <c r="BY150" s="5" t="s">
        <v>118</v>
      </c>
      <c r="BZ150" s="5" t="s">
        <v>1504</v>
      </c>
      <c r="CA150" s="5">
        <v>1.0</v>
      </c>
      <c r="CB150" s="5" t="s">
        <v>105</v>
      </c>
      <c r="CC150" s="5">
        <v>100.0</v>
      </c>
      <c r="CD150" s="5">
        <v>12.0</v>
      </c>
      <c r="CE150" s="5">
        <v>6.0</v>
      </c>
      <c r="CF150" s="5" t="s">
        <v>105</v>
      </c>
      <c r="CG150" s="5" t="s">
        <v>105</v>
      </c>
      <c r="CH150" s="5" t="s">
        <v>105</v>
      </c>
      <c r="CI150" s="5" t="s">
        <v>105</v>
      </c>
      <c r="CJ150" s="5" t="s">
        <v>105</v>
      </c>
      <c r="CK150" s="5" t="s">
        <v>105</v>
      </c>
      <c r="CL150" s="5" t="s">
        <v>105</v>
      </c>
      <c r="CM150" s="5" t="s">
        <v>105</v>
      </c>
      <c r="CN150" s="5" t="s">
        <v>105</v>
      </c>
      <c r="CO150" s="5" t="s">
        <v>105</v>
      </c>
      <c r="CP150" s="5" t="s">
        <v>105</v>
      </c>
      <c r="CQ150" s="10" t="s">
        <v>1505</v>
      </c>
      <c r="CR150" s="5" t="s">
        <v>105</v>
      </c>
      <c r="CS150" s="5" t="s">
        <v>105</v>
      </c>
      <c r="CT150" s="5" t="s">
        <v>105</v>
      </c>
      <c r="CU150" s="5" t="s">
        <v>105</v>
      </c>
      <c r="CV150" s="13" t="s">
        <v>1506</v>
      </c>
      <c r="CW150" s="6"/>
      <c r="CX150" s="6"/>
      <c r="CY150" s="6"/>
      <c r="CZ150" s="6"/>
      <c r="DA150" s="6"/>
      <c r="DB150" s="6"/>
      <c r="DC150" s="6"/>
      <c r="DD150" s="6"/>
      <c r="DE150" s="6"/>
      <c r="DF150" s="6"/>
    </row>
    <row r="151">
      <c r="A151" s="5" t="s">
        <v>100</v>
      </c>
      <c r="B151" s="5" t="s">
        <v>1496</v>
      </c>
      <c r="C151" s="5" t="s">
        <v>1497</v>
      </c>
      <c r="D151" s="5">
        <v>650.0</v>
      </c>
      <c r="E151" s="5" t="s">
        <v>105</v>
      </c>
      <c r="F151" s="5">
        <v>1995.0</v>
      </c>
      <c r="G151" s="5" t="s">
        <v>241</v>
      </c>
      <c r="H151" s="5">
        <v>15.0</v>
      </c>
      <c r="I151" s="5" t="s">
        <v>136</v>
      </c>
      <c r="J151" s="5" t="s">
        <v>124</v>
      </c>
      <c r="K151" s="5" t="s">
        <v>108</v>
      </c>
      <c r="L151" s="5" t="s">
        <v>105</v>
      </c>
      <c r="M151" s="5" t="s">
        <v>137</v>
      </c>
      <c r="N151" s="5">
        <v>1.0</v>
      </c>
      <c r="O151" s="10" t="s">
        <v>1507</v>
      </c>
      <c r="P151" s="5" t="s">
        <v>1508</v>
      </c>
      <c r="Q151" s="5" t="s">
        <v>1497</v>
      </c>
      <c r="R151" s="5" t="s">
        <v>105</v>
      </c>
      <c r="S151" s="5" t="s">
        <v>1509</v>
      </c>
      <c r="T151" s="5" t="s">
        <v>105</v>
      </c>
      <c r="U151" s="5" t="s">
        <v>105</v>
      </c>
      <c r="V151" s="5" t="s">
        <v>105</v>
      </c>
      <c r="W151" s="5" t="s">
        <v>105</v>
      </c>
      <c r="X151" s="5" t="s">
        <v>105</v>
      </c>
      <c r="Y151" s="5" t="s">
        <v>105</v>
      </c>
      <c r="Z151" s="5" t="s">
        <v>105</v>
      </c>
      <c r="AA151" s="5" t="s">
        <v>805</v>
      </c>
      <c r="AB151" s="5">
        <v>50.0</v>
      </c>
      <c r="AC151" s="5" t="s">
        <v>1510</v>
      </c>
      <c r="AD151" s="5" t="s">
        <v>1511</v>
      </c>
      <c r="AE151" s="5" t="s">
        <v>105</v>
      </c>
      <c r="AF151" s="5" t="s">
        <v>105</v>
      </c>
      <c r="AG151" s="5" t="s">
        <v>105</v>
      </c>
      <c r="AH151" s="5" t="s">
        <v>105</v>
      </c>
      <c r="AI151" s="7">
        <f>CONVERT(AJ151, "ft", "m")</f>
        <v>365.76</v>
      </c>
      <c r="AJ151" s="22">
        <v>1200.0</v>
      </c>
      <c r="AK151" s="24">
        <f>CONVERT(AJ151, "ft", "yd")</f>
        <v>400</v>
      </c>
      <c r="AL151" s="10" t="s">
        <v>105</v>
      </c>
      <c r="AM151" s="5">
        <v>1.0</v>
      </c>
      <c r="AN151" s="5">
        <v>6.0</v>
      </c>
      <c r="AO151" s="5" t="s">
        <v>105</v>
      </c>
      <c r="AP151" s="5" t="s">
        <v>105</v>
      </c>
      <c r="AQ151" s="5" t="s">
        <v>105</v>
      </c>
      <c r="AR151" s="5" t="s">
        <v>105</v>
      </c>
      <c r="AS151" s="5" t="s">
        <v>105</v>
      </c>
      <c r="AT151" s="5" t="s">
        <v>105</v>
      </c>
      <c r="AU151" s="5" t="s">
        <v>105</v>
      </c>
      <c r="AV151" s="5" t="s">
        <v>105</v>
      </c>
      <c r="AW151" s="5" t="s">
        <v>170</v>
      </c>
      <c r="AX151" s="5" t="s">
        <v>105</v>
      </c>
      <c r="AY151" s="5" t="s">
        <v>105</v>
      </c>
      <c r="AZ151" s="5" t="s">
        <v>105</v>
      </c>
      <c r="BA151" s="5" t="s">
        <v>105</v>
      </c>
      <c r="BB151" s="5" t="s">
        <v>105</v>
      </c>
      <c r="BC151" s="5" t="s">
        <v>105</v>
      </c>
      <c r="BD151" s="5" t="s">
        <v>105</v>
      </c>
      <c r="BE151" s="5" t="s">
        <v>105</v>
      </c>
      <c r="BF151" s="5" t="s">
        <v>105</v>
      </c>
      <c r="BG151" s="5" t="s">
        <v>105</v>
      </c>
      <c r="BH151" s="5" t="s">
        <v>105</v>
      </c>
      <c r="BI151" s="5" t="s">
        <v>105</v>
      </c>
      <c r="BJ151" s="5" t="s">
        <v>105</v>
      </c>
      <c r="BK151" s="5" t="s">
        <v>105</v>
      </c>
      <c r="BL151" s="5" t="s">
        <v>105</v>
      </c>
      <c r="BM151" s="5" t="s">
        <v>105</v>
      </c>
      <c r="BN151" s="5" t="s">
        <v>105</v>
      </c>
      <c r="BO151" s="5" t="s">
        <v>105</v>
      </c>
      <c r="BP151" s="5" t="s">
        <v>105</v>
      </c>
      <c r="BQ151" s="5" t="s">
        <v>105</v>
      </c>
      <c r="BR151" s="5" t="s">
        <v>1512</v>
      </c>
      <c r="BS151" s="5" t="s">
        <v>118</v>
      </c>
      <c r="BT151" s="5" t="s">
        <v>1513</v>
      </c>
      <c r="BU151" s="5" t="s">
        <v>445</v>
      </c>
      <c r="BV151" s="10" t="s">
        <v>105</v>
      </c>
      <c r="BW151" s="10" t="s">
        <v>105</v>
      </c>
      <c r="BX151" s="5" t="s">
        <v>105</v>
      </c>
      <c r="BY151" s="5" t="s">
        <v>105</v>
      </c>
      <c r="BZ151" s="5" t="s">
        <v>105</v>
      </c>
      <c r="CA151" s="5" t="s">
        <v>105</v>
      </c>
      <c r="CB151" s="5" t="s">
        <v>105</v>
      </c>
      <c r="CC151" s="5" t="s">
        <v>105</v>
      </c>
      <c r="CD151" s="5" t="s">
        <v>105</v>
      </c>
      <c r="CE151" s="5" t="s">
        <v>105</v>
      </c>
      <c r="CF151" s="5" t="s">
        <v>105</v>
      </c>
      <c r="CG151" s="5" t="s">
        <v>105</v>
      </c>
      <c r="CH151" s="5" t="s">
        <v>105</v>
      </c>
      <c r="CI151" s="5" t="s">
        <v>105</v>
      </c>
      <c r="CJ151" s="5" t="s">
        <v>105</v>
      </c>
      <c r="CK151" s="5" t="s">
        <v>105</v>
      </c>
      <c r="CL151" s="5" t="s">
        <v>105</v>
      </c>
      <c r="CM151" s="5" t="s">
        <v>105</v>
      </c>
      <c r="CN151" s="5" t="s">
        <v>105</v>
      </c>
      <c r="CO151" s="5" t="s">
        <v>105</v>
      </c>
      <c r="CP151" s="5" t="s">
        <v>105</v>
      </c>
      <c r="CQ151" s="5" t="s">
        <v>105</v>
      </c>
      <c r="CR151" s="5" t="s">
        <v>105</v>
      </c>
      <c r="CS151" s="5" t="s">
        <v>105</v>
      </c>
      <c r="CT151" s="5" t="s">
        <v>105</v>
      </c>
      <c r="CU151" s="5" t="s">
        <v>105</v>
      </c>
      <c r="CV151" s="13" t="s">
        <v>1514</v>
      </c>
      <c r="CW151" s="6"/>
      <c r="CX151" s="6"/>
      <c r="CY151" s="6"/>
      <c r="CZ151" s="6"/>
      <c r="DA151" s="6"/>
      <c r="DB151" s="6"/>
      <c r="DC151" s="6"/>
      <c r="DD151" s="6"/>
      <c r="DE151" s="6"/>
      <c r="DF151" s="6"/>
    </row>
    <row r="152">
      <c r="A152" s="5" t="s">
        <v>100</v>
      </c>
      <c r="B152" s="5" t="s">
        <v>1496</v>
      </c>
      <c r="C152" s="5" t="s">
        <v>1497</v>
      </c>
      <c r="D152" s="5">
        <v>9797.0</v>
      </c>
      <c r="E152" s="5" t="s">
        <v>103</v>
      </c>
      <c r="F152" s="5">
        <v>1996.0</v>
      </c>
      <c r="G152" s="5" t="s">
        <v>213</v>
      </c>
      <c r="H152" s="5">
        <v>20.0</v>
      </c>
      <c r="I152" s="5" t="s">
        <v>214</v>
      </c>
      <c r="J152" s="5" t="s">
        <v>107</v>
      </c>
      <c r="K152" s="5" t="s">
        <v>108</v>
      </c>
      <c r="L152" s="5" t="s">
        <v>105</v>
      </c>
      <c r="M152" s="5" t="s">
        <v>109</v>
      </c>
      <c r="N152" s="5">
        <v>6.0</v>
      </c>
      <c r="O152" s="10" t="s">
        <v>1515</v>
      </c>
      <c r="P152" s="5" t="s">
        <v>1516</v>
      </c>
      <c r="Q152" s="5" t="s">
        <v>1517</v>
      </c>
      <c r="R152" s="5" t="s">
        <v>1518</v>
      </c>
      <c r="S152" s="5" t="s">
        <v>1519</v>
      </c>
      <c r="T152" s="5" t="s">
        <v>105</v>
      </c>
      <c r="U152" s="5" t="s">
        <v>105</v>
      </c>
      <c r="V152" s="5" t="s">
        <v>105</v>
      </c>
      <c r="W152" s="5" t="s">
        <v>105</v>
      </c>
      <c r="X152" s="5">
        <v>1207.0</v>
      </c>
      <c r="Y152" s="5" t="s">
        <v>105</v>
      </c>
      <c r="Z152" s="5" t="s">
        <v>814</v>
      </c>
      <c r="AA152" s="5" t="s">
        <v>156</v>
      </c>
      <c r="AB152" s="5">
        <v>9.0</v>
      </c>
      <c r="AC152" s="5" t="s">
        <v>1520</v>
      </c>
      <c r="AD152" s="5" t="s">
        <v>402</v>
      </c>
      <c r="AE152" s="5" t="s">
        <v>105</v>
      </c>
      <c r="AF152" s="5" t="s">
        <v>105</v>
      </c>
      <c r="AG152" s="5" t="s">
        <v>105</v>
      </c>
      <c r="AH152" s="5" t="s">
        <v>105</v>
      </c>
      <c r="AI152" s="23" t="s">
        <v>105</v>
      </c>
      <c r="AJ152" s="22" t="s">
        <v>105</v>
      </c>
      <c r="AK152" s="5" t="s">
        <v>105</v>
      </c>
      <c r="AL152" s="10" t="s">
        <v>105</v>
      </c>
      <c r="AM152" s="5">
        <v>1.0</v>
      </c>
      <c r="AN152" s="5" t="s">
        <v>105</v>
      </c>
      <c r="AO152" s="5" t="s">
        <v>105</v>
      </c>
      <c r="AP152" s="5" t="s">
        <v>105</v>
      </c>
      <c r="AQ152" s="5" t="s">
        <v>105</v>
      </c>
      <c r="AR152" s="5" t="s">
        <v>105</v>
      </c>
      <c r="AS152" s="5" t="s">
        <v>105</v>
      </c>
      <c r="AT152" s="5" t="s">
        <v>105</v>
      </c>
      <c r="AU152" s="5" t="s">
        <v>105</v>
      </c>
      <c r="AV152" s="5" t="s">
        <v>105</v>
      </c>
      <c r="AW152" s="5" t="s">
        <v>170</v>
      </c>
      <c r="AX152" s="5" t="s">
        <v>105</v>
      </c>
      <c r="AY152" s="5" t="s">
        <v>105</v>
      </c>
      <c r="AZ152" s="5" t="s">
        <v>105</v>
      </c>
      <c r="BA152" s="5" t="s">
        <v>105</v>
      </c>
      <c r="BB152" s="5" t="s">
        <v>105</v>
      </c>
      <c r="BC152" s="5" t="s">
        <v>105</v>
      </c>
      <c r="BD152" s="5" t="s">
        <v>105</v>
      </c>
      <c r="BE152" s="5" t="s">
        <v>105</v>
      </c>
      <c r="BF152" s="5" t="s">
        <v>1521</v>
      </c>
      <c r="BG152" s="5" t="s">
        <v>105</v>
      </c>
      <c r="BH152" s="5" t="s">
        <v>105</v>
      </c>
      <c r="BI152" s="5" t="s">
        <v>105</v>
      </c>
      <c r="BJ152" s="5" t="s">
        <v>105</v>
      </c>
      <c r="BK152" s="5" t="s">
        <v>105</v>
      </c>
      <c r="BL152" s="5" t="s">
        <v>105</v>
      </c>
      <c r="BM152" s="5" t="s">
        <v>105</v>
      </c>
      <c r="BN152" s="5" t="s">
        <v>105</v>
      </c>
      <c r="BO152" s="5" t="s">
        <v>105</v>
      </c>
      <c r="BP152" s="5" t="s">
        <v>105</v>
      </c>
      <c r="BQ152" s="5" t="s">
        <v>105</v>
      </c>
      <c r="BR152" s="5" t="s">
        <v>1522</v>
      </c>
      <c r="BS152" s="5" t="s">
        <v>105</v>
      </c>
      <c r="BT152" s="5" t="s">
        <v>1523</v>
      </c>
      <c r="BU152" s="5" t="s">
        <v>119</v>
      </c>
      <c r="BV152" s="10" t="s">
        <v>105</v>
      </c>
      <c r="BW152" s="10" t="s">
        <v>105</v>
      </c>
      <c r="BX152" s="5" t="s">
        <v>105</v>
      </c>
      <c r="BY152" s="5" t="s">
        <v>105</v>
      </c>
      <c r="BZ152" s="5" t="s">
        <v>105</v>
      </c>
      <c r="CA152" s="5" t="s">
        <v>105</v>
      </c>
      <c r="CB152" s="5" t="s">
        <v>105</v>
      </c>
      <c r="CC152" s="5" t="s">
        <v>105</v>
      </c>
      <c r="CD152" s="5" t="s">
        <v>105</v>
      </c>
      <c r="CE152" s="5" t="s">
        <v>105</v>
      </c>
      <c r="CF152" s="5" t="s">
        <v>105</v>
      </c>
      <c r="CG152" s="5" t="s">
        <v>105</v>
      </c>
      <c r="CH152" s="5" t="s">
        <v>105</v>
      </c>
      <c r="CI152" s="5" t="s">
        <v>105</v>
      </c>
      <c r="CJ152" s="5" t="s">
        <v>105</v>
      </c>
      <c r="CK152" s="5" t="s">
        <v>105</v>
      </c>
      <c r="CL152" s="5" t="s">
        <v>105</v>
      </c>
      <c r="CM152" s="5" t="s">
        <v>105</v>
      </c>
      <c r="CN152" s="5" t="s">
        <v>105</v>
      </c>
      <c r="CO152" s="5" t="s">
        <v>105</v>
      </c>
      <c r="CP152" s="5" t="s">
        <v>105</v>
      </c>
      <c r="CQ152" s="10" t="s">
        <v>1524</v>
      </c>
      <c r="CR152" s="5" t="s">
        <v>105</v>
      </c>
      <c r="CS152" s="5" t="s">
        <v>105</v>
      </c>
      <c r="CT152" s="5" t="s">
        <v>105</v>
      </c>
      <c r="CU152" s="5" t="s">
        <v>105</v>
      </c>
      <c r="CV152" s="13" t="s">
        <v>1525</v>
      </c>
      <c r="CW152" s="6"/>
      <c r="CX152" s="6"/>
      <c r="CY152" s="6"/>
      <c r="CZ152" s="6"/>
      <c r="DA152" s="6"/>
      <c r="DB152" s="6"/>
      <c r="DC152" s="6"/>
      <c r="DD152" s="6"/>
      <c r="DE152" s="6"/>
      <c r="DF152" s="6"/>
    </row>
    <row r="153">
      <c r="A153" s="5" t="s">
        <v>100</v>
      </c>
      <c r="B153" s="5" t="s">
        <v>1496</v>
      </c>
      <c r="C153" s="5" t="s">
        <v>1497</v>
      </c>
      <c r="D153" s="5">
        <v>36076.0</v>
      </c>
      <c r="E153" s="5" t="s">
        <v>1526</v>
      </c>
      <c r="F153" s="5">
        <v>2011.0</v>
      </c>
      <c r="G153" s="5" t="s">
        <v>135</v>
      </c>
      <c r="H153" s="5" t="s">
        <v>105</v>
      </c>
      <c r="I153" s="5" t="s">
        <v>136</v>
      </c>
      <c r="J153" s="5" t="s">
        <v>107</v>
      </c>
      <c r="K153" s="5" t="s">
        <v>108</v>
      </c>
      <c r="L153" s="5" t="s">
        <v>105</v>
      </c>
      <c r="M153" s="5" t="s">
        <v>109</v>
      </c>
      <c r="N153" s="5">
        <v>2.0</v>
      </c>
      <c r="O153" s="10" t="s">
        <v>1527</v>
      </c>
      <c r="P153" s="5" t="s">
        <v>1528</v>
      </c>
      <c r="Q153" s="5" t="s">
        <v>1529</v>
      </c>
      <c r="R153" s="5" t="s">
        <v>1530</v>
      </c>
      <c r="S153" s="5" t="s">
        <v>105</v>
      </c>
      <c r="T153" s="5" t="s">
        <v>105</v>
      </c>
      <c r="U153" s="5" t="s">
        <v>105</v>
      </c>
      <c r="V153" s="5">
        <v>2383.8</v>
      </c>
      <c r="W153" s="5" t="s">
        <v>105</v>
      </c>
      <c r="X153" s="5">
        <v>1707.0</v>
      </c>
      <c r="Y153" s="5" t="s">
        <v>1041</v>
      </c>
      <c r="Z153" s="5" t="s">
        <v>167</v>
      </c>
      <c r="AA153" s="5" t="s">
        <v>105</v>
      </c>
      <c r="AB153" s="5" t="s">
        <v>105</v>
      </c>
      <c r="AC153" s="5" t="s">
        <v>1531</v>
      </c>
      <c r="AD153" s="5" t="s">
        <v>105</v>
      </c>
      <c r="AE153" s="5" t="s">
        <v>105</v>
      </c>
      <c r="AF153" s="5" t="s">
        <v>105</v>
      </c>
      <c r="AG153" s="5" t="s">
        <v>105</v>
      </c>
      <c r="AH153" s="5" t="s">
        <v>105</v>
      </c>
      <c r="AI153" s="23" t="s">
        <v>105</v>
      </c>
      <c r="AJ153" s="22" t="s">
        <v>105</v>
      </c>
      <c r="AK153" s="5" t="s">
        <v>105</v>
      </c>
      <c r="AL153" s="10" t="s">
        <v>105</v>
      </c>
      <c r="AM153" s="5">
        <v>1.0</v>
      </c>
      <c r="AN153" s="5">
        <v>8.2</v>
      </c>
      <c r="AO153" s="5" t="s">
        <v>105</v>
      </c>
      <c r="AP153" s="5" t="s">
        <v>105</v>
      </c>
      <c r="AQ153" s="5" t="s">
        <v>105</v>
      </c>
      <c r="AR153" s="5" t="s">
        <v>1222</v>
      </c>
      <c r="AS153" s="5" t="s">
        <v>105</v>
      </c>
      <c r="AT153" s="5" t="s">
        <v>105</v>
      </c>
      <c r="AU153" s="5" t="s">
        <v>105</v>
      </c>
      <c r="AV153" s="5" t="s">
        <v>105</v>
      </c>
      <c r="AW153" s="5" t="s">
        <v>116</v>
      </c>
      <c r="AX153" s="5" t="s">
        <v>105</v>
      </c>
      <c r="AY153" s="5" t="s">
        <v>105</v>
      </c>
      <c r="AZ153" s="5" t="s">
        <v>105</v>
      </c>
      <c r="BA153" s="5" t="s">
        <v>1532</v>
      </c>
      <c r="BB153" s="5" t="s">
        <v>105</v>
      </c>
      <c r="BC153" s="5" t="s">
        <v>105</v>
      </c>
      <c r="BD153" s="5" t="s">
        <v>105</v>
      </c>
      <c r="BE153" s="5" t="s">
        <v>105</v>
      </c>
      <c r="BF153" s="5" t="s">
        <v>105</v>
      </c>
      <c r="BG153" s="5" t="s">
        <v>105</v>
      </c>
      <c r="BH153" s="5" t="s">
        <v>105</v>
      </c>
      <c r="BI153" s="5" t="s">
        <v>105</v>
      </c>
      <c r="BJ153" s="5" t="s">
        <v>105</v>
      </c>
      <c r="BK153" s="5" t="s">
        <v>105</v>
      </c>
      <c r="BL153" s="5" t="s">
        <v>105</v>
      </c>
      <c r="BM153" s="5" t="s">
        <v>749</v>
      </c>
      <c r="BN153" s="5" t="s">
        <v>105</v>
      </c>
      <c r="BO153" s="5" t="s">
        <v>105</v>
      </c>
      <c r="BP153" s="5" t="s">
        <v>105</v>
      </c>
      <c r="BQ153" s="5" t="s">
        <v>105</v>
      </c>
      <c r="BR153" s="5" t="s">
        <v>117</v>
      </c>
      <c r="BS153" s="5" t="s">
        <v>118</v>
      </c>
      <c r="BT153" s="5" t="s">
        <v>1353</v>
      </c>
      <c r="BU153" s="5" t="s">
        <v>119</v>
      </c>
      <c r="BV153" s="10" t="s">
        <v>105</v>
      </c>
      <c r="BW153" s="10" t="s">
        <v>105</v>
      </c>
      <c r="BX153" s="5" t="s">
        <v>1077</v>
      </c>
      <c r="BY153" s="5" t="s">
        <v>105</v>
      </c>
      <c r="BZ153" s="5" t="s">
        <v>105</v>
      </c>
      <c r="CA153" s="5" t="s">
        <v>105</v>
      </c>
      <c r="CB153" s="5" t="s">
        <v>105</v>
      </c>
      <c r="CC153" s="5" t="s">
        <v>105</v>
      </c>
      <c r="CD153" s="5" t="s">
        <v>105</v>
      </c>
      <c r="CE153" s="5" t="s">
        <v>105</v>
      </c>
      <c r="CF153" s="5" t="s">
        <v>105</v>
      </c>
      <c r="CG153" s="5" t="s">
        <v>105</v>
      </c>
      <c r="CH153" s="5" t="s">
        <v>105</v>
      </c>
      <c r="CI153" s="5" t="s">
        <v>105</v>
      </c>
      <c r="CJ153" s="5" t="s">
        <v>105</v>
      </c>
      <c r="CK153" s="5" t="s">
        <v>105</v>
      </c>
      <c r="CL153" s="5" t="s">
        <v>105</v>
      </c>
      <c r="CM153" s="5" t="s">
        <v>105</v>
      </c>
      <c r="CN153" s="5" t="s">
        <v>105</v>
      </c>
      <c r="CO153" s="5" t="s">
        <v>105</v>
      </c>
      <c r="CP153" s="5" t="s">
        <v>105</v>
      </c>
      <c r="CQ153" s="10" t="s">
        <v>1533</v>
      </c>
      <c r="CR153" s="5" t="s">
        <v>105</v>
      </c>
      <c r="CS153" s="5" t="s">
        <v>105</v>
      </c>
      <c r="CT153" s="5" t="s">
        <v>105</v>
      </c>
      <c r="CU153" s="5" t="s">
        <v>105</v>
      </c>
      <c r="CV153" s="13" t="s">
        <v>1534</v>
      </c>
      <c r="CW153" s="6"/>
      <c r="CX153" s="6"/>
      <c r="CY153" s="6"/>
      <c r="CZ153" s="6"/>
      <c r="DA153" s="6"/>
      <c r="DB153" s="6"/>
      <c r="DC153" s="6"/>
      <c r="DD153" s="6"/>
      <c r="DE153" s="6"/>
      <c r="DF153" s="6"/>
    </row>
    <row r="154">
      <c r="A154" s="5" t="s">
        <v>100</v>
      </c>
      <c r="B154" s="5" t="s">
        <v>1496</v>
      </c>
      <c r="C154" s="5" t="s">
        <v>1375</v>
      </c>
      <c r="D154" s="5">
        <v>651.0</v>
      </c>
      <c r="E154" s="5" t="s">
        <v>105</v>
      </c>
      <c r="F154" s="5">
        <v>1988.0</v>
      </c>
      <c r="G154" s="5" t="s">
        <v>105</v>
      </c>
      <c r="H154" s="5" t="s">
        <v>105</v>
      </c>
      <c r="I154" s="5" t="s">
        <v>214</v>
      </c>
      <c r="J154" s="5" t="s">
        <v>124</v>
      </c>
      <c r="K154" s="5" t="s">
        <v>623</v>
      </c>
      <c r="L154" s="5" t="s">
        <v>199</v>
      </c>
      <c r="M154" s="5" t="s">
        <v>1535</v>
      </c>
      <c r="N154" s="5">
        <v>2.0</v>
      </c>
      <c r="O154" s="10" t="s">
        <v>1536</v>
      </c>
      <c r="P154" s="5" t="s">
        <v>1537</v>
      </c>
      <c r="Q154" s="5" t="s">
        <v>1538</v>
      </c>
      <c r="R154" s="5" t="s">
        <v>105</v>
      </c>
      <c r="S154" s="5" t="s">
        <v>105</v>
      </c>
      <c r="T154" s="5" t="s">
        <v>105</v>
      </c>
      <c r="U154" s="5" t="s">
        <v>105</v>
      </c>
      <c r="V154" s="5" t="s">
        <v>105</v>
      </c>
      <c r="W154" s="5" t="s">
        <v>105</v>
      </c>
      <c r="X154" s="5">
        <v>0.0</v>
      </c>
      <c r="Y154" s="5" t="s">
        <v>105</v>
      </c>
      <c r="Z154" s="5" t="s">
        <v>105</v>
      </c>
      <c r="AA154" s="5" t="s">
        <v>105</v>
      </c>
      <c r="AB154" s="5" t="s">
        <v>105</v>
      </c>
      <c r="AC154" s="5" t="s">
        <v>284</v>
      </c>
      <c r="AD154" s="5" t="s">
        <v>1539</v>
      </c>
      <c r="AE154" s="5" t="s">
        <v>105</v>
      </c>
      <c r="AF154" s="5" t="s">
        <v>105</v>
      </c>
      <c r="AG154" s="5" t="s">
        <v>105</v>
      </c>
      <c r="AH154" s="5" t="s">
        <v>105</v>
      </c>
      <c r="AI154" s="23" t="s">
        <v>105</v>
      </c>
      <c r="AJ154" s="22" t="s">
        <v>105</v>
      </c>
      <c r="AK154" s="5" t="s">
        <v>105</v>
      </c>
      <c r="AL154" s="10" t="s">
        <v>105</v>
      </c>
      <c r="AM154" s="5" t="s">
        <v>105</v>
      </c>
      <c r="AN154" s="5" t="s">
        <v>105</v>
      </c>
      <c r="AO154" s="5" t="s">
        <v>105</v>
      </c>
      <c r="AP154" s="5" t="s">
        <v>105</v>
      </c>
      <c r="AQ154" s="5" t="s">
        <v>105</v>
      </c>
      <c r="AR154" s="5" t="s">
        <v>105</v>
      </c>
      <c r="AS154" s="5" t="s">
        <v>105</v>
      </c>
      <c r="AT154" s="5" t="s">
        <v>105</v>
      </c>
      <c r="AU154" s="5" t="s">
        <v>105</v>
      </c>
      <c r="AV154" s="5" t="s">
        <v>105</v>
      </c>
      <c r="AW154" s="5" t="s">
        <v>105</v>
      </c>
      <c r="AX154" s="5" t="s">
        <v>105</v>
      </c>
      <c r="AY154" s="5" t="s">
        <v>105</v>
      </c>
      <c r="AZ154" s="5" t="s">
        <v>105</v>
      </c>
      <c r="BA154" s="5" t="s">
        <v>105</v>
      </c>
      <c r="BB154" s="5" t="s">
        <v>105</v>
      </c>
      <c r="BC154" s="5" t="s">
        <v>105</v>
      </c>
      <c r="BD154" s="5" t="s">
        <v>105</v>
      </c>
      <c r="BE154" s="5" t="s">
        <v>105</v>
      </c>
      <c r="BF154" s="5" t="s">
        <v>105</v>
      </c>
      <c r="BG154" s="5" t="s">
        <v>105</v>
      </c>
      <c r="BH154" s="5" t="s">
        <v>105</v>
      </c>
      <c r="BI154" s="5" t="s">
        <v>105</v>
      </c>
      <c r="BJ154" s="5" t="s">
        <v>105</v>
      </c>
      <c r="BK154" s="5" t="s">
        <v>105</v>
      </c>
      <c r="BL154" s="5" t="s">
        <v>105</v>
      </c>
      <c r="BM154" s="5" t="s">
        <v>105</v>
      </c>
      <c r="BN154" s="5" t="s">
        <v>105</v>
      </c>
      <c r="BO154" s="5" t="s">
        <v>105</v>
      </c>
      <c r="BP154" s="5" t="s">
        <v>105</v>
      </c>
      <c r="BQ154" s="5" t="s">
        <v>105</v>
      </c>
      <c r="BR154" s="5" t="s">
        <v>1540</v>
      </c>
      <c r="BS154" s="5" t="s">
        <v>105</v>
      </c>
      <c r="BT154" s="5" t="s">
        <v>105</v>
      </c>
      <c r="BU154" s="5" t="s">
        <v>105</v>
      </c>
      <c r="BV154" s="10" t="s">
        <v>105</v>
      </c>
      <c r="BW154" s="10" t="s">
        <v>105</v>
      </c>
      <c r="BX154" s="5" t="s">
        <v>368</v>
      </c>
      <c r="BY154" s="5" t="s">
        <v>105</v>
      </c>
      <c r="BZ154" s="5" t="s">
        <v>105</v>
      </c>
      <c r="CA154" s="5" t="s">
        <v>105</v>
      </c>
      <c r="CB154" s="5" t="s">
        <v>105</v>
      </c>
      <c r="CC154" s="5" t="s">
        <v>105</v>
      </c>
      <c r="CD154" s="5" t="s">
        <v>105</v>
      </c>
      <c r="CE154" s="5" t="s">
        <v>105</v>
      </c>
      <c r="CF154" s="5" t="s">
        <v>105</v>
      </c>
      <c r="CG154" s="5" t="s">
        <v>105</v>
      </c>
      <c r="CH154" s="5" t="s">
        <v>105</v>
      </c>
      <c r="CI154" s="5" t="s">
        <v>105</v>
      </c>
      <c r="CJ154" s="5" t="s">
        <v>105</v>
      </c>
      <c r="CK154" s="5" t="s">
        <v>105</v>
      </c>
      <c r="CL154" s="5" t="s">
        <v>105</v>
      </c>
      <c r="CM154" s="5" t="s">
        <v>105</v>
      </c>
      <c r="CN154" s="5" t="s">
        <v>105</v>
      </c>
      <c r="CO154" s="5" t="s">
        <v>105</v>
      </c>
      <c r="CP154" s="5" t="s">
        <v>105</v>
      </c>
      <c r="CQ154" s="5" t="s">
        <v>105</v>
      </c>
      <c r="CR154" s="5" t="s">
        <v>105</v>
      </c>
      <c r="CS154" s="5" t="s">
        <v>105</v>
      </c>
      <c r="CT154" s="5" t="s">
        <v>105</v>
      </c>
      <c r="CU154" s="5" t="s">
        <v>105</v>
      </c>
      <c r="CV154" s="13" t="s">
        <v>1541</v>
      </c>
      <c r="CW154" s="6"/>
      <c r="CX154" s="6"/>
      <c r="CY154" s="6"/>
      <c r="CZ154" s="6"/>
      <c r="DA154" s="6"/>
      <c r="DB154" s="6"/>
      <c r="DC154" s="6"/>
      <c r="DD154" s="6"/>
      <c r="DE154" s="6"/>
      <c r="DF154" s="6"/>
    </row>
    <row r="155">
      <c r="A155" s="5" t="s">
        <v>100</v>
      </c>
      <c r="B155" s="5" t="s">
        <v>1496</v>
      </c>
      <c r="C155" s="5" t="s">
        <v>1375</v>
      </c>
      <c r="D155" s="5">
        <v>4846.0</v>
      </c>
      <c r="E155" s="5" t="s">
        <v>103</v>
      </c>
      <c r="F155" s="5">
        <v>2002.0</v>
      </c>
      <c r="G155" s="5" t="s">
        <v>197</v>
      </c>
      <c r="H155" s="5">
        <v>24.0</v>
      </c>
      <c r="I155" s="5" t="s">
        <v>150</v>
      </c>
      <c r="J155" s="5" t="s">
        <v>107</v>
      </c>
      <c r="K155" s="5" t="s">
        <v>108</v>
      </c>
      <c r="L155" s="5" t="s">
        <v>105</v>
      </c>
      <c r="M155" s="5" t="s">
        <v>137</v>
      </c>
      <c r="N155" s="5">
        <v>1.0</v>
      </c>
      <c r="O155" s="10" t="s">
        <v>1542</v>
      </c>
      <c r="P155" s="5" t="s">
        <v>1543</v>
      </c>
      <c r="Q155" s="5" t="s">
        <v>1544</v>
      </c>
      <c r="R155" s="5" t="s">
        <v>1545</v>
      </c>
      <c r="S155" s="5" t="s">
        <v>1546</v>
      </c>
      <c r="T155" s="5" t="s">
        <v>105</v>
      </c>
      <c r="U155" s="5" t="s">
        <v>105</v>
      </c>
      <c r="V155" s="5" t="s">
        <v>105</v>
      </c>
      <c r="W155" s="5" t="s">
        <v>105</v>
      </c>
      <c r="X155" s="5">
        <v>1400.0</v>
      </c>
      <c r="Y155" s="5" t="s">
        <v>105</v>
      </c>
      <c r="Z155" s="5" t="s">
        <v>167</v>
      </c>
      <c r="AA155" s="5" t="s">
        <v>283</v>
      </c>
      <c r="AB155" s="5">
        <v>98.0</v>
      </c>
      <c r="AC155" s="5" t="s">
        <v>516</v>
      </c>
      <c r="AD155" s="5" t="s">
        <v>1547</v>
      </c>
      <c r="AE155" s="5" t="s">
        <v>105</v>
      </c>
      <c r="AF155" s="5" t="s">
        <v>105</v>
      </c>
      <c r="AG155" s="5" t="s">
        <v>105</v>
      </c>
      <c r="AH155" s="5" t="s">
        <v>105</v>
      </c>
      <c r="AI155" s="23" t="s">
        <v>105</v>
      </c>
      <c r="AJ155" s="22" t="s">
        <v>105</v>
      </c>
      <c r="AK155" s="5" t="s">
        <v>105</v>
      </c>
      <c r="AL155" s="10" t="s">
        <v>105</v>
      </c>
      <c r="AM155" s="5">
        <v>1.0</v>
      </c>
      <c r="AN155" s="5">
        <v>6.0</v>
      </c>
      <c r="AO155" s="5" t="s">
        <v>105</v>
      </c>
      <c r="AP155" s="5" t="s">
        <v>105</v>
      </c>
      <c r="AQ155" s="5" t="s">
        <v>105</v>
      </c>
      <c r="AR155" s="5" t="s">
        <v>105</v>
      </c>
      <c r="AS155" s="5" t="s">
        <v>105</v>
      </c>
      <c r="AT155" s="5" t="s">
        <v>105</v>
      </c>
      <c r="AU155" s="5" t="s">
        <v>105</v>
      </c>
      <c r="AV155" s="5" t="s">
        <v>105</v>
      </c>
      <c r="AW155" s="5" t="s">
        <v>286</v>
      </c>
      <c r="AX155" s="5" t="s">
        <v>105</v>
      </c>
      <c r="AY155" s="5" t="s">
        <v>105</v>
      </c>
      <c r="AZ155" s="5" t="s">
        <v>105</v>
      </c>
      <c r="BA155" s="5" t="s">
        <v>105</v>
      </c>
      <c r="BB155" s="5" t="s">
        <v>105</v>
      </c>
      <c r="BC155" s="5" t="s">
        <v>105</v>
      </c>
      <c r="BD155" s="5" t="s">
        <v>105</v>
      </c>
      <c r="BE155" s="5" t="s">
        <v>105</v>
      </c>
      <c r="BF155" s="5" t="s">
        <v>105</v>
      </c>
      <c r="BG155" s="5" t="s">
        <v>105</v>
      </c>
      <c r="BH155" s="5" t="s">
        <v>105</v>
      </c>
      <c r="BI155" s="5" t="s">
        <v>105</v>
      </c>
      <c r="BJ155" s="5" t="s">
        <v>105</v>
      </c>
      <c r="BK155" s="5" t="s">
        <v>105</v>
      </c>
      <c r="BL155" s="5" t="s">
        <v>105</v>
      </c>
      <c r="BM155" s="5" t="s">
        <v>1548</v>
      </c>
      <c r="BN155" s="5" t="s">
        <v>105</v>
      </c>
      <c r="BO155" s="5" t="s">
        <v>105</v>
      </c>
      <c r="BP155" s="5" t="s">
        <v>1549</v>
      </c>
      <c r="BQ155" s="5" t="s">
        <v>105</v>
      </c>
      <c r="BR155" s="5" t="s">
        <v>1550</v>
      </c>
      <c r="BS155" s="5" t="s">
        <v>118</v>
      </c>
      <c r="BT155" s="5" t="s">
        <v>1353</v>
      </c>
      <c r="BU155" s="5" t="s">
        <v>119</v>
      </c>
      <c r="BV155" s="10" t="s">
        <v>105</v>
      </c>
      <c r="BW155" s="10" t="s">
        <v>105</v>
      </c>
      <c r="BX155" s="5" t="s">
        <v>105</v>
      </c>
      <c r="BY155" s="5" t="s">
        <v>105</v>
      </c>
      <c r="BZ155" s="5" t="s">
        <v>105</v>
      </c>
      <c r="CA155" s="5" t="s">
        <v>105</v>
      </c>
      <c r="CB155" s="5" t="s">
        <v>105</v>
      </c>
      <c r="CC155" s="5" t="s">
        <v>105</v>
      </c>
      <c r="CD155" s="5" t="s">
        <v>105</v>
      </c>
      <c r="CE155" s="5" t="s">
        <v>105</v>
      </c>
      <c r="CF155" s="5" t="s">
        <v>105</v>
      </c>
      <c r="CG155" s="5" t="s">
        <v>105</v>
      </c>
      <c r="CH155" s="5" t="s">
        <v>105</v>
      </c>
      <c r="CI155" s="5" t="s">
        <v>105</v>
      </c>
      <c r="CJ155" s="5" t="s">
        <v>105</v>
      </c>
      <c r="CK155" s="5" t="s">
        <v>105</v>
      </c>
      <c r="CL155" s="5" t="s">
        <v>105</v>
      </c>
      <c r="CM155" s="5" t="s">
        <v>105</v>
      </c>
      <c r="CN155" s="5" t="s">
        <v>105</v>
      </c>
      <c r="CO155" s="5" t="s">
        <v>105</v>
      </c>
      <c r="CP155" s="5" t="s">
        <v>105</v>
      </c>
      <c r="CQ155" s="10" t="s">
        <v>1551</v>
      </c>
      <c r="CR155" s="5" t="s">
        <v>105</v>
      </c>
      <c r="CS155" s="5" t="s">
        <v>105</v>
      </c>
      <c r="CT155" s="5" t="s">
        <v>105</v>
      </c>
      <c r="CU155" s="5" t="s">
        <v>105</v>
      </c>
      <c r="CV155" s="13" t="s">
        <v>1552</v>
      </c>
      <c r="CW155" s="6"/>
      <c r="CX155" s="6"/>
      <c r="CY155" s="6"/>
      <c r="CZ155" s="6"/>
      <c r="DA155" s="6"/>
      <c r="DB155" s="6"/>
      <c r="DC155" s="6"/>
      <c r="DD155" s="6"/>
      <c r="DE155" s="6"/>
      <c r="DF155" s="6"/>
    </row>
    <row r="156">
      <c r="A156" s="5" t="s">
        <v>100</v>
      </c>
      <c r="B156" s="5" t="s">
        <v>1496</v>
      </c>
      <c r="C156" s="5" t="s">
        <v>1375</v>
      </c>
      <c r="D156" s="5">
        <v>4846.0</v>
      </c>
      <c r="E156" s="5" t="s">
        <v>103</v>
      </c>
      <c r="F156" s="5" t="s">
        <v>105</v>
      </c>
      <c r="G156" s="5" t="s">
        <v>105</v>
      </c>
      <c r="H156" s="5" t="s">
        <v>105</v>
      </c>
      <c r="I156" s="5" t="s">
        <v>105</v>
      </c>
      <c r="J156" s="5" t="s">
        <v>107</v>
      </c>
      <c r="K156" s="5" t="s">
        <v>108</v>
      </c>
      <c r="L156" s="5" t="s">
        <v>105</v>
      </c>
      <c r="M156" s="5" t="s">
        <v>109</v>
      </c>
      <c r="N156" s="5">
        <v>1.0</v>
      </c>
      <c r="O156" s="10" t="s">
        <v>1553</v>
      </c>
      <c r="P156" s="5" t="s">
        <v>1554</v>
      </c>
      <c r="Q156" s="5" t="s">
        <v>1544</v>
      </c>
      <c r="R156" s="5" t="s">
        <v>105</v>
      </c>
      <c r="S156" s="5" t="s">
        <v>105</v>
      </c>
      <c r="T156" s="5" t="s">
        <v>105</v>
      </c>
      <c r="U156" s="5" t="s">
        <v>105</v>
      </c>
      <c r="V156" s="5" t="s">
        <v>105</v>
      </c>
      <c r="W156" s="5" t="s">
        <v>105</v>
      </c>
      <c r="X156" s="5" t="s">
        <v>105</v>
      </c>
      <c r="Y156" s="5" t="s">
        <v>105</v>
      </c>
      <c r="Z156" s="5" t="s">
        <v>105</v>
      </c>
      <c r="AA156" s="5" t="s">
        <v>105</v>
      </c>
      <c r="AB156" s="5" t="s">
        <v>105</v>
      </c>
      <c r="AC156" s="5" t="s">
        <v>1555</v>
      </c>
      <c r="AD156" s="5" t="s">
        <v>105</v>
      </c>
      <c r="AE156" s="5" t="s">
        <v>105</v>
      </c>
      <c r="AF156" s="5" t="s">
        <v>105</v>
      </c>
      <c r="AG156" s="5" t="s">
        <v>105</v>
      </c>
      <c r="AH156" s="5" t="s">
        <v>105</v>
      </c>
      <c r="AI156" s="7">
        <f t="shared" ref="AI156:AI159" si="45">CONVERT(AJ156, "ft", "m")</f>
        <v>3.6576</v>
      </c>
      <c r="AJ156" s="22">
        <v>12.0</v>
      </c>
      <c r="AK156" s="24">
        <f t="shared" ref="AK156:AK157" si="46">CONVERT(AJ156, "ft", "yd")</f>
        <v>4</v>
      </c>
      <c r="AL156" s="10" t="s">
        <v>105</v>
      </c>
      <c r="AM156" s="5">
        <v>1.0</v>
      </c>
      <c r="AN156" s="5">
        <v>5.58</v>
      </c>
      <c r="AO156" s="5" t="s">
        <v>105</v>
      </c>
      <c r="AP156" s="5" t="s">
        <v>105</v>
      </c>
      <c r="AQ156" s="5" t="s">
        <v>105</v>
      </c>
      <c r="AR156" s="5" t="s">
        <v>105</v>
      </c>
      <c r="AS156" s="5" t="s">
        <v>105</v>
      </c>
      <c r="AT156" s="5" t="s">
        <v>105</v>
      </c>
      <c r="AU156" s="5" t="s">
        <v>105</v>
      </c>
      <c r="AV156" s="5" t="s">
        <v>105</v>
      </c>
      <c r="AW156" s="5" t="s">
        <v>286</v>
      </c>
      <c r="AX156" s="5" t="s">
        <v>105</v>
      </c>
      <c r="AY156" s="5" t="s">
        <v>105</v>
      </c>
      <c r="AZ156" s="5" t="s">
        <v>105</v>
      </c>
      <c r="BA156" s="5" t="s">
        <v>105</v>
      </c>
      <c r="BB156" s="5" t="s">
        <v>105</v>
      </c>
      <c r="BC156" s="5" t="s">
        <v>105</v>
      </c>
      <c r="BD156" s="5" t="s">
        <v>105</v>
      </c>
      <c r="BE156" s="5" t="s">
        <v>105</v>
      </c>
      <c r="BF156" s="5" t="s">
        <v>105</v>
      </c>
      <c r="BG156" s="5" t="s">
        <v>105</v>
      </c>
      <c r="BH156" s="5" t="s">
        <v>105</v>
      </c>
      <c r="BI156" s="5" t="s">
        <v>748</v>
      </c>
      <c r="BJ156" s="5" t="s">
        <v>105</v>
      </c>
      <c r="BK156" s="5" t="s">
        <v>105</v>
      </c>
      <c r="BL156" s="5" t="s">
        <v>105</v>
      </c>
      <c r="BM156" s="5" t="s">
        <v>379</v>
      </c>
      <c r="BN156" s="5" t="s">
        <v>105</v>
      </c>
      <c r="BO156" s="5" t="s">
        <v>105</v>
      </c>
      <c r="BP156" s="5" t="s">
        <v>1549</v>
      </c>
      <c r="BQ156" s="5" t="s">
        <v>105</v>
      </c>
      <c r="BR156" s="5" t="s">
        <v>1556</v>
      </c>
      <c r="BS156" s="5" t="s">
        <v>105</v>
      </c>
      <c r="BT156" s="5" t="s">
        <v>1557</v>
      </c>
      <c r="BU156" s="5" t="s">
        <v>119</v>
      </c>
      <c r="BV156" s="10" t="s">
        <v>105</v>
      </c>
      <c r="BW156" s="10" t="s">
        <v>105</v>
      </c>
      <c r="BX156" s="5" t="s">
        <v>105</v>
      </c>
      <c r="BY156" s="5" t="s">
        <v>105</v>
      </c>
      <c r="BZ156" s="5" t="s">
        <v>105</v>
      </c>
      <c r="CA156" s="5" t="s">
        <v>105</v>
      </c>
      <c r="CB156" s="5" t="s">
        <v>105</v>
      </c>
      <c r="CC156" s="5" t="s">
        <v>105</v>
      </c>
      <c r="CD156" s="5" t="s">
        <v>105</v>
      </c>
      <c r="CE156" s="5" t="s">
        <v>105</v>
      </c>
      <c r="CF156" s="5" t="s">
        <v>105</v>
      </c>
      <c r="CG156" s="5" t="s">
        <v>105</v>
      </c>
      <c r="CH156" s="5" t="s">
        <v>105</v>
      </c>
      <c r="CI156" s="5" t="s">
        <v>105</v>
      </c>
      <c r="CJ156" s="5" t="s">
        <v>105</v>
      </c>
      <c r="CK156" s="5" t="s">
        <v>105</v>
      </c>
      <c r="CL156" s="5" t="s">
        <v>105</v>
      </c>
      <c r="CM156" s="5" t="s">
        <v>105</v>
      </c>
      <c r="CN156" s="5" t="s">
        <v>105</v>
      </c>
      <c r="CO156" s="5" t="s">
        <v>105</v>
      </c>
      <c r="CP156" s="5" t="s">
        <v>105</v>
      </c>
      <c r="CQ156" s="10" t="s">
        <v>1551</v>
      </c>
      <c r="CR156" s="5" t="s">
        <v>105</v>
      </c>
      <c r="CS156" s="5" t="s">
        <v>105</v>
      </c>
      <c r="CT156" s="5" t="s">
        <v>105</v>
      </c>
      <c r="CU156" s="5" t="s">
        <v>105</v>
      </c>
      <c r="CV156" s="5" t="s">
        <v>1558</v>
      </c>
      <c r="CW156" s="6"/>
      <c r="CX156" s="6"/>
      <c r="CY156" s="6"/>
      <c r="CZ156" s="6"/>
      <c r="DA156" s="6"/>
      <c r="DB156" s="6"/>
      <c r="DC156" s="6"/>
      <c r="DD156" s="6"/>
      <c r="DE156" s="6"/>
      <c r="DF156" s="6"/>
    </row>
    <row r="157">
      <c r="A157" s="5" t="s">
        <v>100</v>
      </c>
      <c r="B157" s="5" t="s">
        <v>1496</v>
      </c>
      <c r="C157" s="5" t="s">
        <v>1375</v>
      </c>
      <c r="D157" s="5">
        <v>10928.0</v>
      </c>
      <c r="E157" s="5" t="s">
        <v>103</v>
      </c>
      <c r="F157" s="5">
        <v>2005.0</v>
      </c>
      <c r="G157" s="5" t="s">
        <v>669</v>
      </c>
      <c r="H157" s="5">
        <v>13.0</v>
      </c>
      <c r="I157" s="5" t="s">
        <v>214</v>
      </c>
      <c r="J157" s="5" t="s">
        <v>124</v>
      </c>
      <c r="K157" s="5" t="s">
        <v>623</v>
      </c>
      <c r="L157" s="5" t="s">
        <v>325</v>
      </c>
      <c r="M157" s="5" t="s">
        <v>1535</v>
      </c>
      <c r="N157" s="5">
        <v>1.0</v>
      </c>
      <c r="O157" s="10" t="s">
        <v>1559</v>
      </c>
      <c r="P157" s="5" t="s">
        <v>1560</v>
      </c>
      <c r="Q157" s="5" t="s">
        <v>1561</v>
      </c>
      <c r="R157" s="5" t="s">
        <v>1562</v>
      </c>
      <c r="S157" s="5" t="s">
        <v>1563</v>
      </c>
      <c r="T157" s="5" t="s">
        <v>105</v>
      </c>
      <c r="U157" s="5" t="s">
        <v>105</v>
      </c>
      <c r="V157" s="5" t="s">
        <v>105</v>
      </c>
      <c r="W157" s="5" t="s">
        <v>105</v>
      </c>
      <c r="X157" s="5">
        <v>1630.0</v>
      </c>
      <c r="Y157" s="6">
        <f>(68+73)/2</f>
        <v>70.5</v>
      </c>
      <c r="Z157" s="5" t="s">
        <v>167</v>
      </c>
      <c r="AA157" s="5" t="s">
        <v>156</v>
      </c>
      <c r="AB157" s="5">
        <v>12.0</v>
      </c>
      <c r="AC157" s="5" t="s">
        <v>516</v>
      </c>
      <c r="AD157" s="5" t="s">
        <v>105</v>
      </c>
      <c r="AE157" s="5" t="s">
        <v>105</v>
      </c>
      <c r="AF157" s="5" t="s">
        <v>105</v>
      </c>
      <c r="AG157" s="5" t="s">
        <v>105</v>
      </c>
      <c r="AH157" s="5" t="s">
        <v>105</v>
      </c>
      <c r="AI157" s="7">
        <f t="shared" si="45"/>
        <v>402.336</v>
      </c>
      <c r="AJ157" s="22">
        <v>1320.0</v>
      </c>
      <c r="AK157" s="24">
        <f t="shared" si="46"/>
        <v>440</v>
      </c>
      <c r="AL157" s="10" t="s">
        <v>105</v>
      </c>
      <c r="AM157" s="5" t="s">
        <v>105</v>
      </c>
      <c r="AN157" s="5" t="s">
        <v>105</v>
      </c>
      <c r="AO157" s="5" t="s">
        <v>105</v>
      </c>
      <c r="AP157" s="5" t="s">
        <v>105</v>
      </c>
      <c r="AQ157" s="5" t="s">
        <v>105</v>
      </c>
      <c r="AR157" s="5" t="s">
        <v>105</v>
      </c>
      <c r="AS157" s="5" t="s">
        <v>105</v>
      </c>
      <c r="AT157" s="5" t="s">
        <v>105</v>
      </c>
      <c r="AU157" s="5" t="s">
        <v>105</v>
      </c>
      <c r="AV157" s="5" t="s">
        <v>105</v>
      </c>
      <c r="AW157" s="5" t="s">
        <v>105</v>
      </c>
      <c r="AX157" s="5" t="s">
        <v>105</v>
      </c>
      <c r="AY157" s="5" t="s">
        <v>105</v>
      </c>
      <c r="AZ157" s="5" t="s">
        <v>105</v>
      </c>
      <c r="BA157" s="5" t="s">
        <v>105</v>
      </c>
      <c r="BB157" s="5" t="s">
        <v>105</v>
      </c>
      <c r="BC157" s="5" t="s">
        <v>105</v>
      </c>
      <c r="BD157" s="5" t="s">
        <v>105</v>
      </c>
      <c r="BE157" s="5" t="s">
        <v>105</v>
      </c>
      <c r="BF157" s="5" t="s">
        <v>105</v>
      </c>
      <c r="BG157" s="5" t="s">
        <v>105</v>
      </c>
      <c r="BH157" s="5" t="s">
        <v>105</v>
      </c>
      <c r="BI157" s="5" t="s">
        <v>105</v>
      </c>
      <c r="BJ157" s="5" t="s">
        <v>105</v>
      </c>
      <c r="BK157" s="5" t="s">
        <v>105</v>
      </c>
      <c r="BL157" s="5" t="s">
        <v>105</v>
      </c>
      <c r="BM157" s="5" t="s">
        <v>105</v>
      </c>
      <c r="BN157" s="5" t="s">
        <v>105</v>
      </c>
      <c r="BO157" s="5" t="s">
        <v>105</v>
      </c>
      <c r="BP157" s="5" t="s">
        <v>105</v>
      </c>
      <c r="BQ157" s="5" t="s">
        <v>105</v>
      </c>
      <c r="BR157" s="5" t="s">
        <v>1564</v>
      </c>
      <c r="BS157" s="5" t="s">
        <v>105</v>
      </c>
      <c r="BT157" s="5" t="s">
        <v>105</v>
      </c>
      <c r="BU157" s="5" t="s">
        <v>105</v>
      </c>
      <c r="BV157" s="10" t="s">
        <v>105</v>
      </c>
      <c r="BW157" s="10" t="s">
        <v>105</v>
      </c>
      <c r="BX157" s="5" t="s">
        <v>1077</v>
      </c>
      <c r="BY157" s="5" t="s">
        <v>118</v>
      </c>
      <c r="BZ157" s="5" t="s">
        <v>1565</v>
      </c>
      <c r="CA157" s="5" t="s">
        <v>105</v>
      </c>
      <c r="CB157" s="5" t="s">
        <v>105</v>
      </c>
      <c r="CC157" s="5" t="s">
        <v>105</v>
      </c>
      <c r="CD157" s="5" t="s">
        <v>105</v>
      </c>
      <c r="CE157" s="5" t="s">
        <v>105</v>
      </c>
      <c r="CF157" s="5" t="s">
        <v>105</v>
      </c>
      <c r="CG157" s="5" t="s">
        <v>105</v>
      </c>
      <c r="CH157" s="5" t="s">
        <v>105</v>
      </c>
      <c r="CI157" s="5" t="s">
        <v>105</v>
      </c>
      <c r="CJ157" s="5" t="s">
        <v>105</v>
      </c>
      <c r="CK157" s="5" t="s">
        <v>105</v>
      </c>
      <c r="CL157" s="5" t="s">
        <v>105</v>
      </c>
      <c r="CM157" s="5" t="s">
        <v>105</v>
      </c>
      <c r="CN157" s="5" t="s">
        <v>105</v>
      </c>
      <c r="CO157" s="5" t="s">
        <v>105</v>
      </c>
      <c r="CP157" s="5" t="s">
        <v>105</v>
      </c>
      <c r="CQ157" s="10" t="s">
        <v>1566</v>
      </c>
      <c r="CR157" s="5" t="s">
        <v>105</v>
      </c>
      <c r="CS157" s="5" t="s">
        <v>105</v>
      </c>
      <c r="CT157" s="5" t="s">
        <v>105</v>
      </c>
      <c r="CU157" s="5" t="s">
        <v>105</v>
      </c>
      <c r="CV157" s="13" t="s">
        <v>1567</v>
      </c>
      <c r="CW157" s="6"/>
      <c r="CX157" s="6"/>
      <c r="CY157" s="6"/>
      <c r="CZ157" s="6"/>
      <c r="DA157" s="6"/>
      <c r="DB157" s="6"/>
      <c r="DC157" s="6"/>
      <c r="DD157" s="6"/>
      <c r="DE157" s="6"/>
      <c r="DF157" s="6"/>
    </row>
    <row r="158">
      <c r="A158" s="5" t="s">
        <v>100</v>
      </c>
      <c r="B158" s="5" t="s">
        <v>1496</v>
      </c>
      <c r="C158" s="5" t="s">
        <v>1375</v>
      </c>
      <c r="D158" s="5">
        <v>26137.0</v>
      </c>
      <c r="E158" s="5" t="s">
        <v>1498</v>
      </c>
      <c r="F158" s="5">
        <v>2009.0</v>
      </c>
      <c r="G158" s="5" t="s">
        <v>163</v>
      </c>
      <c r="H158" s="5">
        <v>13.0</v>
      </c>
      <c r="I158" s="5" t="s">
        <v>150</v>
      </c>
      <c r="J158" s="5" t="s">
        <v>124</v>
      </c>
      <c r="K158" s="5" t="s">
        <v>199</v>
      </c>
      <c r="L158" s="5" t="s">
        <v>105</v>
      </c>
      <c r="M158" s="5" t="s">
        <v>199</v>
      </c>
      <c r="N158" s="5">
        <v>5.0</v>
      </c>
      <c r="O158" s="27" t="s">
        <v>1568</v>
      </c>
      <c r="P158" s="5" t="s">
        <v>1569</v>
      </c>
      <c r="Q158" s="5" t="s">
        <v>1544</v>
      </c>
      <c r="R158" s="5" t="s">
        <v>1570</v>
      </c>
      <c r="S158" s="5" t="s">
        <v>1569</v>
      </c>
      <c r="T158" s="5" t="s">
        <v>105</v>
      </c>
      <c r="U158" s="5" t="s">
        <v>105</v>
      </c>
      <c r="V158" s="5" t="s">
        <v>105</v>
      </c>
      <c r="W158" s="5" t="s">
        <v>105</v>
      </c>
      <c r="X158" s="5">
        <v>1700.0</v>
      </c>
      <c r="Y158" s="5" t="s">
        <v>105</v>
      </c>
      <c r="Z158" s="5" t="s">
        <v>105</v>
      </c>
      <c r="AA158" s="5" t="s">
        <v>283</v>
      </c>
      <c r="AB158" s="5">
        <v>73.0</v>
      </c>
      <c r="AC158" s="5" t="s">
        <v>451</v>
      </c>
      <c r="AD158" s="5" t="s">
        <v>402</v>
      </c>
      <c r="AE158" s="5" t="s">
        <v>105</v>
      </c>
      <c r="AF158" s="5" t="s">
        <v>105</v>
      </c>
      <c r="AG158" s="5" t="s">
        <v>105</v>
      </c>
      <c r="AH158" s="5">
        <v>40.0</v>
      </c>
      <c r="AI158" s="12">
        <f t="shared" si="45"/>
        <v>182.88</v>
      </c>
      <c r="AJ158" s="12">
        <f>CONVERT(AK158, "yd", "ft")</f>
        <v>600</v>
      </c>
      <c r="AK158" s="5">
        <v>200.0</v>
      </c>
      <c r="AL158" s="10" t="s">
        <v>105</v>
      </c>
      <c r="AM158" s="5">
        <v>2.0</v>
      </c>
      <c r="AN158" s="5" t="s">
        <v>105</v>
      </c>
      <c r="AO158" s="5" t="s">
        <v>105</v>
      </c>
      <c r="AP158" s="5" t="s">
        <v>105</v>
      </c>
      <c r="AQ158" s="5" t="s">
        <v>105</v>
      </c>
      <c r="AR158" s="5" t="s">
        <v>105</v>
      </c>
      <c r="AS158" s="5" t="s">
        <v>105</v>
      </c>
      <c r="AT158" s="5" t="s">
        <v>105</v>
      </c>
      <c r="AU158" s="5" t="s">
        <v>105</v>
      </c>
      <c r="AV158" s="5" t="s">
        <v>105</v>
      </c>
      <c r="AW158" s="5" t="s">
        <v>105</v>
      </c>
      <c r="AX158" s="5" t="s">
        <v>105</v>
      </c>
      <c r="AY158" s="5" t="s">
        <v>105</v>
      </c>
      <c r="AZ158" s="5" t="s">
        <v>105</v>
      </c>
      <c r="BA158" s="5" t="s">
        <v>105</v>
      </c>
      <c r="BB158" s="5" t="s">
        <v>105</v>
      </c>
      <c r="BC158" s="5" t="s">
        <v>105</v>
      </c>
      <c r="BD158" s="5" t="s">
        <v>105</v>
      </c>
      <c r="BE158" s="5" t="s">
        <v>105</v>
      </c>
      <c r="BF158" s="5" t="s">
        <v>105</v>
      </c>
      <c r="BG158" s="5" t="s">
        <v>105</v>
      </c>
      <c r="BH158" s="5" t="s">
        <v>105</v>
      </c>
      <c r="BI158" s="5" t="s">
        <v>105</v>
      </c>
      <c r="BJ158" s="5" t="s">
        <v>105</v>
      </c>
      <c r="BK158" s="5" t="s">
        <v>105</v>
      </c>
      <c r="BL158" s="5" t="s">
        <v>105</v>
      </c>
      <c r="BM158" s="5" t="s">
        <v>105</v>
      </c>
      <c r="BN158" s="5" t="s">
        <v>105</v>
      </c>
      <c r="BO158" s="5" t="s">
        <v>105</v>
      </c>
      <c r="BP158" s="5" t="s">
        <v>105</v>
      </c>
      <c r="BQ158" s="5" t="s">
        <v>105</v>
      </c>
      <c r="BR158" s="5" t="s">
        <v>1571</v>
      </c>
      <c r="BS158" s="5" t="s">
        <v>105</v>
      </c>
      <c r="BT158" s="5" t="s">
        <v>105</v>
      </c>
      <c r="BU158" s="5" t="s">
        <v>105</v>
      </c>
      <c r="BV158" s="10" t="s">
        <v>105</v>
      </c>
      <c r="BW158" s="10" t="s">
        <v>105</v>
      </c>
      <c r="BX158" s="5" t="s">
        <v>1572</v>
      </c>
      <c r="BY158" s="5" t="s">
        <v>105</v>
      </c>
      <c r="BZ158" s="5" t="s">
        <v>105</v>
      </c>
      <c r="CA158" s="5" t="s">
        <v>105</v>
      </c>
      <c r="CB158" s="5" t="s">
        <v>105</v>
      </c>
      <c r="CC158" s="5" t="s">
        <v>105</v>
      </c>
      <c r="CD158" s="5" t="s">
        <v>105</v>
      </c>
      <c r="CE158" s="5" t="s">
        <v>105</v>
      </c>
      <c r="CF158" s="5" t="s">
        <v>105</v>
      </c>
      <c r="CG158" s="5" t="s">
        <v>105</v>
      </c>
      <c r="CH158" s="5" t="s">
        <v>105</v>
      </c>
      <c r="CI158" s="5" t="s">
        <v>105</v>
      </c>
      <c r="CJ158" s="5" t="s">
        <v>105</v>
      </c>
      <c r="CK158" s="5" t="s">
        <v>105</v>
      </c>
      <c r="CL158" s="5" t="s">
        <v>105</v>
      </c>
      <c r="CM158" s="5" t="s">
        <v>105</v>
      </c>
      <c r="CN158" s="5" t="s">
        <v>105</v>
      </c>
      <c r="CO158" s="5" t="s">
        <v>105</v>
      </c>
      <c r="CP158" s="5" t="s">
        <v>105</v>
      </c>
      <c r="CQ158" s="10" t="s">
        <v>1573</v>
      </c>
      <c r="CR158" s="5" t="s">
        <v>105</v>
      </c>
      <c r="CS158" s="5" t="s">
        <v>105</v>
      </c>
      <c r="CT158" s="5" t="s">
        <v>105</v>
      </c>
      <c r="CU158" s="5" t="s">
        <v>105</v>
      </c>
      <c r="CV158" s="19" t="s">
        <v>1574</v>
      </c>
      <c r="CW158" s="6"/>
      <c r="CX158" s="6"/>
      <c r="CY158" s="6"/>
      <c r="CZ158" s="6"/>
      <c r="DA158" s="6"/>
      <c r="DB158" s="6"/>
      <c r="DC158" s="6"/>
      <c r="DD158" s="6"/>
      <c r="DE158" s="6"/>
      <c r="DF158" s="6"/>
    </row>
    <row r="159">
      <c r="A159" s="5" t="s">
        <v>100</v>
      </c>
      <c r="B159" s="5" t="s">
        <v>1496</v>
      </c>
      <c r="C159" s="5" t="s">
        <v>1575</v>
      </c>
      <c r="D159" s="5">
        <v>604.0</v>
      </c>
      <c r="E159" s="5" t="s">
        <v>105</v>
      </c>
      <c r="F159" s="5">
        <v>1971.0</v>
      </c>
      <c r="G159" s="5" t="s">
        <v>163</v>
      </c>
      <c r="H159" s="5" t="s">
        <v>105</v>
      </c>
      <c r="I159" s="5" t="s">
        <v>150</v>
      </c>
      <c r="J159" s="5" t="s">
        <v>107</v>
      </c>
      <c r="K159" s="5" t="s">
        <v>108</v>
      </c>
      <c r="L159" s="5" t="s">
        <v>105</v>
      </c>
      <c r="M159" s="5" t="s">
        <v>215</v>
      </c>
      <c r="N159" s="5">
        <v>2.0</v>
      </c>
      <c r="O159" s="10" t="s">
        <v>1576</v>
      </c>
      <c r="P159" s="5" t="s">
        <v>1577</v>
      </c>
      <c r="Q159" s="5" t="s">
        <v>1578</v>
      </c>
      <c r="R159" s="5" t="s">
        <v>105</v>
      </c>
      <c r="S159" s="5" t="s">
        <v>105</v>
      </c>
      <c r="T159" s="5" t="s">
        <v>105</v>
      </c>
      <c r="U159" s="5" t="s">
        <v>105</v>
      </c>
      <c r="V159" s="5" t="s">
        <v>105</v>
      </c>
      <c r="W159" s="5" t="s">
        <v>105</v>
      </c>
      <c r="X159" s="5">
        <v>2100.0</v>
      </c>
      <c r="Y159" s="5" t="s">
        <v>105</v>
      </c>
      <c r="Z159" s="5" t="s">
        <v>167</v>
      </c>
      <c r="AA159" s="5" t="s">
        <v>105</v>
      </c>
      <c r="AB159" s="5" t="s">
        <v>105</v>
      </c>
      <c r="AC159" s="5" t="s">
        <v>428</v>
      </c>
      <c r="AD159" s="5" t="s">
        <v>402</v>
      </c>
      <c r="AE159" s="5" t="s">
        <v>105</v>
      </c>
      <c r="AF159" s="5" t="s">
        <v>105</v>
      </c>
      <c r="AG159" s="5" t="s">
        <v>105</v>
      </c>
      <c r="AH159" s="5" t="s">
        <v>105</v>
      </c>
      <c r="AI159" s="28">
        <f t="shared" si="45"/>
        <v>13.716</v>
      </c>
      <c r="AJ159" s="22">
        <v>45.0</v>
      </c>
      <c r="AK159" s="24">
        <f>CONVERT(AJ159, "ft", "yd")</f>
        <v>15</v>
      </c>
      <c r="AL159" s="10" t="s">
        <v>105</v>
      </c>
      <c r="AM159" s="5">
        <v>1.0</v>
      </c>
      <c r="AN159" s="5">
        <v>6.0</v>
      </c>
      <c r="AO159" s="5" t="s">
        <v>105</v>
      </c>
      <c r="AP159" s="5" t="s">
        <v>105</v>
      </c>
      <c r="AQ159" s="5" t="s">
        <v>105</v>
      </c>
      <c r="AR159" s="5" t="s">
        <v>105</v>
      </c>
      <c r="AS159" s="5" t="s">
        <v>105</v>
      </c>
      <c r="AT159" s="5" t="s">
        <v>105</v>
      </c>
      <c r="AU159" s="5" t="s">
        <v>105</v>
      </c>
      <c r="AV159" s="5" t="s">
        <v>105</v>
      </c>
      <c r="AW159" s="5" t="s">
        <v>105</v>
      </c>
      <c r="AX159" s="5" t="s">
        <v>105</v>
      </c>
      <c r="AY159" s="5" t="s">
        <v>105</v>
      </c>
      <c r="AZ159" s="5" t="s">
        <v>105</v>
      </c>
      <c r="BA159" s="5" t="s">
        <v>105</v>
      </c>
      <c r="BB159" s="5" t="s">
        <v>105</v>
      </c>
      <c r="BC159" s="5" t="s">
        <v>105</v>
      </c>
      <c r="BD159" s="5" t="s">
        <v>105</v>
      </c>
      <c r="BE159" s="5" t="s">
        <v>105</v>
      </c>
      <c r="BF159" s="5" t="s">
        <v>105</v>
      </c>
      <c r="BG159" s="5" t="s">
        <v>105</v>
      </c>
      <c r="BH159" s="5" t="s">
        <v>105</v>
      </c>
      <c r="BI159" s="5" t="s">
        <v>105</v>
      </c>
      <c r="BJ159" s="5" t="s">
        <v>105</v>
      </c>
      <c r="BK159" s="5" t="s">
        <v>105</v>
      </c>
      <c r="BL159" s="5" t="s">
        <v>105</v>
      </c>
      <c r="BM159" s="5" t="s">
        <v>105</v>
      </c>
      <c r="BN159" s="5" t="s">
        <v>105</v>
      </c>
      <c r="BO159" s="5" t="s">
        <v>105</v>
      </c>
      <c r="BP159" s="5" t="s">
        <v>1579</v>
      </c>
      <c r="BQ159" s="5" t="s">
        <v>105</v>
      </c>
      <c r="BR159" s="5" t="s">
        <v>1580</v>
      </c>
      <c r="BS159" s="5" t="s">
        <v>105</v>
      </c>
      <c r="BT159" s="5" t="s">
        <v>1581</v>
      </c>
      <c r="BU159" s="5" t="s">
        <v>119</v>
      </c>
      <c r="BV159" s="10" t="s">
        <v>105</v>
      </c>
      <c r="BW159" s="10" t="s">
        <v>105</v>
      </c>
      <c r="BX159" s="5" t="s">
        <v>105</v>
      </c>
      <c r="BY159" s="5" t="s">
        <v>105</v>
      </c>
      <c r="BZ159" s="5" t="s">
        <v>105</v>
      </c>
      <c r="CA159" s="5" t="s">
        <v>105</v>
      </c>
      <c r="CB159" s="5" t="s">
        <v>105</v>
      </c>
      <c r="CC159" s="5" t="s">
        <v>105</v>
      </c>
      <c r="CD159" s="5" t="s">
        <v>105</v>
      </c>
      <c r="CE159" s="5" t="s">
        <v>105</v>
      </c>
      <c r="CF159" s="5" t="s">
        <v>105</v>
      </c>
      <c r="CG159" s="5" t="s">
        <v>105</v>
      </c>
      <c r="CH159" s="5" t="s">
        <v>105</v>
      </c>
      <c r="CI159" s="5" t="s">
        <v>105</v>
      </c>
      <c r="CJ159" s="5" t="s">
        <v>105</v>
      </c>
      <c r="CK159" s="5" t="s">
        <v>105</v>
      </c>
      <c r="CL159" s="5" t="s">
        <v>105</v>
      </c>
      <c r="CM159" s="5" t="s">
        <v>105</v>
      </c>
      <c r="CN159" s="5" t="s">
        <v>105</v>
      </c>
      <c r="CO159" s="5" t="s">
        <v>105</v>
      </c>
      <c r="CP159" s="5" t="s">
        <v>105</v>
      </c>
      <c r="CQ159" s="5" t="s">
        <v>105</v>
      </c>
      <c r="CR159" s="5" t="s">
        <v>105</v>
      </c>
      <c r="CS159" s="5" t="s">
        <v>105</v>
      </c>
      <c r="CT159" s="5" t="s">
        <v>105</v>
      </c>
      <c r="CU159" s="5" t="s">
        <v>105</v>
      </c>
      <c r="CV159" s="13" t="s">
        <v>1582</v>
      </c>
      <c r="CW159" s="6"/>
      <c r="CX159" s="6"/>
      <c r="CY159" s="6"/>
      <c r="CZ159" s="6"/>
      <c r="DA159" s="6"/>
      <c r="DB159" s="6"/>
      <c r="DC159" s="6"/>
      <c r="DD159" s="6"/>
      <c r="DE159" s="6"/>
      <c r="DF159" s="6"/>
    </row>
    <row r="160">
      <c r="A160" s="5" t="s">
        <v>100</v>
      </c>
      <c r="B160" s="5" t="s">
        <v>1496</v>
      </c>
      <c r="C160" s="5" t="s">
        <v>1575</v>
      </c>
      <c r="D160" s="5">
        <v>652.0</v>
      </c>
      <c r="E160" s="5" t="s">
        <v>105</v>
      </c>
      <c r="F160" s="5">
        <v>1974.0</v>
      </c>
      <c r="G160" s="5" t="s">
        <v>163</v>
      </c>
      <c r="H160" s="5" t="s">
        <v>105</v>
      </c>
      <c r="I160" s="5" t="s">
        <v>150</v>
      </c>
      <c r="J160" s="5" t="s">
        <v>107</v>
      </c>
      <c r="K160" s="5" t="s">
        <v>108</v>
      </c>
      <c r="L160" s="5" t="s">
        <v>105</v>
      </c>
      <c r="M160" s="5" t="s">
        <v>137</v>
      </c>
      <c r="N160" s="5">
        <v>2.0</v>
      </c>
      <c r="O160" s="10" t="s">
        <v>1583</v>
      </c>
      <c r="P160" s="5" t="s">
        <v>1584</v>
      </c>
      <c r="Q160" s="5" t="s">
        <v>1585</v>
      </c>
      <c r="R160" s="5" t="s">
        <v>105</v>
      </c>
      <c r="S160" s="5" t="s">
        <v>1586</v>
      </c>
      <c r="T160" s="5" t="s">
        <v>105</v>
      </c>
      <c r="U160" s="5" t="s">
        <v>105</v>
      </c>
      <c r="V160" s="5" t="s">
        <v>105</v>
      </c>
      <c r="W160" s="5" t="s">
        <v>105</v>
      </c>
      <c r="X160" s="5">
        <v>1200.0</v>
      </c>
      <c r="Y160" s="5" t="s">
        <v>105</v>
      </c>
      <c r="Z160" s="5" t="s">
        <v>105</v>
      </c>
      <c r="AA160" s="5" t="s">
        <v>105</v>
      </c>
      <c r="AB160" s="5" t="s">
        <v>105</v>
      </c>
      <c r="AC160" s="5" t="s">
        <v>462</v>
      </c>
      <c r="AD160" s="5" t="s">
        <v>1587</v>
      </c>
      <c r="AE160" s="5" t="s">
        <v>105</v>
      </c>
      <c r="AF160" s="5" t="s">
        <v>105</v>
      </c>
      <c r="AG160" s="5" t="s">
        <v>105</v>
      </c>
      <c r="AH160" s="5" t="s">
        <v>105</v>
      </c>
      <c r="AI160" s="15" t="s">
        <v>105</v>
      </c>
      <c r="AJ160" s="22" t="s">
        <v>105</v>
      </c>
      <c r="AK160" s="25" t="s">
        <v>105</v>
      </c>
      <c r="AL160" s="10" t="s">
        <v>105</v>
      </c>
      <c r="AM160" s="5">
        <v>1.0</v>
      </c>
      <c r="AN160" s="5">
        <v>7.5</v>
      </c>
      <c r="AO160" s="5" t="s">
        <v>105</v>
      </c>
      <c r="AP160" s="5" t="s">
        <v>105</v>
      </c>
      <c r="AQ160" s="5" t="s">
        <v>105</v>
      </c>
      <c r="AR160" s="5" t="s">
        <v>105</v>
      </c>
      <c r="AS160" s="5" t="s">
        <v>105</v>
      </c>
      <c r="AT160" s="5" t="s">
        <v>105</v>
      </c>
      <c r="AU160" s="5" t="s">
        <v>105</v>
      </c>
      <c r="AV160" s="5" t="s">
        <v>105</v>
      </c>
      <c r="AW160" s="5" t="s">
        <v>1588</v>
      </c>
      <c r="AX160" s="5" t="s">
        <v>105</v>
      </c>
      <c r="AY160" s="5" t="s">
        <v>105</v>
      </c>
      <c r="AZ160" s="5" t="s">
        <v>105</v>
      </c>
      <c r="BA160" s="5" t="s">
        <v>105</v>
      </c>
      <c r="BB160" s="5" t="s">
        <v>105</v>
      </c>
      <c r="BC160" s="5" t="s">
        <v>105</v>
      </c>
      <c r="BD160" s="5" t="s">
        <v>105</v>
      </c>
      <c r="BE160" s="5" t="s">
        <v>105</v>
      </c>
      <c r="BF160" s="5" t="s">
        <v>118</v>
      </c>
      <c r="BG160" s="5" t="s">
        <v>977</v>
      </c>
      <c r="BH160" s="5" t="s">
        <v>105</v>
      </c>
      <c r="BI160" s="5" t="s">
        <v>105</v>
      </c>
      <c r="BJ160" s="5" t="s">
        <v>105</v>
      </c>
      <c r="BK160" s="5" t="s">
        <v>105</v>
      </c>
      <c r="BL160" s="5" t="s">
        <v>105</v>
      </c>
      <c r="BM160" s="5" t="s">
        <v>105</v>
      </c>
      <c r="BN160" s="5" t="s">
        <v>105</v>
      </c>
      <c r="BO160" s="5" t="s">
        <v>105</v>
      </c>
      <c r="BP160" s="5" t="s">
        <v>1589</v>
      </c>
      <c r="BQ160" s="5" t="s">
        <v>105</v>
      </c>
      <c r="BR160" s="5" t="s">
        <v>1590</v>
      </c>
      <c r="BS160" s="5" t="s">
        <v>105</v>
      </c>
      <c r="BT160" s="5" t="s">
        <v>105</v>
      </c>
      <c r="BU160" s="5" t="s">
        <v>105</v>
      </c>
      <c r="BV160" s="10" t="s">
        <v>105</v>
      </c>
      <c r="BW160" s="10" t="s">
        <v>105</v>
      </c>
      <c r="BX160" s="5" t="s">
        <v>105</v>
      </c>
      <c r="BY160" s="5" t="s">
        <v>105</v>
      </c>
      <c r="BZ160" s="5" t="s">
        <v>105</v>
      </c>
      <c r="CA160" s="5" t="s">
        <v>105</v>
      </c>
      <c r="CB160" s="5" t="s">
        <v>105</v>
      </c>
      <c r="CC160" s="5" t="s">
        <v>105</v>
      </c>
      <c r="CD160" s="5" t="s">
        <v>105</v>
      </c>
      <c r="CE160" s="5" t="s">
        <v>105</v>
      </c>
      <c r="CF160" s="5" t="s">
        <v>105</v>
      </c>
      <c r="CG160" s="5" t="s">
        <v>105</v>
      </c>
      <c r="CH160" s="5" t="s">
        <v>105</v>
      </c>
      <c r="CI160" s="5" t="s">
        <v>105</v>
      </c>
      <c r="CJ160" s="5" t="s">
        <v>105</v>
      </c>
      <c r="CK160" s="5" t="s">
        <v>105</v>
      </c>
      <c r="CL160" s="5" t="s">
        <v>105</v>
      </c>
      <c r="CM160" s="5" t="s">
        <v>105</v>
      </c>
      <c r="CN160" s="5" t="s">
        <v>105</v>
      </c>
      <c r="CO160" s="5" t="s">
        <v>105</v>
      </c>
      <c r="CP160" s="5" t="s">
        <v>105</v>
      </c>
      <c r="CQ160" s="5" t="s">
        <v>105</v>
      </c>
      <c r="CR160" s="5" t="s">
        <v>105</v>
      </c>
      <c r="CS160" s="5" t="s">
        <v>105</v>
      </c>
      <c r="CT160" s="5" t="s">
        <v>105</v>
      </c>
      <c r="CU160" s="5" t="s">
        <v>105</v>
      </c>
      <c r="CV160" s="13" t="s">
        <v>1591</v>
      </c>
      <c r="CW160" s="6"/>
      <c r="CX160" s="6"/>
      <c r="CY160" s="6"/>
      <c r="CZ160" s="6"/>
      <c r="DA160" s="6"/>
      <c r="DB160" s="6"/>
      <c r="DC160" s="6"/>
      <c r="DD160" s="6"/>
      <c r="DE160" s="6"/>
      <c r="DF160" s="6"/>
    </row>
    <row r="161">
      <c r="A161" s="5" t="s">
        <v>100</v>
      </c>
      <c r="B161" s="5" t="s">
        <v>1496</v>
      </c>
      <c r="C161" s="5" t="s">
        <v>1575</v>
      </c>
      <c r="D161" s="5">
        <v>655.0</v>
      </c>
      <c r="E161" s="5" t="s">
        <v>105</v>
      </c>
      <c r="F161" s="5">
        <v>1974.0</v>
      </c>
      <c r="G161" s="5" t="s">
        <v>135</v>
      </c>
      <c r="H161" s="5">
        <v>1.0</v>
      </c>
      <c r="I161" s="5" t="s">
        <v>136</v>
      </c>
      <c r="J161" s="5" t="s">
        <v>124</v>
      </c>
      <c r="K161" s="5" t="s">
        <v>623</v>
      </c>
      <c r="L161" s="5" t="s">
        <v>151</v>
      </c>
      <c r="M161" s="5" t="s">
        <v>200</v>
      </c>
      <c r="N161" s="5">
        <v>1.0</v>
      </c>
      <c r="O161" s="10" t="s">
        <v>1592</v>
      </c>
      <c r="P161" s="5" t="s">
        <v>1593</v>
      </c>
      <c r="Q161" s="5" t="s">
        <v>105</v>
      </c>
      <c r="R161" s="5" t="s">
        <v>105</v>
      </c>
      <c r="S161" s="5" t="s">
        <v>1594</v>
      </c>
      <c r="T161" s="5" t="s">
        <v>105</v>
      </c>
      <c r="U161" s="5" t="s">
        <v>105</v>
      </c>
      <c r="V161" s="5" t="s">
        <v>105</v>
      </c>
      <c r="W161" s="5" t="s">
        <v>105</v>
      </c>
      <c r="X161" s="5">
        <v>230.0</v>
      </c>
      <c r="Y161" s="5" t="s">
        <v>1041</v>
      </c>
      <c r="Z161" s="5" t="s">
        <v>105</v>
      </c>
      <c r="AA161" s="5" t="s">
        <v>168</v>
      </c>
      <c r="AB161" s="5">
        <v>100.0</v>
      </c>
      <c r="AC161" s="5" t="s">
        <v>1595</v>
      </c>
      <c r="AD161" s="5" t="s">
        <v>105</v>
      </c>
      <c r="AE161" s="5" t="s">
        <v>105</v>
      </c>
      <c r="AF161" s="5" t="s">
        <v>105</v>
      </c>
      <c r="AG161" s="5" t="s">
        <v>105</v>
      </c>
      <c r="AH161" s="5">
        <v>4.0</v>
      </c>
      <c r="AI161" s="15" t="s">
        <v>105</v>
      </c>
      <c r="AJ161" s="22" t="s">
        <v>105</v>
      </c>
      <c r="AK161" s="25" t="s">
        <v>105</v>
      </c>
      <c r="AL161" s="10" t="s">
        <v>105</v>
      </c>
      <c r="AM161" s="5">
        <v>1.0</v>
      </c>
      <c r="AN161" s="5" t="s">
        <v>105</v>
      </c>
      <c r="AO161" s="5" t="s">
        <v>105</v>
      </c>
      <c r="AP161" s="5" t="s">
        <v>105</v>
      </c>
      <c r="AQ161" s="5" t="s">
        <v>105</v>
      </c>
      <c r="AR161" s="5" t="s">
        <v>105</v>
      </c>
      <c r="AS161" s="5" t="s">
        <v>105</v>
      </c>
      <c r="AT161" s="5" t="s">
        <v>105</v>
      </c>
      <c r="AU161" s="5" t="s">
        <v>105</v>
      </c>
      <c r="AV161" s="5" t="s">
        <v>105</v>
      </c>
      <c r="AW161" s="5" t="s">
        <v>105</v>
      </c>
      <c r="AX161" s="5" t="s">
        <v>105</v>
      </c>
      <c r="AY161" s="5" t="s">
        <v>105</v>
      </c>
      <c r="AZ161" s="5" t="s">
        <v>105</v>
      </c>
      <c r="BA161" s="5" t="s">
        <v>105</v>
      </c>
      <c r="BB161" s="5" t="s">
        <v>105</v>
      </c>
      <c r="BC161" s="5" t="s">
        <v>105</v>
      </c>
      <c r="BD161" s="5" t="s">
        <v>105</v>
      </c>
      <c r="BE161" s="5" t="s">
        <v>105</v>
      </c>
      <c r="BF161" s="5" t="s">
        <v>105</v>
      </c>
      <c r="BG161" s="5" t="s">
        <v>105</v>
      </c>
      <c r="BH161" s="5" t="s">
        <v>105</v>
      </c>
      <c r="BI161" s="5" t="s">
        <v>105</v>
      </c>
      <c r="BJ161" s="5" t="s">
        <v>105</v>
      </c>
      <c r="BK161" s="5" t="s">
        <v>105</v>
      </c>
      <c r="BL161" s="5" t="s">
        <v>105</v>
      </c>
      <c r="BM161" s="5" t="s">
        <v>105</v>
      </c>
      <c r="BN161" s="5" t="s">
        <v>105</v>
      </c>
      <c r="BO161" s="5" t="s">
        <v>118</v>
      </c>
      <c r="BP161" s="5" t="s">
        <v>105</v>
      </c>
      <c r="BQ161" s="5" t="s">
        <v>105</v>
      </c>
      <c r="BR161" s="5" t="s">
        <v>1596</v>
      </c>
      <c r="BS161" s="5" t="s">
        <v>105</v>
      </c>
      <c r="BT161" s="5" t="s">
        <v>105</v>
      </c>
      <c r="BU161" s="5" t="s">
        <v>105</v>
      </c>
      <c r="BV161" s="10" t="s">
        <v>105</v>
      </c>
      <c r="BW161" s="10" t="s">
        <v>105</v>
      </c>
      <c r="BX161" s="5" t="s">
        <v>105</v>
      </c>
      <c r="BY161" s="5" t="s">
        <v>105</v>
      </c>
      <c r="BZ161" s="5" t="s">
        <v>105</v>
      </c>
      <c r="CA161" s="5" t="s">
        <v>105</v>
      </c>
      <c r="CB161" s="5" t="s">
        <v>105</v>
      </c>
      <c r="CC161" s="5" t="s">
        <v>105</v>
      </c>
      <c r="CD161" s="5" t="s">
        <v>105</v>
      </c>
      <c r="CE161" s="5" t="s">
        <v>105</v>
      </c>
      <c r="CF161" s="5" t="s">
        <v>105</v>
      </c>
      <c r="CG161" s="5" t="s">
        <v>105</v>
      </c>
      <c r="CH161" s="5" t="s">
        <v>105</v>
      </c>
      <c r="CI161" s="5" t="s">
        <v>105</v>
      </c>
      <c r="CJ161" s="5" t="s">
        <v>105</v>
      </c>
      <c r="CK161" s="5" t="s">
        <v>105</v>
      </c>
      <c r="CL161" s="5" t="s">
        <v>105</v>
      </c>
      <c r="CM161" s="5" t="s">
        <v>105</v>
      </c>
      <c r="CN161" s="5" t="s">
        <v>105</v>
      </c>
      <c r="CO161" s="5" t="s">
        <v>105</v>
      </c>
      <c r="CP161" s="5" t="s">
        <v>105</v>
      </c>
      <c r="CQ161" s="5" t="s">
        <v>105</v>
      </c>
      <c r="CR161" s="5" t="s">
        <v>105</v>
      </c>
      <c r="CS161" s="5" t="s">
        <v>105</v>
      </c>
      <c r="CT161" s="5" t="s">
        <v>105</v>
      </c>
      <c r="CU161" s="5" t="s">
        <v>105</v>
      </c>
      <c r="CV161" s="13" t="s">
        <v>1597</v>
      </c>
      <c r="CW161" s="6"/>
      <c r="CX161" s="6"/>
      <c r="CY161" s="6"/>
      <c r="CZ161" s="6"/>
      <c r="DA161" s="6"/>
      <c r="DB161" s="6"/>
      <c r="DC161" s="6"/>
      <c r="DD161" s="6"/>
      <c r="DE161" s="6"/>
      <c r="DF161" s="6"/>
    </row>
    <row r="162">
      <c r="A162" s="5" t="s">
        <v>100</v>
      </c>
      <c r="B162" s="5" t="s">
        <v>1496</v>
      </c>
      <c r="C162" s="5" t="s">
        <v>1575</v>
      </c>
      <c r="D162" s="5">
        <v>4475.0</v>
      </c>
      <c r="E162" s="5" t="s">
        <v>105</v>
      </c>
      <c r="F162" s="5">
        <v>1978.0</v>
      </c>
      <c r="G162" s="5" t="s">
        <v>197</v>
      </c>
      <c r="H162" s="5" t="s">
        <v>105</v>
      </c>
      <c r="I162" s="5" t="s">
        <v>150</v>
      </c>
      <c r="J162" s="5" t="s">
        <v>107</v>
      </c>
      <c r="K162" s="5" t="s">
        <v>108</v>
      </c>
      <c r="L162" s="5" t="s">
        <v>105</v>
      </c>
      <c r="M162" s="5" t="s">
        <v>225</v>
      </c>
      <c r="N162" s="5">
        <v>2.0</v>
      </c>
      <c r="O162" s="10" t="s">
        <v>1598</v>
      </c>
      <c r="P162" s="5" t="s">
        <v>105</v>
      </c>
      <c r="Q162" s="5" t="s">
        <v>1599</v>
      </c>
      <c r="R162" s="5" t="s">
        <v>1600</v>
      </c>
      <c r="S162" s="5" t="s">
        <v>105</v>
      </c>
      <c r="T162" s="5" t="s">
        <v>105</v>
      </c>
      <c r="U162" s="5" t="s">
        <v>105</v>
      </c>
      <c r="V162" s="5" t="s">
        <v>105</v>
      </c>
      <c r="W162" s="5" t="s">
        <v>105</v>
      </c>
      <c r="X162" s="5">
        <v>2200.0</v>
      </c>
      <c r="Y162" s="5">
        <v>65.0</v>
      </c>
      <c r="Z162" s="5" t="s">
        <v>167</v>
      </c>
      <c r="AA162" s="5" t="s">
        <v>105</v>
      </c>
      <c r="AB162" s="5" t="s">
        <v>105</v>
      </c>
      <c r="AC162" s="5" t="s">
        <v>1601</v>
      </c>
      <c r="AD162" s="5" t="s">
        <v>105</v>
      </c>
      <c r="AE162" s="5" t="s">
        <v>105</v>
      </c>
      <c r="AF162" s="5" t="s">
        <v>105</v>
      </c>
      <c r="AG162" s="5" t="s">
        <v>105</v>
      </c>
      <c r="AH162" s="5" t="s">
        <v>105</v>
      </c>
      <c r="AI162" s="15" t="s">
        <v>105</v>
      </c>
      <c r="AJ162" s="22" t="s">
        <v>105</v>
      </c>
      <c r="AK162" s="25" t="s">
        <v>105</v>
      </c>
      <c r="AL162" s="10" t="s">
        <v>105</v>
      </c>
      <c r="AM162" s="5">
        <v>1.0</v>
      </c>
      <c r="AN162" s="5">
        <v>8.5</v>
      </c>
      <c r="AO162" s="5" t="s">
        <v>105</v>
      </c>
      <c r="AP162" s="5" t="s">
        <v>105</v>
      </c>
      <c r="AQ162" s="5" t="s">
        <v>105</v>
      </c>
      <c r="AR162" s="5" t="s">
        <v>105</v>
      </c>
      <c r="AS162" s="5" t="s">
        <v>105</v>
      </c>
      <c r="AT162" s="5" t="s">
        <v>105</v>
      </c>
      <c r="AU162" s="5" t="s">
        <v>105</v>
      </c>
      <c r="AV162" s="5" t="s">
        <v>105</v>
      </c>
      <c r="AW162" s="5" t="s">
        <v>116</v>
      </c>
      <c r="AX162" s="5" t="s">
        <v>105</v>
      </c>
      <c r="AY162" s="5" t="s">
        <v>105</v>
      </c>
      <c r="AZ162" s="5" t="s">
        <v>105</v>
      </c>
      <c r="BA162" s="5" t="s">
        <v>105</v>
      </c>
      <c r="BB162" s="5" t="s">
        <v>105</v>
      </c>
      <c r="BC162" s="5" t="s">
        <v>1178</v>
      </c>
      <c r="BD162" s="5" t="s">
        <v>105</v>
      </c>
      <c r="BE162" s="5" t="s">
        <v>105</v>
      </c>
      <c r="BF162" s="5" t="s">
        <v>105</v>
      </c>
      <c r="BG162" s="5" t="s">
        <v>105</v>
      </c>
      <c r="BH162" s="5" t="s">
        <v>105</v>
      </c>
      <c r="BI162" s="5" t="s">
        <v>105</v>
      </c>
      <c r="BJ162" s="5" t="s">
        <v>105</v>
      </c>
      <c r="BK162" s="5" t="s">
        <v>105</v>
      </c>
      <c r="BL162" s="5" t="s">
        <v>105</v>
      </c>
      <c r="BM162" s="5" t="s">
        <v>105</v>
      </c>
      <c r="BN162" s="5" t="s">
        <v>105</v>
      </c>
      <c r="BO162" s="5" t="s">
        <v>105</v>
      </c>
      <c r="BP162" s="5" t="s">
        <v>105</v>
      </c>
      <c r="BQ162" s="5" t="s">
        <v>105</v>
      </c>
      <c r="BR162" s="5" t="s">
        <v>234</v>
      </c>
      <c r="BS162" s="5" t="s">
        <v>105</v>
      </c>
      <c r="BT162" s="5" t="s">
        <v>105</v>
      </c>
      <c r="BU162" s="5" t="s">
        <v>105</v>
      </c>
      <c r="BV162" s="10" t="s">
        <v>105</v>
      </c>
      <c r="BW162" s="10" t="s">
        <v>105</v>
      </c>
      <c r="BX162" s="5" t="s">
        <v>105</v>
      </c>
      <c r="BY162" s="5" t="s">
        <v>105</v>
      </c>
      <c r="BZ162" s="5" t="s">
        <v>105</v>
      </c>
      <c r="CA162" s="5" t="s">
        <v>105</v>
      </c>
      <c r="CB162" s="5" t="s">
        <v>105</v>
      </c>
      <c r="CC162" s="5" t="s">
        <v>105</v>
      </c>
      <c r="CD162" s="5" t="s">
        <v>105</v>
      </c>
      <c r="CE162" s="5" t="s">
        <v>105</v>
      </c>
      <c r="CF162" s="5" t="s">
        <v>105</v>
      </c>
      <c r="CG162" s="5" t="s">
        <v>105</v>
      </c>
      <c r="CH162" s="5" t="s">
        <v>105</v>
      </c>
      <c r="CI162" s="5" t="s">
        <v>105</v>
      </c>
      <c r="CJ162" s="5" t="s">
        <v>105</v>
      </c>
      <c r="CK162" s="5" t="s">
        <v>105</v>
      </c>
      <c r="CL162" s="5" t="s">
        <v>105</v>
      </c>
      <c r="CM162" s="5" t="s">
        <v>105</v>
      </c>
      <c r="CN162" s="5" t="s">
        <v>105</v>
      </c>
      <c r="CO162" s="5" t="s">
        <v>105</v>
      </c>
      <c r="CP162" s="5" t="s">
        <v>105</v>
      </c>
      <c r="CQ162" s="5" t="s">
        <v>105</v>
      </c>
      <c r="CR162" s="5" t="s">
        <v>105</v>
      </c>
      <c r="CS162" s="5" t="s">
        <v>105</v>
      </c>
      <c r="CT162" s="5" t="s">
        <v>105</v>
      </c>
      <c r="CU162" s="5" t="s">
        <v>105</v>
      </c>
      <c r="CV162" s="13" t="s">
        <v>1602</v>
      </c>
      <c r="CW162" s="6"/>
      <c r="CX162" s="6"/>
      <c r="CY162" s="6"/>
      <c r="CZ162" s="6"/>
      <c r="DA162" s="6"/>
      <c r="DB162" s="6"/>
      <c r="DC162" s="6"/>
      <c r="DD162" s="6"/>
      <c r="DE162" s="6"/>
      <c r="DF162" s="6"/>
    </row>
    <row r="163">
      <c r="A163" s="5" t="s">
        <v>100</v>
      </c>
      <c r="B163" s="5" t="s">
        <v>1496</v>
      </c>
      <c r="C163" s="5" t="s">
        <v>1575</v>
      </c>
      <c r="D163" s="5">
        <v>656.0</v>
      </c>
      <c r="E163" s="5" t="s">
        <v>105</v>
      </c>
      <c r="F163" s="5">
        <v>1978.0</v>
      </c>
      <c r="G163" s="5" t="s">
        <v>105</v>
      </c>
      <c r="H163" s="5" t="s">
        <v>105</v>
      </c>
      <c r="I163" s="5" t="s">
        <v>136</v>
      </c>
      <c r="J163" s="5" t="s">
        <v>124</v>
      </c>
      <c r="K163" s="5" t="s">
        <v>151</v>
      </c>
      <c r="L163" s="5" t="s">
        <v>105</v>
      </c>
      <c r="M163" s="5" t="s">
        <v>105</v>
      </c>
      <c r="N163" s="5">
        <v>2.0</v>
      </c>
      <c r="O163" s="10" t="s">
        <v>1603</v>
      </c>
      <c r="P163" s="5" t="s">
        <v>1604</v>
      </c>
      <c r="Q163" s="5" t="s">
        <v>1605</v>
      </c>
      <c r="R163" s="5" t="s">
        <v>105</v>
      </c>
      <c r="S163" s="5" t="s">
        <v>1606</v>
      </c>
      <c r="T163" s="5" t="s">
        <v>105</v>
      </c>
      <c r="U163" s="5" t="s">
        <v>105</v>
      </c>
      <c r="V163" s="5" t="s">
        <v>105</v>
      </c>
      <c r="W163" s="5" t="s">
        <v>105</v>
      </c>
      <c r="X163" s="5">
        <v>200.0</v>
      </c>
      <c r="Y163" s="5" t="s">
        <v>105</v>
      </c>
      <c r="Z163" s="5" t="s">
        <v>105</v>
      </c>
      <c r="AA163" s="5" t="s">
        <v>105</v>
      </c>
      <c r="AB163" s="5" t="s">
        <v>105</v>
      </c>
      <c r="AC163" s="5" t="s">
        <v>284</v>
      </c>
      <c r="AD163" s="5" t="s">
        <v>105</v>
      </c>
      <c r="AE163" s="5" t="s">
        <v>105</v>
      </c>
      <c r="AF163" s="5" t="s">
        <v>105</v>
      </c>
      <c r="AG163" s="5" t="s">
        <v>105</v>
      </c>
      <c r="AH163" s="5" t="s">
        <v>105</v>
      </c>
      <c r="AI163" s="5" t="s">
        <v>105</v>
      </c>
      <c r="AJ163" s="5" t="s">
        <v>105</v>
      </c>
      <c r="AK163" s="5" t="s">
        <v>105</v>
      </c>
      <c r="AL163" s="10" t="s">
        <v>105</v>
      </c>
      <c r="AM163" s="5" t="s">
        <v>105</v>
      </c>
      <c r="AN163" s="5" t="s">
        <v>105</v>
      </c>
      <c r="AO163" s="5" t="s">
        <v>105</v>
      </c>
      <c r="AP163" s="5" t="s">
        <v>105</v>
      </c>
      <c r="AQ163" s="5" t="s">
        <v>105</v>
      </c>
      <c r="AR163" s="5" t="s">
        <v>105</v>
      </c>
      <c r="AS163" s="5" t="s">
        <v>105</v>
      </c>
      <c r="AT163" s="5" t="s">
        <v>105</v>
      </c>
      <c r="AU163" s="5" t="s">
        <v>105</v>
      </c>
      <c r="AV163" s="5" t="s">
        <v>105</v>
      </c>
      <c r="AW163" s="5" t="s">
        <v>105</v>
      </c>
      <c r="AX163" s="5" t="s">
        <v>105</v>
      </c>
      <c r="AY163" s="5" t="s">
        <v>105</v>
      </c>
      <c r="AZ163" s="5" t="s">
        <v>105</v>
      </c>
      <c r="BA163" s="5" t="s">
        <v>105</v>
      </c>
      <c r="BB163" s="5" t="s">
        <v>105</v>
      </c>
      <c r="BC163" s="5" t="s">
        <v>105</v>
      </c>
      <c r="BD163" s="5" t="s">
        <v>105</v>
      </c>
      <c r="BE163" s="5" t="s">
        <v>105</v>
      </c>
      <c r="BF163" s="5" t="s">
        <v>105</v>
      </c>
      <c r="BG163" s="5" t="s">
        <v>105</v>
      </c>
      <c r="BH163" s="5" t="s">
        <v>105</v>
      </c>
      <c r="BI163" s="5" t="s">
        <v>105</v>
      </c>
      <c r="BJ163" s="5" t="s">
        <v>105</v>
      </c>
      <c r="BK163" s="5" t="s">
        <v>105</v>
      </c>
      <c r="BL163" s="5" t="s">
        <v>105</v>
      </c>
      <c r="BM163" s="5" t="s">
        <v>105</v>
      </c>
      <c r="BN163" s="5" t="s">
        <v>105</v>
      </c>
      <c r="BO163" s="5" t="s">
        <v>105</v>
      </c>
      <c r="BP163" s="5" t="s">
        <v>105</v>
      </c>
      <c r="BQ163" s="5" t="s">
        <v>105</v>
      </c>
      <c r="BR163" s="5" t="s">
        <v>1607</v>
      </c>
      <c r="BS163" s="5" t="s">
        <v>105</v>
      </c>
      <c r="BT163" s="5" t="s">
        <v>105</v>
      </c>
      <c r="BU163" s="5" t="s">
        <v>105</v>
      </c>
      <c r="BV163" s="10" t="s">
        <v>105</v>
      </c>
      <c r="BW163" s="10" t="s">
        <v>105</v>
      </c>
      <c r="BX163" s="5" t="s">
        <v>105</v>
      </c>
      <c r="BY163" s="5" t="s">
        <v>105</v>
      </c>
      <c r="BZ163" s="5" t="s">
        <v>105</v>
      </c>
      <c r="CA163" s="5">
        <v>1.0</v>
      </c>
      <c r="CB163" s="5" t="s">
        <v>105</v>
      </c>
      <c r="CC163" s="5" t="s">
        <v>105</v>
      </c>
      <c r="CD163" s="5">
        <v>9.0</v>
      </c>
      <c r="CE163" s="5" t="s">
        <v>105</v>
      </c>
      <c r="CF163" s="5" t="s">
        <v>105</v>
      </c>
      <c r="CG163" s="5" t="s">
        <v>105</v>
      </c>
      <c r="CH163" s="5" t="s">
        <v>105</v>
      </c>
      <c r="CI163" s="5" t="s">
        <v>105</v>
      </c>
      <c r="CJ163" s="5" t="s">
        <v>105</v>
      </c>
      <c r="CK163" s="5" t="s">
        <v>105</v>
      </c>
      <c r="CL163" s="5" t="s">
        <v>118</v>
      </c>
      <c r="CM163" s="5">
        <v>5.0</v>
      </c>
      <c r="CN163" s="5" t="s">
        <v>105</v>
      </c>
      <c r="CO163" s="5" t="s">
        <v>105</v>
      </c>
      <c r="CP163" s="5" t="s">
        <v>1608</v>
      </c>
      <c r="CQ163" s="5" t="s">
        <v>105</v>
      </c>
      <c r="CR163" s="5" t="s">
        <v>105</v>
      </c>
      <c r="CS163" s="5" t="s">
        <v>105</v>
      </c>
      <c r="CT163" s="5" t="s">
        <v>105</v>
      </c>
      <c r="CU163" s="5" t="s">
        <v>105</v>
      </c>
      <c r="CV163" s="13" t="s">
        <v>1609</v>
      </c>
      <c r="CW163" s="6"/>
      <c r="CX163" s="6"/>
      <c r="CY163" s="6"/>
      <c r="CZ163" s="6"/>
      <c r="DA163" s="6"/>
      <c r="DB163" s="6"/>
      <c r="DC163" s="6"/>
      <c r="DD163" s="6"/>
      <c r="DE163" s="6"/>
      <c r="DF163" s="6"/>
    </row>
    <row r="164">
      <c r="A164" s="5" t="s">
        <v>100</v>
      </c>
      <c r="B164" s="5" t="s">
        <v>1496</v>
      </c>
      <c r="C164" s="5" t="s">
        <v>1575</v>
      </c>
      <c r="D164" s="5">
        <v>7662.0</v>
      </c>
      <c r="E164" s="5" t="s">
        <v>103</v>
      </c>
      <c r="F164" s="5">
        <v>1984.0</v>
      </c>
      <c r="G164" s="5" t="s">
        <v>197</v>
      </c>
      <c r="H164" s="5" t="s">
        <v>105</v>
      </c>
      <c r="I164" s="5" t="s">
        <v>150</v>
      </c>
      <c r="J164" s="5" t="s">
        <v>107</v>
      </c>
      <c r="K164" s="5" t="s">
        <v>108</v>
      </c>
      <c r="L164" s="5" t="s">
        <v>105</v>
      </c>
      <c r="M164" s="5" t="s">
        <v>109</v>
      </c>
      <c r="N164" s="5">
        <v>2.0</v>
      </c>
      <c r="O164" s="10" t="s">
        <v>1610</v>
      </c>
      <c r="P164" s="5" t="s">
        <v>1611</v>
      </c>
      <c r="Q164" s="5" t="s">
        <v>1612</v>
      </c>
      <c r="R164" s="5" t="s">
        <v>1613</v>
      </c>
      <c r="S164" s="5" t="s">
        <v>105</v>
      </c>
      <c r="T164" s="5">
        <v>45.0836195</v>
      </c>
      <c r="U164" s="5">
        <v>-122.488734</v>
      </c>
      <c r="V164" s="5">
        <v>171.98</v>
      </c>
      <c r="W164" s="5">
        <v>530.0</v>
      </c>
      <c r="X164" s="5">
        <v>1907.0</v>
      </c>
      <c r="Y164" s="5" t="s">
        <v>190</v>
      </c>
      <c r="Z164" s="5" t="s">
        <v>167</v>
      </c>
      <c r="AA164" s="5" t="s">
        <v>105</v>
      </c>
      <c r="AB164" s="5" t="s">
        <v>105</v>
      </c>
      <c r="AC164" s="5" t="s">
        <v>1614</v>
      </c>
      <c r="AD164" s="5" t="s">
        <v>1615</v>
      </c>
      <c r="AE164" s="5" t="s">
        <v>105</v>
      </c>
      <c r="AF164" s="5" t="s">
        <v>105</v>
      </c>
      <c r="AG164" s="5" t="s">
        <v>105</v>
      </c>
      <c r="AH164" s="5" t="s">
        <v>105</v>
      </c>
      <c r="AI164" s="5" t="s">
        <v>105</v>
      </c>
      <c r="AJ164" s="5" t="s">
        <v>105</v>
      </c>
      <c r="AK164" s="5" t="s">
        <v>105</v>
      </c>
      <c r="AL164" s="10" t="s">
        <v>118</v>
      </c>
      <c r="AM164" s="5">
        <v>1.0</v>
      </c>
      <c r="AN164" s="5">
        <v>7.5</v>
      </c>
      <c r="AO164" s="5" t="s">
        <v>105</v>
      </c>
      <c r="AP164" s="5" t="s">
        <v>105</v>
      </c>
      <c r="AQ164" s="5" t="s">
        <v>105</v>
      </c>
      <c r="AR164" s="5" t="s">
        <v>105</v>
      </c>
      <c r="AS164" s="5" t="s">
        <v>105</v>
      </c>
      <c r="AT164" s="5" t="s">
        <v>105</v>
      </c>
      <c r="AU164" s="5" t="s">
        <v>105</v>
      </c>
      <c r="AV164" s="5" t="s">
        <v>105</v>
      </c>
      <c r="AW164" s="5" t="s">
        <v>170</v>
      </c>
      <c r="AX164" s="5" t="s">
        <v>105</v>
      </c>
      <c r="AY164" s="5" t="s">
        <v>105</v>
      </c>
      <c r="AZ164" s="5" t="s">
        <v>105</v>
      </c>
      <c r="BA164" s="5" t="s">
        <v>105</v>
      </c>
      <c r="BB164" s="5" t="s">
        <v>105</v>
      </c>
      <c r="BC164" s="5" t="s">
        <v>105</v>
      </c>
      <c r="BD164" s="5" t="s">
        <v>105</v>
      </c>
      <c r="BE164" s="5" t="s">
        <v>105</v>
      </c>
      <c r="BF164" s="5" t="s">
        <v>105</v>
      </c>
      <c r="BG164" s="5" t="s">
        <v>105</v>
      </c>
      <c r="BH164" s="5" t="s">
        <v>105</v>
      </c>
      <c r="BI164" s="5" t="s">
        <v>105</v>
      </c>
      <c r="BJ164" s="5" t="s">
        <v>105</v>
      </c>
      <c r="BK164" s="5" t="s">
        <v>105</v>
      </c>
      <c r="BL164" s="5" t="s">
        <v>105</v>
      </c>
      <c r="BM164" s="5" t="s">
        <v>105</v>
      </c>
      <c r="BN164" s="5" t="s">
        <v>685</v>
      </c>
      <c r="BO164" s="5" t="s">
        <v>105</v>
      </c>
      <c r="BP164" s="5" t="s">
        <v>1616</v>
      </c>
      <c r="BQ164" s="5" t="s">
        <v>105</v>
      </c>
      <c r="BR164" s="5" t="s">
        <v>1617</v>
      </c>
      <c r="BS164" s="5" t="s">
        <v>118</v>
      </c>
      <c r="BT164" s="5" t="s">
        <v>1353</v>
      </c>
      <c r="BU164" s="5" t="s">
        <v>119</v>
      </c>
      <c r="BV164" s="10" t="s">
        <v>105</v>
      </c>
      <c r="BW164" s="10" t="s">
        <v>105</v>
      </c>
      <c r="BX164" s="5" t="s">
        <v>105</v>
      </c>
      <c r="BY164" s="5" t="s">
        <v>105</v>
      </c>
      <c r="BZ164" s="5" t="s">
        <v>105</v>
      </c>
      <c r="CA164" s="5" t="s">
        <v>105</v>
      </c>
      <c r="CB164" s="5" t="s">
        <v>105</v>
      </c>
      <c r="CC164" s="5" t="s">
        <v>105</v>
      </c>
      <c r="CD164" s="5" t="s">
        <v>105</v>
      </c>
      <c r="CE164" s="5" t="s">
        <v>105</v>
      </c>
      <c r="CF164" s="5" t="s">
        <v>105</v>
      </c>
      <c r="CG164" s="5" t="s">
        <v>105</v>
      </c>
      <c r="CH164" s="5" t="s">
        <v>105</v>
      </c>
      <c r="CI164" s="5" t="s">
        <v>105</v>
      </c>
      <c r="CJ164" s="5" t="s">
        <v>105</v>
      </c>
      <c r="CK164" s="5" t="s">
        <v>105</v>
      </c>
      <c r="CL164" s="5" t="s">
        <v>105</v>
      </c>
      <c r="CM164" s="5" t="s">
        <v>105</v>
      </c>
      <c r="CN164" s="5" t="s">
        <v>105</v>
      </c>
      <c r="CO164" s="5" t="s">
        <v>105</v>
      </c>
      <c r="CP164" s="5" t="s">
        <v>105</v>
      </c>
      <c r="CQ164" s="10" t="s">
        <v>1618</v>
      </c>
      <c r="CR164" s="5" t="s">
        <v>118</v>
      </c>
      <c r="CS164" s="5" t="s">
        <v>105</v>
      </c>
      <c r="CT164" s="5" t="s">
        <v>105</v>
      </c>
      <c r="CU164" s="5" t="s">
        <v>105</v>
      </c>
      <c r="CV164" s="13" t="s">
        <v>1619</v>
      </c>
      <c r="CW164" s="6"/>
      <c r="CX164" s="6"/>
      <c r="CY164" s="6"/>
      <c r="CZ164" s="6"/>
      <c r="DA164" s="6"/>
      <c r="DB164" s="6"/>
      <c r="DC164" s="6"/>
      <c r="DD164" s="6"/>
      <c r="DE164" s="6"/>
      <c r="DF164" s="6"/>
    </row>
    <row r="165">
      <c r="A165" s="5" t="s">
        <v>100</v>
      </c>
      <c r="B165" s="5" t="s">
        <v>1496</v>
      </c>
      <c r="C165" s="5" t="s">
        <v>1575</v>
      </c>
      <c r="D165" s="5">
        <v>653.0</v>
      </c>
      <c r="E165" s="5" t="s">
        <v>105</v>
      </c>
      <c r="F165" s="5">
        <v>1987.0</v>
      </c>
      <c r="G165" s="5" t="s">
        <v>163</v>
      </c>
      <c r="H165" s="5">
        <v>20.0</v>
      </c>
      <c r="I165" s="5" t="s">
        <v>150</v>
      </c>
      <c r="J165" s="5" t="s">
        <v>124</v>
      </c>
      <c r="K165" s="5" t="s">
        <v>199</v>
      </c>
      <c r="L165" s="5" t="s">
        <v>105</v>
      </c>
      <c r="M165" s="5" t="s">
        <v>105</v>
      </c>
      <c r="N165" s="5">
        <v>2.0</v>
      </c>
      <c r="O165" s="10" t="s">
        <v>1620</v>
      </c>
      <c r="P165" s="5" t="s">
        <v>1621</v>
      </c>
      <c r="Q165" s="5" t="s">
        <v>1622</v>
      </c>
      <c r="R165" s="5" t="s">
        <v>1623</v>
      </c>
      <c r="S165" s="5" t="s">
        <v>1624</v>
      </c>
      <c r="T165" s="5" t="s">
        <v>105</v>
      </c>
      <c r="U165" s="5" t="s">
        <v>105</v>
      </c>
      <c r="V165" s="5" t="s">
        <v>105</v>
      </c>
      <c r="W165" s="5" t="s">
        <v>105</v>
      </c>
      <c r="X165" s="5" t="s">
        <v>105</v>
      </c>
      <c r="Y165" s="5" t="s">
        <v>190</v>
      </c>
      <c r="Z165" s="5" t="s">
        <v>105</v>
      </c>
      <c r="AA165" s="5" t="s">
        <v>220</v>
      </c>
      <c r="AB165" s="5">
        <v>29.0</v>
      </c>
      <c r="AC165" s="5" t="s">
        <v>105</v>
      </c>
      <c r="AD165" s="5" t="s">
        <v>1625</v>
      </c>
      <c r="AE165" s="5" t="s">
        <v>105</v>
      </c>
      <c r="AF165" s="5" t="s">
        <v>105</v>
      </c>
      <c r="AG165" s="5" t="s">
        <v>105</v>
      </c>
      <c r="AH165" s="5">
        <v>4.5</v>
      </c>
      <c r="AI165" s="28">
        <f>CONVERT(AJ165, "ft", "m")</f>
        <v>182.88</v>
      </c>
      <c r="AJ165" s="22">
        <v>600.0</v>
      </c>
      <c r="AK165" s="25">
        <v>200.0</v>
      </c>
      <c r="AL165" s="25" t="s">
        <v>105</v>
      </c>
      <c r="AM165" s="5" t="s">
        <v>105</v>
      </c>
      <c r="AN165" s="5" t="s">
        <v>105</v>
      </c>
      <c r="AO165" s="5" t="s">
        <v>105</v>
      </c>
      <c r="AP165" s="5" t="s">
        <v>105</v>
      </c>
      <c r="AQ165" s="5" t="s">
        <v>105</v>
      </c>
      <c r="AR165" s="5" t="s">
        <v>105</v>
      </c>
      <c r="AS165" s="5" t="s">
        <v>105</v>
      </c>
      <c r="AT165" s="5" t="s">
        <v>105</v>
      </c>
      <c r="AU165" s="5" t="s">
        <v>105</v>
      </c>
      <c r="AV165" s="5" t="s">
        <v>105</v>
      </c>
      <c r="AW165" s="5" t="s">
        <v>105</v>
      </c>
      <c r="AX165" s="5" t="s">
        <v>105</v>
      </c>
      <c r="AY165" s="5" t="s">
        <v>105</v>
      </c>
      <c r="AZ165" s="5" t="s">
        <v>105</v>
      </c>
      <c r="BA165" s="5" t="s">
        <v>105</v>
      </c>
      <c r="BB165" s="5" t="s">
        <v>105</v>
      </c>
      <c r="BC165" s="5" t="s">
        <v>105</v>
      </c>
      <c r="BD165" s="5" t="s">
        <v>105</v>
      </c>
      <c r="BE165" s="5" t="s">
        <v>105</v>
      </c>
      <c r="BF165" s="5" t="s">
        <v>105</v>
      </c>
      <c r="BG165" s="5" t="s">
        <v>105</v>
      </c>
      <c r="BH165" s="5" t="s">
        <v>105</v>
      </c>
      <c r="BI165" s="5" t="s">
        <v>105</v>
      </c>
      <c r="BJ165" s="5" t="s">
        <v>105</v>
      </c>
      <c r="BK165" s="5" t="s">
        <v>105</v>
      </c>
      <c r="BL165" s="5" t="s">
        <v>105</v>
      </c>
      <c r="BM165" s="5" t="s">
        <v>105</v>
      </c>
      <c r="BN165" s="5" t="s">
        <v>105</v>
      </c>
      <c r="BO165" s="5" t="s">
        <v>105</v>
      </c>
      <c r="BP165" s="5" t="s">
        <v>105</v>
      </c>
      <c r="BQ165" s="5" t="s">
        <v>105</v>
      </c>
      <c r="BR165" s="5" t="s">
        <v>105</v>
      </c>
      <c r="BS165" s="5" t="s">
        <v>105</v>
      </c>
      <c r="BT165" s="5" t="s">
        <v>105</v>
      </c>
      <c r="BU165" s="5" t="s">
        <v>105</v>
      </c>
      <c r="BV165" s="10" t="s">
        <v>105</v>
      </c>
      <c r="BW165" s="10" t="s">
        <v>105</v>
      </c>
      <c r="BX165" s="5" t="s">
        <v>1626</v>
      </c>
      <c r="BY165" s="5" t="s">
        <v>105</v>
      </c>
      <c r="BZ165" s="5" t="s">
        <v>105</v>
      </c>
      <c r="CA165" s="5" t="s">
        <v>105</v>
      </c>
      <c r="CB165" s="5" t="s">
        <v>105</v>
      </c>
      <c r="CC165" s="5" t="s">
        <v>105</v>
      </c>
      <c r="CD165" s="5" t="s">
        <v>105</v>
      </c>
      <c r="CE165" s="5" t="s">
        <v>105</v>
      </c>
      <c r="CF165" s="5" t="s">
        <v>105</v>
      </c>
      <c r="CG165" s="5" t="s">
        <v>105</v>
      </c>
      <c r="CH165" s="5" t="s">
        <v>105</v>
      </c>
      <c r="CI165" s="5" t="s">
        <v>105</v>
      </c>
      <c r="CJ165" s="5" t="s">
        <v>105</v>
      </c>
      <c r="CK165" s="5" t="s">
        <v>105</v>
      </c>
      <c r="CL165" s="5" t="s">
        <v>105</v>
      </c>
      <c r="CM165" s="5" t="s">
        <v>105</v>
      </c>
      <c r="CN165" s="5" t="s">
        <v>105</v>
      </c>
      <c r="CO165" s="5" t="s">
        <v>105</v>
      </c>
      <c r="CP165" s="5" t="s">
        <v>105</v>
      </c>
      <c r="CQ165" s="5" t="s">
        <v>105</v>
      </c>
      <c r="CR165" s="5" t="s">
        <v>105</v>
      </c>
      <c r="CS165" s="5" t="s">
        <v>105</v>
      </c>
      <c r="CT165" s="5" t="s">
        <v>105</v>
      </c>
      <c r="CU165" s="5" t="s">
        <v>105</v>
      </c>
      <c r="CV165" s="13" t="s">
        <v>1627</v>
      </c>
      <c r="CW165" s="6"/>
      <c r="CX165" s="6"/>
      <c r="CY165" s="6"/>
      <c r="CZ165" s="6"/>
      <c r="DA165" s="6"/>
      <c r="DB165" s="6"/>
      <c r="DC165" s="6"/>
      <c r="DD165" s="6"/>
      <c r="DE165" s="6"/>
      <c r="DF165" s="6"/>
    </row>
    <row r="166">
      <c r="A166" s="5" t="s">
        <v>100</v>
      </c>
      <c r="B166" s="5" t="s">
        <v>1496</v>
      </c>
      <c r="C166" s="5" t="s">
        <v>1575</v>
      </c>
      <c r="D166" s="5">
        <v>624.0</v>
      </c>
      <c r="E166" s="5" t="s">
        <v>105</v>
      </c>
      <c r="F166" s="5">
        <v>1991.0</v>
      </c>
      <c r="G166" s="5" t="s">
        <v>149</v>
      </c>
      <c r="H166" s="5" t="s">
        <v>105</v>
      </c>
      <c r="I166" s="5" t="s">
        <v>150</v>
      </c>
      <c r="J166" s="5" t="s">
        <v>124</v>
      </c>
      <c r="K166" s="5" t="s">
        <v>199</v>
      </c>
      <c r="L166" s="5" t="s">
        <v>105</v>
      </c>
      <c r="M166" s="5" t="s">
        <v>105</v>
      </c>
      <c r="N166" s="5">
        <v>1.0</v>
      </c>
      <c r="O166" s="5" t="s">
        <v>1628</v>
      </c>
      <c r="P166" s="5" t="s">
        <v>1629</v>
      </c>
      <c r="Q166" s="5" t="s">
        <v>1630</v>
      </c>
      <c r="R166" s="5" t="s">
        <v>1631</v>
      </c>
      <c r="S166" s="5" t="s">
        <v>1632</v>
      </c>
      <c r="T166" s="5" t="s">
        <v>105</v>
      </c>
      <c r="U166" s="5" t="s">
        <v>105</v>
      </c>
      <c r="V166" s="5" t="s">
        <v>105</v>
      </c>
      <c r="W166" s="5" t="s">
        <v>105</v>
      </c>
      <c r="X166" s="5">
        <v>100.0</v>
      </c>
      <c r="Y166" s="5" t="s">
        <v>105</v>
      </c>
      <c r="Z166" s="5" t="s">
        <v>105</v>
      </c>
      <c r="AA166" s="5" t="s">
        <v>105</v>
      </c>
      <c r="AB166" s="5" t="s">
        <v>105</v>
      </c>
      <c r="AC166" s="5" t="s">
        <v>1633</v>
      </c>
      <c r="AD166" s="5" t="s">
        <v>105</v>
      </c>
      <c r="AE166" s="5" t="s">
        <v>105</v>
      </c>
      <c r="AF166" s="5" t="s">
        <v>105</v>
      </c>
      <c r="AG166" s="5" t="s">
        <v>105</v>
      </c>
      <c r="AH166" s="5">
        <v>2.0</v>
      </c>
      <c r="AI166" s="15" t="s">
        <v>105</v>
      </c>
      <c r="AJ166" s="22" t="s">
        <v>105</v>
      </c>
      <c r="AK166" s="25" t="s">
        <v>105</v>
      </c>
      <c r="AL166" s="25" t="s">
        <v>105</v>
      </c>
      <c r="AM166" s="5" t="s">
        <v>105</v>
      </c>
      <c r="AN166" s="5" t="s">
        <v>105</v>
      </c>
      <c r="AO166" s="5" t="s">
        <v>105</v>
      </c>
      <c r="AP166" s="5" t="s">
        <v>105</v>
      </c>
      <c r="AQ166" s="5" t="s">
        <v>105</v>
      </c>
      <c r="AR166" s="5" t="s">
        <v>105</v>
      </c>
      <c r="AS166" s="5" t="s">
        <v>105</v>
      </c>
      <c r="AT166" s="5" t="s">
        <v>105</v>
      </c>
      <c r="AU166" s="5" t="s">
        <v>105</v>
      </c>
      <c r="AV166" s="5" t="s">
        <v>105</v>
      </c>
      <c r="AW166" s="5" t="s">
        <v>105</v>
      </c>
      <c r="AX166" s="5" t="s">
        <v>105</v>
      </c>
      <c r="AY166" s="5" t="s">
        <v>105</v>
      </c>
      <c r="AZ166" s="5" t="s">
        <v>105</v>
      </c>
      <c r="BA166" s="5" t="s">
        <v>105</v>
      </c>
      <c r="BB166" s="5" t="s">
        <v>105</v>
      </c>
      <c r="BC166" s="5" t="s">
        <v>105</v>
      </c>
      <c r="BD166" s="5" t="s">
        <v>105</v>
      </c>
      <c r="BE166" s="5" t="s">
        <v>105</v>
      </c>
      <c r="BF166" s="5" t="s">
        <v>105</v>
      </c>
      <c r="BG166" s="5" t="s">
        <v>105</v>
      </c>
      <c r="BH166" s="5" t="s">
        <v>105</v>
      </c>
      <c r="BI166" s="5" t="s">
        <v>105</v>
      </c>
      <c r="BJ166" s="5" t="s">
        <v>105</v>
      </c>
      <c r="BK166" s="5" t="s">
        <v>105</v>
      </c>
      <c r="BL166" s="5" t="s">
        <v>105</v>
      </c>
      <c r="BM166" s="5" t="s">
        <v>105</v>
      </c>
      <c r="BN166" s="5" t="s">
        <v>105</v>
      </c>
      <c r="BO166" s="5" t="s">
        <v>105</v>
      </c>
      <c r="BP166" s="5" t="s">
        <v>105</v>
      </c>
      <c r="BQ166" s="5" t="s">
        <v>105</v>
      </c>
      <c r="BR166" s="5" t="s">
        <v>105</v>
      </c>
      <c r="BS166" s="5" t="s">
        <v>105</v>
      </c>
      <c r="BT166" s="5" t="s">
        <v>105</v>
      </c>
      <c r="BU166" s="5" t="s">
        <v>105</v>
      </c>
      <c r="BV166" s="10" t="s">
        <v>105</v>
      </c>
      <c r="BW166" s="10" t="s">
        <v>105</v>
      </c>
      <c r="BX166" s="5" t="s">
        <v>1634</v>
      </c>
      <c r="BY166" s="5" t="s">
        <v>105</v>
      </c>
      <c r="BZ166" s="5" t="s">
        <v>105</v>
      </c>
      <c r="CA166" s="5" t="s">
        <v>105</v>
      </c>
      <c r="CB166" s="5" t="s">
        <v>105</v>
      </c>
      <c r="CC166" s="5" t="s">
        <v>105</v>
      </c>
      <c r="CD166" s="5" t="s">
        <v>105</v>
      </c>
      <c r="CE166" s="5" t="s">
        <v>105</v>
      </c>
      <c r="CF166" s="5" t="s">
        <v>105</v>
      </c>
      <c r="CG166" s="5" t="s">
        <v>105</v>
      </c>
      <c r="CH166" s="5" t="s">
        <v>105</v>
      </c>
      <c r="CI166" s="5" t="s">
        <v>105</v>
      </c>
      <c r="CJ166" s="5" t="s">
        <v>105</v>
      </c>
      <c r="CK166" s="5" t="s">
        <v>105</v>
      </c>
      <c r="CL166" s="5" t="s">
        <v>105</v>
      </c>
      <c r="CM166" s="5" t="s">
        <v>105</v>
      </c>
      <c r="CN166" s="5" t="s">
        <v>105</v>
      </c>
      <c r="CO166" s="5" t="s">
        <v>105</v>
      </c>
      <c r="CP166" s="5" t="s">
        <v>105</v>
      </c>
      <c r="CQ166" s="10" t="s">
        <v>1635</v>
      </c>
      <c r="CR166" s="5" t="s">
        <v>105</v>
      </c>
      <c r="CS166" s="5" t="s">
        <v>105</v>
      </c>
      <c r="CT166" s="5" t="s">
        <v>105</v>
      </c>
      <c r="CU166" s="5" t="s">
        <v>105</v>
      </c>
      <c r="CV166" s="13" t="s">
        <v>1636</v>
      </c>
      <c r="CW166" s="6"/>
      <c r="CX166" s="6"/>
      <c r="CY166" s="6"/>
      <c r="CZ166" s="6"/>
      <c r="DA166" s="6"/>
      <c r="DB166" s="6"/>
      <c r="DC166" s="6"/>
      <c r="DD166" s="6"/>
      <c r="DE166" s="6"/>
      <c r="DF166" s="6"/>
    </row>
    <row r="167">
      <c r="A167" s="5" t="s">
        <v>100</v>
      </c>
      <c r="B167" s="5" t="s">
        <v>1496</v>
      </c>
      <c r="C167" s="5" t="s">
        <v>1575</v>
      </c>
      <c r="D167" s="5">
        <v>12216.0</v>
      </c>
      <c r="E167" s="5" t="s">
        <v>103</v>
      </c>
      <c r="F167" s="5">
        <v>1993.0</v>
      </c>
      <c r="G167" s="5" t="s">
        <v>163</v>
      </c>
      <c r="H167" s="5" t="s">
        <v>105</v>
      </c>
      <c r="I167" s="5" t="s">
        <v>150</v>
      </c>
      <c r="J167" s="5" t="s">
        <v>107</v>
      </c>
      <c r="K167" s="5" t="s">
        <v>108</v>
      </c>
      <c r="L167" s="5" t="s">
        <v>105</v>
      </c>
      <c r="M167" s="5" t="s">
        <v>137</v>
      </c>
      <c r="N167" s="5">
        <v>1.0</v>
      </c>
      <c r="O167" s="10" t="s">
        <v>1637</v>
      </c>
      <c r="P167" s="5" t="s">
        <v>1638</v>
      </c>
      <c r="Q167" s="5" t="s">
        <v>1639</v>
      </c>
      <c r="R167" s="5" t="s">
        <v>1640</v>
      </c>
      <c r="S167" s="5" t="s">
        <v>1641</v>
      </c>
      <c r="T167" s="5" t="s">
        <v>105</v>
      </c>
      <c r="U167" s="5" t="s">
        <v>105</v>
      </c>
      <c r="V167" s="5" t="s">
        <v>105</v>
      </c>
      <c r="W167" s="5" t="s">
        <v>105</v>
      </c>
      <c r="X167" s="5">
        <v>1507.0</v>
      </c>
      <c r="Y167" s="5" t="s">
        <v>105</v>
      </c>
      <c r="Z167" s="5" t="s">
        <v>167</v>
      </c>
      <c r="AA167" s="5" t="s">
        <v>105</v>
      </c>
      <c r="AB167" s="5" t="s">
        <v>105</v>
      </c>
      <c r="AC167" s="5" t="s">
        <v>581</v>
      </c>
      <c r="AD167" s="5" t="s">
        <v>1642</v>
      </c>
      <c r="AE167" s="5" t="s">
        <v>105</v>
      </c>
      <c r="AF167" s="5" t="s">
        <v>105</v>
      </c>
      <c r="AG167" s="5" t="s">
        <v>105</v>
      </c>
      <c r="AH167" s="5" t="s">
        <v>105</v>
      </c>
      <c r="AI167" s="28">
        <f>CONVERT(AJ167, "ft", "m")</f>
        <v>38.1</v>
      </c>
      <c r="AJ167" s="22">
        <v>125.0</v>
      </c>
      <c r="AK167" s="24">
        <f>CONVERT(AJ167, "ft", "yd")</f>
        <v>41.66666667</v>
      </c>
      <c r="AL167" s="25" t="s">
        <v>105</v>
      </c>
      <c r="AM167" s="5">
        <v>1.0</v>
      </c>
      <c r="AN167" s="5">
        <v>6.75</v>
      </c>
      <c r="AO167" s="5" t="s">
        <v>105</v>
      </c>
      <c r="AP167" s="5" t="s">
        <v>105</v>
      </c>
      <c r="AQ167" s="5" t="s">
        <v>105</v>
      </c>
      <c r="AR167" s="5" t="s">
        <v>105</v>
      </c>
      <c r="AS167" s="5" t="s">
        <v>105</v>
      </c>
      <c r="AT167" s="5" t="s">
        <v>105</v>
      </c>
      <c r="AU167" s="5" t="s">
        <v>105</v>
      </c>
      <c r="AV167" s="5" t="s">
        <v>105</v>
      </c>
      <c r="AW167" s="5" t="s">
        <v>105</v>
      </c>
      <c r="AX167" s="5" t="s">
        <v>105</v>
      </c>
      <c r="AY167" s="5" t="s">
        <v>105</v>
      </c>
      <c r="AZ167" s="5" t="s">
        <v>105</v>
      </c>
      <c r="BA167" s="5" t="s">
        <v>105</v>
      </c>
      <c r="BB167" s="5" t="s">
        <v>105</v>
      </c>
      <c r="BC167" s="5" t="s">
        <v>105</v>
      </c>
      <c r="BD167" s="5" t="s">
        <v>105</v>
      </c>
      <c r="BE167" s="5" t="s">
        <v>105</v>
      </c>
      <c r="BF167" s="5" t="s">
        <v>105</v>
      </c>
      <c r="BG167" s="5" t="s">
        <v>105</v>
      </c>
      <c r="BH167" s="5" t="s">
        <v>105</v>
      </c>
      <c r="BI167" s="5" t="s">
        <v>105</v>
      </c>
      <c r="BJ167" s="5" t="s">
        <v>105</v>
      </c>
      <c r="BK167" s="5" t="s">
        <v>105</v>
      </c>
      <c r="BL167" s="5" t="s">
        <v>105</v>
      </c>
      <c r="BM167" s="5" t="s">
        <v>105</v>
      </c>
      <c r="BN167" s="5" t="s">
        <v>105</v>
      </c>
      <c r="BO167" s="5" t="s">
        <v>105</v>
      </c>
      <c r="BP167" s="5" t="s">
        <v>105</v>
      </c>
      <c r="BQ167" s="5" t="s">
        <v>105</v>
      </c>
      <c r="BR167" s="5" t="s">
        <v>1643</v>
      </c>
      <c r="BS167" s="5" t="s">
        <v>105</v>
      </c>
      <c r="BT167" s="5" t="s">
        <v>1644</v>
      </c>
      <c r="BU167" s="5" t="s">
        <v>119</v>
      </c>
      <c r="BV167" s="10" t="s">
        <v>105</v>
      </c>
      <c r="BW167" s="10" t="s">
        <v>105</v>
      </c>
      <c r="BX167" s="5" t="s">
        <v>105</v>
      </c>
      <c r="BY167" s="5" t="s">
        <v>105</v>
      </c>
      <c r="BZ167" s="5" t="s">
        <v>105</v>
      </c>
      <c r="CA167" s="5" t="s">
        <v>105</v>
      </c>
      <c r="CB167" s="5" t="s">
        <v>105</v>
      </c>
      <c r="CC167" s="5" t="s">
        <v>105</v>
      </c>
      <c r="CD167" s="5" t="s">
        <v>105</v>
      </c>
      <c r="CE167" s="5" t="s">
        <v>105</v>
      </c>
      <c r="CF167" s="5" t="s">
        <v>105</v>
      </c>
      <c r="CG167" s="5" t="s">
        <v>105</v>
      </c>
      <c r="CH167" s="5" t="s">
        <v>105</v>
      </c>
      <c r="CI167" s="5" t="s">
        <v>105</v>
      </c>
      <c r="CJ167" s="5" t="s">
        <v>105</v>
      </c>
      <c r="CK167" s="5" t="s">
        <v>105</v>
      </c>
      <c r="CL167" s="5" t="s">
        <v>105</v>
      </c>
      <c r="CM167" s="5" t="s">
        <v>105</v>
      </c>
      <c r="CN167" s="5" t="s">
        <v>105</v>
      </c>
      <c r="CO167" s="5" t="s">
        <v>105</v>
      </c>
      <c r="CP167" s="5" t="s">
        <v>105</v>
      </c>
      <c r="CQ167" s="10" t="s">
        <v>1645</v>
      </c>
      <c r="CR167" s="5" t="s">
        <v>105</v>
      </c>
      <c r="CS167" s="5" t="s">
        <v>105</v>
      </c>
      <c r="CT167" s="5" t="s">
        <v>105</v>
      </c>
      <c r="CU167" s="5" t="s">
        <v>105</v>
      </c>
      <c r="CV167" s="13" t="s">
        <v>1646</v>
      </c>
      <c r="CW167" s="6"/>
      <c r="CX167" s="6"/>
      <c r="CY167" s="6"/>
      <c r="CZ167" s="6"/>
      <c r="DA167" s="6"/>
      <c r="DB167" s="6"/>
      <c r="DC167" s="6"/>
      <c r="DD167" s="6"/>
      <c r="DE167" s="6"/>
      <c r="DF167" s="6"/>
    </row>
    <row r="168">
      <c r="A168" s="5" t="s">
        <v>100</v>
      </c>
      <c r="B168" s="5" t="s">
        <v>1496</v>
      </c>
      <c r="C168" s="5" t="s">
        <v>1575</v>
      </c>
      <c r="D168" s="5">
        <v>657.0</v>
      </c>
      <c r="E168" s="5" t="s">
        <v>105</v>
      </c>
      <c r="F168" s="5">
        <v>1993.0</v>
      </c>
      <c r="G168" s="5" t="s">
        <v>197</v>
      </c>
      <c r="H168" s="5">
        <v>2.0</v>
      </c>
      <c r="I168" s="5" t="s">
        <v>150</v>
      </c>
      <c r="J168" s="5" t="s">
        <v>124</v>
      </c>
      <c r="K168" s="5" t="s">
        <v>1647</v>
      </c>
      <c r="L168" s="5" t="s">
        <v>105</v>
      </c>
      <c r="M168" s="5" t="s">
        <v>105</v>
      </c>
      <c r="N168" s="5">
        <v>2.0</v>
      </c>
      <c r="O168" s="10" t="s">
        <v>1648</v>
      </c>
      <c r="P168" s="5" t="s">
        <v>1649</v>
      </c>
      <c r="Q168" s="5" t="s">
        <v>105</v>
      </c>
      <c r="R168" s="5" t="s">
        <v>1650</v>
      </c>
      <c r="S168" s="5" t="s">
        <v>1651</v>
      </c>
      <c r="T168" s="5" t="s">
        <v>105</v>
      </c>
      <c r="U168" s="5" t="s">
        <v>105</v>
      </c>
      <c r="V168" s="5" t="s">
        <v>105</v>
      </c>
      <c r="W168" s="5" t="s">
        <v>105</v>
      </c>
      <c r="X168" s="5">
        <v>130.0</v>
      </c>
      <c r="Y168" s="5" t="s">
        <v>105</v>
      </c>
      <c r="Z168" s="5" t="s">
        <v>105</v>
      </c>
      <c r="AA168" s="5" t="s">
        <v>545</v>
      </c>
      <c r="AB168" s="5">
        <v>100.0</v>
      </c>
      <c r="AC168" s="5" t="s">
        <v>567</v>
      </c>
      <c r="AD168" s="5" t="s">
        <v>105</v>
      </c>
      <c r="AE168" s="5" t="s">
        <v>105</v>
      </c>
      <c r="AF168" s="5" t="s">
        <v>105</v>
      </c>
      <c r="AG168" s="5" t="s">
        <v>105</v>
      </c>
      <c r="AH168" s="5" t="s">
        <v>105</v>
      </c>
      <c r="AI168" s="15" t="s">
        <v>105</v>
      </c>
      <c r="AJ168" s="22" t="s">
        <v>105</v>
      </c>
      <c r="AK168" s="25" t="s">
        <v>105</v>
      </c>
      <c r="AL168" s="25" t="s">
        <v>105</v>
      </c>
      <c r="AM168" s="5" t="s">
        <v>105</v>
      </c>
      <c r="AN168" s="5" t="s">
        <v>105</v>
      </c>
      <c r="AO168" s="5" t="s">
        <v>105</v>
      </c>
      <c r="AP168" s="5" t="s">
        <v>105</v>
      </c>
      <c r="AQ168" s="5" t="s">
        <v>105</v>
      </c>
      <c r="AR168" s="5" t="s">
        <v>105</v>
      </c>
      <c r="AS168" s="5" t="s">
        <v>105</v>
      </c>
      <c r="AT168" s="5" t="s">
        <v>105</v>
      </c>
      <c r="AU168" s="5" t="s">
        <v>105</v>
      </c>
      <c r="AV168" s="5" t="s">
        <v>105</v>
      </c>
      <c r="AW168" s="5" t="s">
        <v>105</v>
      </c>
      <c r="AX168" s="5" t="s">
        <v>105</v>
      </c>
      <c r="AY168" s="5" t="s">
        <v>105</v>
      </c>
      <c r="AZ168" s="5" t="s">
        <v>105</v>
      </c>
      <c r="BA168" s="5" t="s">
        <v>105</v>
      </c>
      <c r="BB168" s="5" t="s">
        <v>105</v>
      </c>
      <c r="BC168" s="5" t="s">
        <v>105</v>
      </c>
      <c r="BD168" s="5" t="s">
        <v>105</v>
      </c>
      <c r="BE168" s="5" t="s">
        <v>105</v>
      </c>
      <c r="BF168" s="5" t="s">
        <v>105</v>
      </c>
      <c r="BG168" s="5" t="s">
        <v>105</v>
      </c>
      <c r="BH168" s="5" t="s">
        <v>105</v>
      </c>
      <c r="BI168" s="5" t="s">
        <v>105</v>
      </c>
      <c r="BJ168" s="5" t="s">
        <v>105</v>
      </c>
      <c r="BK168" s="5" t="s">
        <v>105</v>
      </c>
      <c r="BL168" s="5" t="s">
        <v>105</v>
      </c>
      <c r="BM168" s="5" t="s">
        <v>105</v>
      </c>
      <c r="BN168" s="5" t="s">
        <v>105</v>
      </c>
      <c r="BO168" s="5" t="s">
        <v>118</v>
      </c>
      <c r="BP168" s="5" t="s">
        <v>105</v>
      </c>
      <c r="BQ168" s="5" t="s">
        <v>105</v>
      </c>
      <c r="BR168" s="5" t="s">
        <v>105</v>
      </c>
      <c r="BS168" s="5" t="s">
        <v>105</v>
      </c>
      <c r="BT168" s="5" t="s">
        <v>105</v>
      </c>
      <c r="BU168" s="5" t="s">
        <v>105</v>
      </c>
      <c r="BV168" s="10" t="s">
        <v>105</v>
      </c>
      <c r="BW168" s="10" t="s">
        <v>105</v>
      </c>
      <c r="BX168" s="5" t="s">
        <v>105</v>
      </c>
      <c r="BY168" s="5" t="s">
        <v>105</v>
      </c>
      <c r="BZ168" s="5" t="s">
        <v>105</v>
      </c>
      <c r="CA168" s="5" t="s">
        <v>105</v>
      </c>
      <c r="CB168" s="5" t="s">
        <v>105</v>
      </c>
      <c r="CC168" s="5" t="s">
        <v>105</v>
      </c>
      <c r="CD168" s="5" t="s">
        <v>105</v>
      </c>
      <c r="CE168" s="5" t="s">
        <v>105</v>
      </c>
      <c r="CF168" s="5" t="s">
        <v>105</v>
      </c>
      <c r="CG168" s="5" t="s">
        <v>105</v>
      </c>
      <c r="CH168" s="5" t="s">
        <v>105</v>
      </c>
      <c r="CI168" s="5" t="s">
        <v>105</v>
      </c>
      <c r="CJ168" s="5" t="s">
        <v>105</v>
      </c>
      <c r="CK168" s="5" t="s">
        <v>105</v>
      </c>
      <c r="CL168" s="5" t="s">
        <v>105</v>
      </c>
      <c r="CM168" s="5" t="s">
        <v>105</v>
      </c>
      <c r="CN168" s="5" t="s">
        <v>105</v>
      </c>
      <c r="CO168" s="5" t="s">
        <v>105</v>
      </c>
      <c r="CP168" s="5" t="s">
        <v>105</v>
      </c>
      <c r="CQ168" s="5" t="s">
        <v>105</v>
      </c>
      <c r="CR168" s="5" t="s">
        <v>105</v>
      </c>
      <c r="CS168" s="5" t="s">
        <v>105</v>
      </c>
      <c r="CT168" s="5" t="s">
        <v>105</v>
      </c>
      <c r="CU168" s="5" t="s">
        <v>105</v>
      </c>
      <c r="CV168" s="13" t="s">
        <v>1652</v>
      </c>
      <c r="CW168" s="6"/>
      <c r="CX168" s="6"/>
      <c r="CY168" s="6"/>
      <c r="CZ168" s="6"/>
      <c r="DA168" s="6"/>
      <c r="DB168" s="6"/>
      <c r="DC168" s="6"/>
      <c r="DD168" s="6"/>
      <c r="DE168" s="6"/>
      <c r="DF168" s="6"/>
    </row>
    <row r="169">
      <c r="A169" s="5" t="s">
        <v>100</v>
      </c>
      <c r="B169" s="5" t="s">
        <v>1496</v>
      </c>
      <c r="C169" s="5" t="s">
        <v>1575</v>
      </c>
      <c r="D169" s="5">
        <v>707.0</v>
      </c>
      <c r="E169" s="5" t="s">
        <v>105</v>
      </c>
      <c r="F169" s="5">
        <v>1995.0</v>
      </c>
      <c r="G169" s="5" t="s">
        <v>149</v>
      </c>
      <c r="H169" s="5" t="s">
        <v>105</v>
      </c>
      <c r="I169" s="5" t="s">
        <v>150</v>
      </c>
      <c r="J169" s="5" t="s">
        <v>107</v>
      </c>
      <c r="K169" s="5" t="s">
        <v>108</v>
      </c>
      <c r="L169" s="5" t="s">
        <v>105</v>
      </c>
      <c r="M169" s="5" t="s">
        <v>109</v>
      </c>
      <c r="N169" s="5">
        <v>1.0</v>
      </c>
      <c r="O169" s="10" t="s">
        <v>1653</v>
      </c>
      <c r="P169" s="5" t="s">
        <v>1654</v>
      </c>
      <c r="Q169" s="5" t="s">
        <v>1655</v>
      </c>
      <c r="R169" s="5" t="s">
        <v>1656</v>
      </c>
      <c r="S169" s="5" t="s">
        <v>105</v>
      </c>
      <c r="T169" s="5" t="s">
        <v>105</v>
      </c>
      <c r="U169" s="5" t="s">
        <v>105</v>
      </c>
      <c r="V169" s="5" t="s">
        <v>105</v>
      </c>
      <c r="W169" s="5" t="s">
        <v>105</v>
      </c>
      <c r="X169" s="5">
        <v>1507.0</v>
      </c>
      <c r="Y169" s="5" t="s">
        <v>105</v>
      </c>
      <c r="Z169" s="5" t="s">
        <v>167</v>
      </c>
      <c r="AA169" s="5" t="s">
        <v>105</v>
      </c>
      <c r="AB169" s="5" t="s">
        <v>105</v>
      </c>
      <c r="AC169" s="5" t="s">
        <v>1555</v>
      </c>
      <c r="AD169" s="5" t="s">
        <v>1657</v>
      </c>
      <c r="AE169" s="5" t="s">
        <v>105</v>
      </c>
      <c r="AF169" s="5" t="s">
        <v>105</v>
      </c>
      <c r="AG169" s="5" t="s">
        <v>105</v>
      </c>
      <c r="AH169" s="5" t="s">
        <v>105</v>
      </c>
      <c r="AI169" s="28">
        <f t="shared" ref="AI169:AI170" si="47">CONVERT(AJ169, "ft", "m")</f>
        <v>15.24</v>
      </c>
      <c r="AJ169" s="22">
        <v>50.0</v>
      </c>
      <c r="AK169" s="24">
        <f t="shared" ref="AK169:AK170" si="48">CONVERT(AJ169, "ft", "yd")</f>
        <v>16.66666667</v>
      </c>
      <c r="AL169" s="25" t="s">
        <v>105</v>
      </c>
      <c r="AM169" s="5">
        <v>1.0</v>
      </c>
      <c r="AN169" s="5">
        <v>8.0</v>
      </c>
      <c r="AO169" s="5" t="s">
        <v>105</v>
      </c>
      <c r="AP169" s="5" t="s">
        <v>105</v>
      </c>
      <c r="AQ169" s="5" t="s">
        <v>105</v>
      </c>
      <c r="AR169" s="5" t="s">
        <v>105</v>
      </c>
      <c r="AS169" s="5" t="s">
        <v>105</v>
      </c>
      <c r="AT169" s="5" t="s">
        <v>105</v>
      </c>
      <c r="AU169" s="5" t="s">
        <v>105</v>
      </c>
      <c r="AV169" s="5" t="s">
        <v>105</v>
      </c>
      <c r="AW169" s="5" t="s">
        <v>452</v>
      </c>
      <c r="AX169" s="5" t="s">
        <v>105</v>
      </c>
      <c r="AY169" s="5" t="s">
        <v>105</v>
      </c>
      <c r="AZ169" s="5">
        <v>6.0</v>
      </c>
      <c r="BA169" s="5" t="s">
        <v>105</v>
      </c>
      <c r="BB169" s="5" t="s">
        <v>170</v>
      </c>
      <c r="BC169" s="5" t="s">
        <v>105</v>
      </c>
      <c r="BD169" s="5" t="s">
        <v>105</v>
      </c>
      <c r="BE169" s="5" t="s">
        <v>105</v>
      </c>
      <c r="BF169" s="5" t="s">
        <v>105</v>
      </c>
      <c r="BG169" s="5" t="s">
        <v>105</v>
      </c>
      <c r="BH169" s="5" t="s">
        <v>1658</v>
      </c>
      <c r="BI169" s="5" t="s">
        <v>105</v>
      </c>
      <c r="BJ169" s="5" t="s">
        <v>105</v>
      </c>
      <c r="BK169" s="5" t="s">
        <v>105</v>
      </c>
      <c r="BL169" s="5" t="s">
        <v>105</v>
      </c>
      <c r="BM169" s="5" t="s">
        <v>698</v>
      </c>
      <c r="BN169" s="5" t="s">
        <v>105</v>
      </c>
      <c r="BO169" s="5" t="s">
        <v>105</v>
      </c>
      <c r="BP169" s="5" t="s">
        <v>1659</v>
      </c>
      <c r="BQ169" s="5" t="s">
        <v>105</v>
      </c>
      <c r="BR169" s="5" t="s">
        <v>1660</v>
      </c>
      <c r="BS169" s="5" t="s">
        <v>118</v>
      </c>
      <c r="BT169" s="5" t="s">
        <v>1661</v>
      </c>
      <c r="BU169" s="5" t="s">
        <v>119</v>
      </c>
      <c r="BV169" s="10" t="s">
        <v>105</v>
      </c>
      <c r="BW169" s="10" t="s">
        <v>105</v>
      </c>
      <c r="BX169" s="5" t="s">
        <v>105</v>
      </c>
      <c r="BY169" s="5" t="s">
        <v>105</v>
      </c>
      <c r="BZ169" s="5" t="s">
        <v>105</v>
      </c>
      <c r="CA169" s="5" t="s">
        <v>105</v>
      </c>
      <c r="CB169" s="5" t="s">
        <v>105</v>
      </c>
      <c r="CC169" s="5" t="s">
        <v>105</v>
      </c>
      <c r="CD169" s="5" t="s">
        <v>105</v>
      </c>
      <c r="CE169" s="5" t="s">
        <v>105</v>
      </c>
      <c r="CF169" s="5" t="s">
        <v>105</v>
      </c>
      <c r="CG169" s="5" t="s">
        <v>105</v>
      </c>
      <c r="CH169" s="5" t="s">
        <v>105</v>
      </c>
      <c r="CI169" s="5" t="s">
        <v>105</v>
      </c>
      <c r="CJ169" s="5" t="s">
        <v>105</v>
      </c>
      <c r="CK169" s="5" t="s">
        <v>105</v>
      </c>
      <c r="CL169" s="5" t="s">
        <v>105</v>
      </c>
      <c r="CM169" s="5" t="s">
        <v>105</v>
      </c>
      <c r="CN169" s="5" t="s">
        <v>105</v>
      </c>
      <c r="CO169" s="5" t="s">
        <v>105</v>
      </c>
      <c r="CP169" s="5" t="s">
        <v>105</v>
      </c>
      <c r="CQ169" s="5" t="s">
        <v>105</v>
      </c>
      <c r="CR169" s="5" t="s">
        <v>105</v>
      </c>
      <c r="CS169" s="5" t="s">
        <v>105</v>
      </c>
      <c r="CT169" s="5" t="s">
        <v>105</v>
      </c>
      <c r="CU169" s="5" t="s">
        <v>105</v>
      </c>
      <c r="CV169" s="13" t="s">
        <v>1662</v>
      </c>
      <c r="CW169" s="6"/>
      <c r="CX169" s="6"/>
      <c r="CY169" s="6"/>
      <c r="CZ169" s="6"/>
      <c r="DA169" s="6"/>
      <c r="DB169" s="6"/>
      <c r="DC169" s="6"/>
      <c r="DD169" s="6"/>
      <c r="DE169" s="6"/>
      <c r="DF169" s="6"/>
    </row>
    <row r="170">
      <c r="A170" s="5" t="s">
        <v>100</v>
      </c>
      <c r="B170" s="5" t="s">
        <v>1496</v>
      </c>
      <c r="C170" s="5" t="s">
        <v>1575</v>
      </c>
      <c r="D170" s="5">
        <v>654.0</v>
      </c>
      <c r="E170" s="5" t="s">
        <v>105</v>
      </c>
      <c r="F170" s="5">
        <v>1995.0</v>
      </c>
      <c r="G170" s="5" t="s">
        <v>241</v>
      </c>
      <c r="H170" s="5" t="s">
        <v>105</v>
      </c>
      <c r="I170" s="5" t="s">
        <v>136</v>
      </c>
      <c r="J170" s="5" t="s">
        <v>107</v>
      </c>
      <c r="K170" s="5" t="s">
        <v>108</v>
      </c>
      <c r="L170" s="5" t="s">
        <v>105</v>
      </c>
      <c r="M170" s="5" t="s">
        <v>109</v>
      </c>
      <c r="N170" s="5">
        <v>1.0</v>
      </c>
      <c r="O170" s="10" t="s">
        <v>1663</v>
      </c>
      <c r="P170" s="5" t="s">
        <v>1664</v>
      </c>
      <c r="Q170" s="5" t="s">
        <v>1665</v>
      </c>
      <c r="R170" s="5" t="s">
        <v>1666</v>
      </c>
      <c r="S170" s="5" t="s">
        <v>105</v>
      </c>
      <c r="T170" s="5" t="s">
        <v>105</v>
      </c>
      <c r="U170" s="5" t="s">
        <v>105</v>
      </c>
      <c r="V170" s="5" t="s">
        <v>105</v>
      </c>
      <c r="W170" s="5" t="s">
        <v>105</v>
      </c>
      <c r="X170" s="5" t="s">
        <v>105</v>
      </c>
      <c r="Y170" s="5" t="s">
        <v>105</v>
      </c>
      <c r="Z170" s="5" t="s">
        <v>105</v>
      </c>
      <c r="AA170" s="5" t="s">
        <v>105</v>
      </c>
      <c r="AB170" s="5" t="s">
        <v>105</v>
      </c>
      <c r="AC170" s="5" t="s">
        <v>284</v>
      </c>
      <c r="AD170" s="5" t="s">
        <v>105</v>
      </c>
      <c r="AE170" s="5" t="s">
        <v>118</v>
      </c>
      <c r="AF170" s="5" t="s">
        <v>105</v>
      </c>
      <c r="AG170" s="5" t="s">
        <v>105</v>
      </c>
      <c r="AH170" s="5">
        <v>1.0</v>
      </c>
      <c r="AI170" s="28">
        <f t="shared" si="47"/>
        <v>22.86</v>
      </c>
      <c r="AJ170" s="22">
        <v>75.0</v>
      </c>
      <c r="AK170" s="24">
        <f t="shared" si="48"/>
        <v>25</v>
      </c>
      <c r="AL170" s="25" t="s">
        <v>105</v>
      </c>
      <c r="AM170" s="5">
        <v>1.0</v>
      </c>
      <c r="AN170" s="5">
        <v>7.5</v>
      </c>
      <c r="AO170" s="5" t="s">
        <v>105</v>
      </c>
      <c r="AP170" s="5" t="s">
        <v>105</v>
      </c>
      <c r="AQ170" s="5">
        <v>4.0</v>
      </c>
      <c r="AR170" s="5" t="s">
        <v>105</v>
      </c>
      <c r="AS170" s="5" t="s">
        <v>105</v>
      </c>
      <c r="AT170" s="5">
        <v>600.0</v>
      </c>
      <c r="AU170" s="5" t="s">
        <v>105</v>
      </c>
      <c r="AV170" s="5" t="s">
        <v>105</v>
      </c>
      <c r="AW170" s="5" t="s">
        <v>286</v>
      </c>
      <c r="AX170" s="5" t="s">
        <v>105</v>
      </c>
      <c r="AY170" s="5" t="s">
        <v>105</v>
      </c>
      <c r="AZ170" s="5" t="s">
        <v>105</v>
      </c>
      <c r="BA170" s="5" t="s">
        <v>105</v>
      </c>
      <c r="BB170" s="5" t="s">
        <v>105</v>
      </c>
      <c r="BC170" s="5" t="s">
        <v>105</v>
      </c>
      <c r="BD170" s="5" t="s">
        <v>105</v>
      </c>
      <c r="BE170" s="5" t="s">
        <v>105</v>
      </c>
      <c r="BF170" s="5" t="s">
        <v>105</v>
      </c>
      <c r="BG170" s="5" t="s">
        <v>105</v>
      </c>
      <c r="BH170" s="5" t="s">
        <v>105</v>
      </c>
      <c r="BI170" s="5" t="s">
        <v>105</v>
      </c>
      <c r="BJ170" s="5" t="s">
        <v>105</v>
      </c>
      <c r="BK170" s="5" t="s">
        <v>105</v>
      </c>
      <c r="BL170" s="5" t="s">
        <v>105</v>
      </c>
      <c r="BM170" s="5" t="s">
        <v>105</v>
      </c>
      <c r="BN170" s="5" t="s">
        <v>105</v>
      </c>
      <c r="BO170" s="5" t="s">
        <v>105</v>
      </c>
      <c r="BP170" s="5" t="s">
        <v>105</v>
      </c>
      <c r="BQ170" s="5" t="s">
        <v>105</v>
      </c>
      <c r="BR170" s="5" t="s">
        <v>1667</v>
      </c>
      <c r="BS170" s="5" t="s">
        <v>118</v>
      </c>
      <c r="BT170" s="5" t="s">
        <v>105</v>
      </c>
      <c r="BU170" s="5" t="s">
        <v>119</v>
      </c>
      <c r="BV170" s="10" t="s">
        <v>105</v>
      </c>
      <c r="BW170" s="10" t="s">
        <v>105</v>
      </c>
      <c r="BX170" s="5" t="s">
        <v>105</v>
      </c>
      <c r="BY170" s="5" t="s">
        <v>105</v>
      </c>
      <c r="BZ170" s="5" t="s">
        <v>105</v>
      </c>
      <c r="CA170" s="5" t="s">
        <v>105</v>
      </c>
      <c r="CB170" s="5" t="s">
        <v>105</v>
      </c>
      <c r="CC170" s="5" t="s">
        <v>105</v>
      </c>
      <c r="CD170" s="5" t="s">
        <v>105</v>
      </c>
      <c r="CE170" s="5" t="s">
        <v>105</v>
      </c>
      <c r="CF170" s="5" t="s">
        <v>105</v>
      </c>
      <c r="CG170" s="5" t="s">
        <v>105</v>
      </c>
      <c r="CH170" s="5" t="s">
        <v>105</v>
      </c>
      <c r="CI170" s="5" t="s">
        <v>105</v>
      </c>
      <c r="CJ170" s="5" t="s">
        <v>105</v>
      </c>
      <c r="CK170" s="5" t="s">
        <v>105</v>
      </c>
      <c r="CL170" s="5" t="s">
        <v>105</v>
      </c>
      <c r="CM170" s="5" t="s">
        <v>105</v>
      </c>
      <c r="CN170" s="5" t="s">
        <v>105</v>
      </c>
      <c r="CO170" s="5" t="s">
        <v>105</v>
      </c>
      <c r="CP170" s="5" t="s">
        <v>105</v>
      </c>
      <c r="CQ170" s="5" t="s">
        <v>105</v>
      </c>
      <c r="CR170" s="5" t="s">
        <v>105</v>
      </c>
      <c r="CS170" s="5" t="s">
        <v>105</v>
      </c>
      <c r="CT170" s="5" t="s">
        <v>105</v>
      </c>
      <c r="CU170" s="5" t="s">
        <v>105</v>
      </c>
      <c r="CV170" s="13" t="s">
        <v>1668</v>
      </c>
      <c r="CW170" s="6"/>
      <c r="CX170" s="6"/>
      <c r="CY170" s="6"/>
      <c r="CZ170" s="6"/>
      <c r="DA170" s="6"/>
      <c r="DB170" s="6"/>
      <c r="DC170" s="6"/>
      <c r="DD170" s="6"/>
      <c r="DE170" s="6"/>
      <c r="DF170" s="6"/>
    </row>
    <row r="171">
      <c r="A171" s="5" t="s">
        <v>100</v>
      </c>
      <c r="B171" s="5" t="s">
        <v>1496</v>
      </c>
      <c r="C171" s="5" t="s">
        <v>1575</v>
      </c>
      <c r="D171" s="5">
        <v>2026.0</v>
      </c>
      <c r="E171" s="5" t="s">
        <v>105</v>
      </c>
      <c r="F171" s="5">
        <v>1997.0</v>
      </c>
      <c r="G171" s="5" t="s">
        <v>213</v>
      </c>
      <c r="H171" s="5" t="s">
        <v>105</v>
      </c>
      <c r="I171" s="5" t="s">
        <v>214</v>
      </c>
      <c r="J171" s="5" t="s">
        <v>124</v>
      </c>
      <c r="K171" s="5" t="s">
        <v>199</v>
      </c>
      <c r="L171" s="5" t="s">
        <v>105</v>
      </c>
      <c r="M171" s="5" t="s">
        <v>200</v>
      </c>
      <c r="N171" s="5">
        <v>5.0</v>
      </c>
      <c r="O171" s="10" t="s">
        <v>1669</v>
      </c>
      <c r="P171" s="5" t="s">
        <v>1670</v>
      </c>
      <c r="Q171" s="5" t="s">
        <v>1671</v>
      </c>
      <c r="R171" s="5" t="s">
        <v>1641</v>
      </c>
      <c r="S171" s="5" t="s">
        <v>1672</v>
      </c>
      <c r="T171" s="5" t="s">
        <v>105</v>
      </c>
      <c r="U171" s="5" t="s">
        <v>105</v>
      </c>
      <c r="V171" s="5" t="s">
        <v>105</v>
      </c>
      <c r="W171" s="5" t="s">
        <v>105</v>
      </c>
      <c r="X171" s="5">
        <v>2300.0</v>
      </c>
      <c r="Y171" s="5" t="s">
        <v>105</v>
      </c>
      <c r="Z171" s="5" t="s">
        <v>105</v>
      </c>
      <c r="AA171" s="5" t="s">
        <v>105</v>
      </c>
      <c r="AB171" s="5" t="s">
        <v>105</v>
      </c>
      <c r="AC171" s="5" t="s">
        <v>581</v>
      </c>
      <c r="AD171" s="5" t="s">
        <v>105</v>
      </c>
      <c r="AE171" s="5" t="s">
        <v>105</v>
      </c>
      <c r="AF171" s="5" t="s">
        <v>105</v>
      </c>
      <c r="AG171" s="5" t="s">
        <v>105</v>
      </c>
      <c r="AH171" s="5">
        <v>25.0</v>
      </c>
      <c r="AI171" s="15" t="s">
        <v>105</v>
      </c>
      <c r="AJ171" s="22" t="s">
        <v>105</v>
      </c>
      <c r="AK171" s="25" t="s">
        <v>105</v>
      </c>
      <c r="AL171" s="25" t="s">
        <v>105</v>
      </c>
      <c r="AM171" s="5" t="s">
        <v>105</v>
      </c>
      <c r="AN171" s="5" t="s">
        <v>105</v>
      </c>
      <c r="AO171" s="5" t="s">
        <v>105</v>
      </c>
      <c r="AP171" s="5" t="s">
        <v>105</v>
      </c>
      <c r="AQ171" s="5" t="s">
        <v>105</v>
      </c>
      <c r="AR171" s="5" t="s">
        <v>105</v>
      </c>
      <c r="AS171" s="5" t="s">
        <v>105</v>
      </c>
      <c r="AT171" s="5" t="s">
        <v>105</v>
      </c>
      <c r="AU171" s="5" t="s">
        <v>105</v>
      </c>
      <c r="AV171" s="5" t="s">
        <v>105</v>
      </c>
      <c r="AW171" s="5" t="s">
        <v>105</v>
      </c>
      <c r="AX171" s="5" t="s">
        <v>105</v>
      </c>
      <c r="AY171" s="5" t="s">
        <v>105</v>
      </c>
      <c r="AZ171" s="5" t="s">
        <v>105</v>
      </c>
      <c r="BA171" s="5" t="s">
        <v>105</v>
      </c>
      <c r="BB171" s="5" t="s">
        <v>105</v>
      </c>
      <c r="BC171" s="5" t="s">
        <v>105</v>
      </c>
      <c r="BD171" s="5" t="s">
        <v>105</v>
      </c>
      <c r="BE171" s="5" t="s">
        <v>105</v>
      </c>
      <c r="BF171" s="5" t="s">
        <v>105</v>
      </c>
      <c r="BG171" s="5" t="s">
        <v>105</v>
      </c>
      <c r="BH171" s="5" t="s">
        <v>105</v>
      </c>
      <c r="BI171" s="5" t="s">
        <v>105</v>
      </c>
      <c r="BJ171" s="5" t="s">
        <v>105</v>
      </c>
      <c r="BK171" s="5" t="s">
        <v>105</v>
      </c>
      <c r="BL171" s="5" t="s">
        <v>105</v>
      </c>
      <c r="BM171" s="5" t="s">
        <v>105</v>
      </c>
      <c r="BN171" s="5" t="s">
        <v>105</v>
      </c>
      <c r="BO171" s="5" t="s">
        <v>105</v>
      </c>
      <c r="BP171" s="5" t="s">
        <v>105</v>
      </c>
      <c r="BQ171" s="5" t="s">
        <v>105</v>
      </c>
      <c r="BR171" s="5" t="s">
        <v>1673</v>
      </c>
      <c r="BS171" s="5" t="s">
        <v>105</v>
      </c>
      <c r="BT171" s="5" t="s">
        <v>105</v>
      </c>
      <c r="BU171" s="5" t="s">
        <v>105</v>
      </c>
      <c r="BV171" s="10" t="s">
        <v>105</v>
      </c>
      <c r="BW171" s="10" t="s">
        <v>105</v>
      </c>
      <c r="BX171" s="5" t="s">
        <v>1674</v>
      </c>
      <c r="BY171" s="5" t="s">
        <v>105</v>
      </c>
      <c r="BZ171" s="5" t="s">
        <v>105</v>
      </c>
      <c r="CA171" s="5" t="s">
        <v>105</v>
      </c>
      <c r="CB171" s="5" t="s">
        <v>105</v>
      </c>
      <c r="CC171" s="5" t="s">
        <v>105</v>
      </c>
      <c r="CD171" s="5" t="s">
        <v>105</v>
      </c>
      <c r="CE171" s="5" t="s">
        <v>105</v>
      </c>
      <c r="CF171" s="5" t="s">
        <v>105</v>
      </c>
      <c r="CG171" s="5" t="s">
        <v>105</v>
      </c>
      <c r="CH171" s="5" t="s">
        <v>105</v>
      </c>
      <c r="CI171" s="5" t="s">
        <v>105</v>
      </c>
      <c r="CJ171" s="5" t="s">
        <v>105</v>
      </c>
      <c r="CK171" s="5" t="s">
        <v>105</v>
      </c>
      <c r="CL171" s="5" t="s">
        <v>105</v>
      </c>
      <c r="CM171" s="5" t="s">
        <v>105</v>
      </c>
      <c r="CN171" s="5" t="s">
        <v>105</v>
      </c>
      <c r="CO171" s="5" t="s">
        <v>105</v>
      </c>
      <c r="CP171" s="5" t="s">
        <v>1675</v>
      </c>
      <c r="CQ171" s="10" t="s">
        <v>1676</v>
      </c>
      <c r="CR171" s="5" t="s">
        <v>105</v>
      </c>
      <c r="CS171" s="5" t="s">
        <v>105</v>
      </c>
      <c r="CT171" s="5" t="s">
        <v>105</v>
      </c>
      <c r="CU171" s="5" t="s">
        <v>105</v>
      </c>
      <c r="CV171" s="13" t="s">
        <v>1677</v>
      </c>
      <c r="CW171" s="6"/>
      <c r="CX171" s="6"/>
      <c r="CY171" s="6"/>
      <c r="CZ171" s="6"/>
      <c r="DA171" s="6"/>
      <c r="DB171" s="6"/>
      <c r="DC171" s="6"/>
      <c r="DD171" s="6"/>
      <c r="DE171" s="6"/>
      <c r="DF171" s="6"/>
    </row>
    <row r="172">
      <c r="A172" s="5" t="s">
        <v>100</v>
      </c>
      <c r="B172" s="5" t="s">
        <v>1496</v>
      </c>
      <c r="C172" s="5" t="s">
        <v>1575</v>
      </c>
      <c r="D172" s="5">
        <v>85.0</v>
      </c>
      <c r="E172" s="5" t="s">
        <v>105</v>
      </c>
      <c r="F172" s="5">
        <v>2000.0</v>
      </c>
      <c r="G172" s="5" t="s">
        <v>163</v>
      </c>
      <c r="H172" s="5" t="s">
        <v>105</v>
      </c>
      <c r="I172" s="5" t="s">
        <v>150</v>
      </c>
      <c r="J172" s="5" t="s">
        <v>124</v>
      </c>
      <c r="K172" s="5" t="s">
        <v>108</v>
      </c>
      <c r="L172" s="5" t="s">
        <v>105</v>
      </c>
      <c r="M172" s="5" t="s">
        <v>109</v>
      </c>
      <c r="N172" s="5">
        <v>1.0</v>
      </c>
      <c r="O172" s="29" t="s">
        <v>1678</v>
      </c>
      <c r="P172" s="5" t="s">
        <v>1679</v>
      </c>
      <c r="Q172" s="5" t="s">
        <v>1655</v>
      </c>
      <c r="R172" s="5" t="s">
        <v>1613</v>
      </c>
      <c r="S172" s="5" t="s">
        <v>105</v>
      </c>
      <c r="T172" s="5" t="s">
        <v>105</v>
      </c>
      <c r="U172" s="5" t="s">
        <v>105</v>
      </c>
      <c r="V172" s="5" t="s">
        <v>105</v>
      </c>
      <c r="W172" s="5" t="s">
        <v>105</v>
      </c>
      <c r="X172" s="5">
        <v>0.0</v>
      </c>
      <c r="Y172" s="5" t="s">
        <v>105</v>
      </c>
      <c r="Z172" s="5" t="s">
        <v>617</v>
      </c>
      <c r="AA172" s="5" t="s">
        <v>105</v>
      </c>
      <c r="AB172" s="5" t="s">
        <v>105</v>
      </c>
      <c r="AC172" s="5" t="s">
        <v>284</v>
      </c>
      <c r="AD172" s="5" t="s">
        <v>402</v>
      </c>
      <c r="AE172" s="5" t="s">
        <v>105</v>
      </c>
      <c r="AF172" s="5" t="s">
        <v>105</v>
      </c>
      <c r="AG172" s="5" t="s">
        <v>105</v>
      </c>
      <c r="AH172" s="5" t="s">
        <v>105</v>
      </c>
      <c r="AI172" s="28">
        <f>CONVERT(AJ172, "ft", "m")</f>
        <v>9.144</v>
      </c>
      <c r="AJ172" s="22">
        <v>30.0</v>
      </c>
      <c r="AK172" s="24">
        <f>CONVERT(AJ172, "ft", "yd")</f>
        <v>10</v>
      </c>
      <c r="AL172" s="29" t="s">
        <v>118</v>
      </c>
      <c r="AM172" s="5" t="s">
        <v>105</v>
      </c>
      <c r="AN172" s="5" t="s">
        <v>105</v>
      </c>
      <c r="AO172" s="5" t="s">
        <v>105</v>
      </c>
      <c r="AP172" s="5" t="s">
        <v>105</v>
      </c>
      <c r="AQ172" s="5" t="s">
        <v>105</v>
      </c>
      <c r="AR172" s="5" t="s">
        <v>105</v>
      </c>
      <c r="AS172" s="5" t="s">
        <v>105</v>
      </c>
      <c r="AT172" s="5" t="s">
        <v>105</v>
      </c>
      <c r="AU172" s="5" t="s">
        <v>105</v>
      </c>
      <c r="AV172" s="5" t="s">
        <v>105</v>
      </c>
      <c r="AW172" s="5" t="s">
        <v>105</v>
      </c>
      <c r="AX172" s="5" t="s">
        <v>105</v>
      </c>
      <c r="AY172" s="5" t="s">
        <v>105</v>
      </c>
      <c r="AZ172" s="5" t="s">
        <v>105</v>
      </c>
      <c r="BA172" s="5" t="s">
        <v>105</v>
      </c>
      <c r="BB172" s="5" t="s">
        <v>105</v>
      </c>
      <c r="BC172" s="5" t="s">
        <v>105</v>
      </c>
      <c r="BD172" s="5" t="s">
        <v>105</v>
      </c>
      <c r="BE172" s="5" t="s">
        <v>105</v>
      </c>
      <c r="BF172" s="5" t="s">
        <v>105</v>
      </c>
      <c r="BG172" s="5" t="s">
        <v>105</v>
      </c>
      <c r="BH172" s="5" t="s">
        <v>105</v>
      </c>
      <c r="BI172" s="5" t="s">
        <v>105</v>
      </c>
      <c r="BJ172" s="5" t="s">
        <v>105</v>
      </c>
      <c r="BK172" s="5" t="s">
        <v>105</v>
      </c>
      <c r="BL172" s="5" t="s">
        <v>105</v>
      </c>
      <c r="BM172" s="5" t="s">
        <v>105</v>
      </c>
      <c r="BN172" s="5" t="s">
        <v>105</v>
      </c>
      <c r="BO172" s="5" t="s">
        <v>105</v>
      </c>
      <c r="BP172" s="5" t="s">
        <v>105</v>
      </c>
      <c r="BQ172" s="5" t="s">
        <v>105</v>
      </c>
      <c r="BR172" s="5" t="s">
        <v>1680</v>
      </c>
      <c r="BS172" s="5" t="s">
        <v>105</v>
      </c>
      <c r="BT172" s="5" t="s">
        <v>1681</v>
      </c>
      <c r="BU172" s="5" t="s">
        <v>119</v>
      </c>
      <c r="BV172" s="10" t="s">
        <v>105</v>
      </c>
      <c r="BW172" s="10" t="s">
        <v>105</v>
      </c>
      <c r="BX172" s="5" t="s">
        <v>105</v>
      </c>
      <c r="BY172" s="5" t="s">
        <v>105</v>
      </c>
      <c r="BZ172" s="5" t="s">
        <v>105</v>
      </c>
      <c r="CA172" s="5" t="s">
        <v>105</v>
      </c>
      <c r="CB172" s="5" t="s">
        <v>105</v>
      </c>
      <c r="CC172" s="5" t="s">
        <v>105</v>
      </c>
      <c r="CD172" s="5" t="s">
        <v>105</v>
      </c>
      <c r="CE172" s="5" t="s">
        <v>105</v>
      </c>
      <c r="CF172" s="5" t="s">
        <v>105</v>
      </c>
      <c r="CG172" s="5" t="s">
        <v>105</v>
      </c>
      <c r="CH172" s="5" t="s">
        <v>105</v>
      </c>
      <c r="CI172" s="5" t="s">
        <v>105</v>
      </c>
      <c r="CJ172" s="5" t="s">
        <v>105</v>
      </c>
      <c r="CK172" s="5" t="s">
        <v>105</v>
      </c>
      <c r="CL172" s="5" t="s">
        <v>105</v>
      </c>
      <c r="CM172" s="5" t="s">
        <v>105</v>
      </c>
      <c r="CN172" s="5" t="s">
        <v>105</v>
      </c>
      <c r="CO172" s="5" t="s">
        <v>105</v>
      </c>
      <c r="CP172" s="5" t="s">
        <v>105</v>
      </c>
      <c r="CQ172" s="29" t="s">
        <v>1682</v>
      </c>
      <c r="CR172" s="5" t="s">
        <v>105</v>
      </c>
      <c r="CS172" s="5" t="s">
        <v>105</v>
      </c>
      <c r="CT172" s="5" t="s">
        <v>105</v>
      </c>
      <c r="CU172" s="5" t="s">
        <v>105</v>
      </c>
      <c r="CV172" s="13" t="s">
        <v>1683</v>
      </c>
      <c r="CW172" s="6"/>
      <c r="CX172" s="6"/>
      <c r="CY172" s="6"/>
      <c r="CZ172" s="6"/>
      <c r="DA172" s="6"/>
      <c r="DB172" s="6"/>
      <c r="DC172" s="6"/>
      <c r="DD172" s="6"/>
      <c r="DE172" s="6"/>
      <c r="DF172" s="6"/>
    </row>
    <row r="173">
      <c r="A173" s="5" t="s">
        <v>100</v>
      </c>
      <c r="B173" s="5" t="s">
        <v>1496</v>
      </c>
      <c r="C173" s="5" t="s">
        <v>1575</v>
      </c>
      <c r="D173" s="5">
        <v>187.0</v>
      </c>
      <c r="E173" s="5" t="s">
        <v>105</v>
      </c>
      <c r="F173" s="5">
        <v>2000.0</v>
      </c>
      <c r="G173" s="5" t="s">
        <v>149</v>
      </c>
      <c r="H173" s="5">
        <v>22.0</v>
      </c>
      <c r="I173" s="5" t="s">
        <v>150</v>
      </c>
      <c r="J173" s="5" t="s">
        <v>124</v>
      </c>
      <c r="K173" s="5" t="s">
        <v>199</v>
      </c>
      <c r="L173" s="5" t="s">
        <v>1684</v>
      </c>
      <c r="M173" s="5" t="s">
        <v>105</v>
      </c>
      <c r="N173" s="5">
        <v>1.0</v>
      </c>
      <c r="O173" s="29" t="s">
        <v>1685</v>
      </c>
      <c r="P173" s="5" t="s">
        <v>1686</v>
      </c>
      <c r="Q173" s="5" t="s">
        <v>1585</v>
      </c>
      <c r="R173" s="5" t="s">
        <v>1641</v>
      </c>
      <c r="S173" s="5" t="s">
        <v>1687</v>
      </c>
      <c r="T173" s="5" t="s">
        <v>105</v>
      </c>
      <c r="U173" s="5" t="s">
        <v>105</v>
      </c>
      <c r="V173" s="5" t="s">
        <v>105</v>
      </c>
      <c r="W173" s="5" t="s">
        <v>105</v>
      </c>
      <c r="X173" s="5">
        <v>300.0</v>
      </c>
      <c r="Y173" s="5" t="s">
        <v>1041</v>
      </c>
      <c r="Z173" s="5" t="s">
        <v>617</v>
      </c>
      <c r="AA173" s="5" t="s">
        <v>283</v>
      </c>
      <c r="AB173" s="5">
        <v>70.0</v>
      </c>
      <c r="AC173" s="5" t="s">
        <v>1688</v>
      </c>
      <c r="AD173" s="5" t="s">
        <v>105</v>
      </c>
      <c r="AE173" s="5" t="s">
        <v>105</v>
      </c>
      <c r="AF173" s="5" t="s">
        <v>105</v>
      </c>
      <c r="AG173" s="5" t="s">
        <v>105</v>
      </c>
      <c r="AH173" s="6">
        <f>20/60</f>
        <v>0.3333333333</v>
      </c>
      <c r="AI173" s="15" t="s">
        <v>105</v>
      </c>
      <c r="AJ173" s="22" t="s">
        <v>105</v>
      </c>
      <c r="AK173" s="25" t="s">
        <v>105</v>
      </c>
      <c r="AL173" s="5" t="s">
        <v>105</v>
      </c>
      <c r="AM173" s="5" t="s">
        <v>105</v>
      </c>
      <c r="AN173" s="5" t="s">
        <v>105</v>
      </c>
      <c r="AO173" s="5" t="s">
        <v>105</v>
      </c>
      <c r="AP173" s="5" t="s">
        <v>105</v>
      </c>
      <c r="AQ173" s="5" t="s">
        <v>105</v>
      </c>
      <c r="AR173" s="5" t="s">
        <v>105</v>
      </c>
      <c r="AS173" s="5" t="s">
        <v>105</v>
      </c>
      <c r="AT173" s="5" t="s">
        <v>105</v>
      </c>
      <c r="AU173" s="5" t="s">
        <v>105</v>
      </c>
      <c r="AV173" s="5" t="s">
        <v>105</v>
      </c>
      <c r="AW173" s="5" t="s">
        <v>105</v>
      </c>
      <c r="AX173" s="5" t="s">
        <v>105</v>
      </c>
      <c r="AY173" s="5" t="s">
        <v>105</v>
      </c>
      <c r="AZ173" s="5" t="s">
        <v>105</v>
      </c>
      <c r="BA173" s="5" t="s">
        <v>105</v>
      </c>
      <c r="BB173" s="5" t="s">
        <v>105</v>
      </c>
      <c r="BC173" s="5" t="s">
        <v>105</v>
      </c>
      <c r="BD173" s="5" t="s">
        <v>105</v>
      </c>
      <c r="BE173" s="5" t="s">
        <v>105</v>
      </c>
      <c r="BF173" s="5" t="s">
        <v>105</v>
      </c>
      <c r="BG173" s="5" t="s">
        <v>105</v>
      </c>
      <c r="BH173" s="5" t="s">
        <v>105</v>
      </c>
      <c r="BI173" s="5" t="s">
        <v>105</v>
      </c>
      <c r="BJ173" s="5" t="s">
        <v>105</v>
      </c>
      <c r="BK173" s="5" t="s">
        <v>105</v>
      </c>
      <c r="BL173" s="5" t="s">
        <v>105</v>
      </c>
      <c r="BM173" s="5" t="s">
        <v>105</v>
      </c>
      <c r="BN173" s="5" t="s">
        <v>105</v>
      </c>
      <c r="BO173" s="5" t="s">
        <v>105</v>
      </c>
      <c r="BP173" s="5" t="s">
        <v>105</v>
      </c>
      <c r="BQ173" s="5" t="s">
        <v>105</v>
      </c>
      <c r="BR173" s="5" t="s">
        <v>105</v>
      </c>
      <c r="BS173" s="5" t="s">
        <v>105</v>
      </c>
      <c r="BT173" s="5" t="s">
        <v>105</v>
      </c>
      <c r="BU173" s="5" t="s">
        <v>105</v>
      </c>
      <c r="BV173" s="10" t="s">
        <v>105</v>
      </c>
      <c r="BW173" s="10" t="s">
        <v>105</v>
      </c>
      <c r="BX173" s="5" t="s">
        <v>1689</v>
      </c>
      <c r="BY173" s="5" t="s">
        <v>105</v>
      </c>
      <c r="BZ173" s="5" t="s">
        <v>105</v>
      </c>
      <c r="CA173" s="5" t="s">
        <v>105</v>
      </c>
      <c r="CB173" s="5" t="s">
        <v>105</v>
      </c>
      <c r="CC173" s="5" t="s">
        <v>105</v>
      </c>
      <c r="CD173" s="5" t="s">
        <v>105</v>
      </c>
      <c r="CE173" s="5" t="s">
        <v>105</v>
      </c>
      <c r="CF173" s="5" t="s">
        <v>105</v>
      </c>
      <c r="CG173" s="5" t="s">
        <v>105</v>
      </c>
      <c r="CH173" s="5" t="s">
        <v>105</v>
      </c>
      <c r="CI173" s="5" t="s">
        <v>105</v>
      </c>
      <c r="CJ173" s="5" t="s">
        <v>105</v>
      </c>
      <c r="CK173" s="5" t="s">
        <v>105</v>
      </c>
      <c r="CL173" s="5" t="s">
        <v>105</v>
      </c>
      <c r="CM173" s="5" t="s">
        <v>105</v>
      </c>
      <c r="CN173" s="5" t="s">
        <v>105</v>
      </c>
      <c r="CO173" s="5" t="s">
        <v>105</v>
      </c>
      <c r="CP173" s="5" t="s">
        <v>105</v>
      </c>
      <c r="CQ173" s="29" t="s">
        <v>1690</v>
      </c>
      <c r="CR173" s="5" t="s">
        <v>105</v>
      </c>
      <c r="CS173" s="5" t="s">
        <v>105</v>
      </c>
      <c r="CT173" s="5" t="s">
        <v>105</v>
      </c>
      <c r="CU173" s="5" t="s">
        <v>105</v>
      </c>
      <c r="CV173" s="13" t="s">
        <v>1691</v>
      </c>
      <c r="CW173" s="6"/>
      <c r="CX173" s="6"/>
      <c r="CY173" s="6"/>
      <c r="CZ173" s="6"/>
      <c r="DA173" s="6"/>
      <c r="DB173" s="6"/>
      <c r="DC173" s="6"/>
      <c r="DD173" s="6"/>
      <c r="DE173" s="6"/>
      <c r="DF173" s="6"/>
    </row>
    <row r="174">
      <c r="A174" s="5" t="s">
        <v>100</v>
      </c>
      <c r="B174" s="5" t="s">
        <v>1496</v>
      </c>
      <c r="C174" s="5" t="s">
        <v>1575</v>
      </c>
      <c r="D174" s="5">
        <v>1986.0</v>
      </c>
      <c r="E174" s="5" t="s">
        <v>1692</v>
      </c>
      <c r="F174" s="5">
        <v>2001.0</v>
      </c>
      <c r="G174" s="5" t="s">
        <v>669</v>
      </c>
      <c r="H174" s="5">
        <v>18.0</v>
      </c>
      <c r="I174" s="5" t="s">
        <v>214</v>
      </c>
      <c r="J174" s="5" t="s">
        <v>124</v>
      </c>
      <c r="K174" s="5" t="s">
        <v>151</v>
      </c>
      <c r="L174" s="5" t="s">
        <v>105</v>
      </c>
      <c r="M174" s="5" t="s">
        <v>105</v>
      </c>
      <c r="N174" s="5">
        <v>2.0</v>
      </c>
      <c r="O174" s="29" t="s">
        <v>1693</v>
      </c>
      <c r="P174" s="5" t="s">
        <v>1694</v>
      </c>
      <c r="Q174" s="5" t="s">
        <v>1695</v>
      </c>
      <c r="R174" s="5" t="s">
        <v>1696</v>
      </c>
      <c r="S174" s="5" t="s">
        <v>1697</v>
      </c>
      <c r="T174" s="5" t="s">
        <v>105</v>
      </c>
      <c r="U174" s="5" t="s">
        <v>105</v>
      </c>
      <c r="V174" s="5" t="s">
        <v>105</v>
      </c>
      <c r="W174" s="5">
        <v>1066.8</v>
      </c>
      <c r="X174" s="5">
        <v>1200.0</v>
      </c>
      <c r="Y174" s="5" t="s">
        <v>105</v>
      </c>
      <c r="Z174" s="5" t="s">
        <v>617</v>
      </c>
      <c r="AA174" s="5" t="s">
        <v>220</v>
      </c>
      <c r="AB174" s="5">
        <v>35.0</v>
      </c>
      <c r="AC174" s="5" t="s">
        <v>1698</v>
      </c>
      <c r="AD174" s="5" t="s">
        <v>1699</v>
      </c>
      <c r="AE174" s="5" t="s">
        <v>105</v>
      </c>
      <c r="AF174" s="5" t="s">
        <v>118</v>
      </c>
      <c r="AG174" s="5">
        <v>18.0</v>
      </c>
      <c r="AH174" s="5" t="s">
        <v>105</v>
      </c>
      <c r="AI174" s="15" t="s">
        <v>105</v>
      </c>
      <c r="AJ174" s="22" t="s">
        <v>105</v>
      </c>
      <c r="AK174" s="25" t="s">
        <v>105</v>
      </c>
      <c r="AL174" s="5" t="s">
        <v>105</v>
      </c>
      <c r="AM174" s="5" t="s">
        <v>105</v>
      </c>
      <c r="AN174" s="5" t="s">
        <v>105</v>
      </c>
      <c r="AO174" s="5" t="s">
        <v>105</v>
      </c>
      <c r="AP174" s="5" t="s">
        <v>105</v>
      </c>
      <c r="AQ174" s="5" t="s">
        <v>105</v>
      </c>
      <c r="AR174" s="5" t="s">
        <v>105</v>
      </c>
      <c r="AS174" s="5" t="s">
        <v>105</v>
      </c>
      <c r="AT174" s="5" t="s">
        <v>105</v>
      </c>
      <c r="AU174" s="5" t="s">
        <v>105</v>
      </c>
      <c r="AV174" s="5" t="s">
        <v>105</v>
      </c>
      <c r="AW174" s="5" t="s">
        <v>105</v>
      </c>
      <c r="AX174" s="5" t="s">
        <v>105</v>
      </c>
      <c r="AY174" s="5" t="s">
        <v>105</v>
      </c>
      <c r="AZ174" s="5" t="s">
        <v>105</v>
      </c>
      <c r="BA174" s="5" t="s">
        <v>105</v>
      </c>
      <c r="BB174" s="5" t="s">
        <v>105</v>
      </c>
      <c r="BC174" s="5" t="s">
        <v>105</v>
      </c>
      <c r="BD174" s="5" t="s">
        <v>105</v>
      </c>
      <c r="BE174" s="5" t="s">
        <v>105</v>
      </c>
      <c r="BF174" s="5" t="s">
        <v>105</v>
      </c>
      <c r="BG174" s="5" t="s">
        <v>105</v>
      </c>
      <c r="BH174" s="5" t="s">
        <v>105</v>
      </c>
      <c r="BI174" s="5" t="s">
        <v>105</v>
      </c>
      <c r="BJ174" s="5" t="s">
        <v>105</v>
      </c>
      <c r="BK174" s="5" t="s">
        <v>105</v>
      </c>
      <c r="BL174" s="5" t="s">
        <v>105</v>
      </c>
      <c r="BM174" s="5" t="s">
        <v>105</v>
      </c>
      <c r="BN174" s="5" t="s">
        <v>105</v>
      </c>
      <c r="BO174" s="5" t="s">
        <v>105</v>
      </c>
      <c r="BP174" s="5" t="s">
        <v>105</v>
      </c>
      <c r="BQ174" s="5" t="s">
        <v>105</v>
      </c>
      <c r="BR174" s="5" t="s">
        <v>105</v>
      </c>
      <c r="BS174" s="5" t="s">
        <v>105</v>
      </c>
      <c r="BT174" s="5" t="s">
        <v>105</v>
      </c>
      <c r="BU174" s="5" t="s">
        <v>105</v>
      </c>
      <c r="BV174" s="10" t="s">
        <v>105</v>
      </c>
      <c r="BW174" s="10" t="s">
        <v>105</v>
      </c>
      <c r="BX174" s="5" t="s">
        <v>105</v>
      </c>
      <c r="BY174" s="5" t="s">
        <v>105</v>
      </c>
      <c r="BZ174" s="5" t="s">
        <v>105</v>
      </c>
      <c r="CA174" s="5">
        <v>1.0</v>
      </c>
      <c r="CB174" s="5" t="s">
        <v>105</v>
      </c>
      <c r="CC174" s="5" t="s">
        <v>105</v>
      </c>
      <c r="CD174" s="5">
        <v>14.0</v>
      </c>
      <c r="CE174" s="5" t="s">
        <v>105</v>
      </c>
      <c r="CF174" s="5" t="s">
        <v>105</v>
      </c>
      <c r="CG174" s="5">
        <v>12.0</v>
      </c>
      <c r="CH174" s="5" t="s">
        <v>105</v>
      </c>
      <c r="CI174" s="5" t="s">
        <v>105</v>
      </c>
      <c r="CJ174" s="5" t="s">
        <v>105</v>
      </c>
      <c r="CK174" s="5" t="s">
        <v>105</v>
      </c>
      <c r="CL174" s="5" t="s">
        <v>105</v>
      </c>
      <c r="CM174" s="5" t="s">
        <v>105</v>
      </c>
      <c r="CN174" s="6">
        <f>48/12</f>
        <v>4</v>
      </c>
      <c r="CO174" s="6">
        <f>112/12</f>
        <v>9.333333333</v>
      </c>
      <c r="CP174" s="5" t="s">
        <v>105</v>
      </c>
      <c r="CQ174" s="29" t="s">
        <v>1700</v>
      </c>
      <c r="CR174" s="5" t="s">
        <v>105</v>
      </c>
      <c r="CS174" s="5" t="s">
        <v>118</v>
      </c>
      <c r="CT174" s="5" t="s">
        <v>105</v>
      </c>
      <c r="CU174" s="5" t="s">
        <v>105</v>
      </c>
      <c r="CV174" s="13" t="s">
        <v>1701</v>
      </c>
      <c r="CW174" s="6"/>
      <c r="CX174" s="6"/>
      <c r="CY174" s="6"/>
      <c r="CZ174" s="6"/>
      <c r="DA174" s="6"/>
      <c r="DB174" s="6"/>
      <c r="DC174" s="6"/>
      <c r="DD174" s="6"/>
      <c r="DE174" s="6"/>
      <c r="DF174" s="6"/>
    </row>
    <row r="175">
      <c r="A175" s="5" t="s">
        <v>100</v>
      </c>
      <c r="B175" s="5" t="s">
        <v>1496</v>
      </c>
      <c r="C175" s="5" t="s">
        <v>1575</v>
      </c>
      <c r="D175" s="5">
        <v>3441.0</v>
      </c>
      <c r="E175" s="5" t="s">
        <v>1702</v>
      </c>
      <c r="F175" s="5">
        <v>2001.0</v>
      </c>
      <c r="G175" s="5" t="s">
        <v>241</v>
      </c>
      <c r="H175" s="5">
        <v>29.0</v>
      </c>
      <c r="I175" s="5" t="s">
        <v>136</v>
      </c>
      <c r="J175" s="5" t="s">
        <v>107</v>
      </c>
      <c r="K175" s="5" t="s">
        <v>108</v>
      </c>
      <c r="L175" s="5" t="s">
        <v>105</v>
      </c>
      <c r="M175" s="5" t="s">
        <v>215</v>
      </c>
      <c r="N175" s="5">
        <v>1.0</v>
      </c>
      <c r="O175" s="29" t="s">
        <v>1703</v>
      </c>
      <c r="P175" s="5" t="s">
        <v>1704</v>
      </c>
      <c r="Q175" s="5" t="s">
        <v>1639</v>
      </c>
      <c r="R175" s="5" t="s">
        <v>1705</v>
      </c>
      <c r="S175" s="5" t="s">
        <v>105</v>
      </c>
      <c r="T175" s="5">
        <v>45.3315726</v>
      </c>
      <c r="U175" s="5">
        <v>-121.9122758</v>
      </c>
      <c r="V175" s="5">
        <v>490.996</v>
      </c>
      <c r="W175" s="5">
        <v>1605.0</v>
      </c>
      <c r="X175" s="5">
        <v>2115.0</v>
      </c>
      <c r="Y175" s="5" t="s">
        <v>105</v>
      </c>
      <c r="Z175" s="5" t="s">
        <v>105</v>
      </c>
      <c r="AA175" s="5" t="s">
        <v>141</v>
      </c>
      <c r="AB175" s="5">
        <v>98.0</v>
      </c>
      <c r="AC175" s="5" t="s">
        <v>284</v>
      </c>
      <c r="AD175" s="5" t="s">
        <v>1706</v>
      </c>
      <c r="AE175" s="5" t="s">
        <v>105</v>
      </c>
      <c r="AF175" s="5" t="s">
        <v>105</v>
      </c>
      <c r="AG175" s="5" t="s">
        <v>105</v>
      </c>
      <c r="AH175" s="5" t="s">
        <v>105</v>
      </c>
      <c r="AI175" s="28">
        <f t="shared" ref="AI175:AI185" si="49">CONVERT(AJ175, "ft", "m")</f>
        <v>39.624</v>
      </c>
      <c r="AJ175" s="22">
        <v>130.0</v>
      </c>
      <c r="AK175" s="24">
        <f t="shared" ref="AK175:AK185" si="50">CONVERT(AJ175, "ft", "yd")</f>
        <v>43.33333333</v>
      </c>
      <c r="AL175" s="5" t="s">
        <v>105</v>
      </c>
      <c r="AM175" s="5">
        <v>1.0</v>
      </c>
      <c r="AN175" s="5">
        <v>7.0</v>
      </c>
      <c r="AO175" s="5" t="s">
        <v>105</v>
      </c>
      <c r="AP175" s="5" t="s">
        <v>105</v>
      </c>
      <c r="AQ175" s="5" t="s">
        <v>105</v>
      </c>
      <c r="AR175" s="5" t="s">
        <v>105</v>
      </c>
      <c r="AS175" s="5" t="s">
        <v>105</v>
      </c>
      <c r="AT175" s="5" t="s">
        <v>105</v>
      </c>
      <c r="AU175" s="5" t="s">
        <v>105</v>
      </c>
      <c r="AV175" s="5" t="s">
        <v>105</v>
      </c>
      <c r="AW175" s="5" t="s">
        <v>105</v>
      </c>
      <c r="AX175" s="5" t="s">
        <v>105</v>
      </c>
      <c r="AY175" s="5" t="s">
        <v>105</v>
      </c>
      <c r="AZ175" s="5" t="s">
        <v>105</v>
      </c>
      <c r="BA175" s="5" t="s">
        <v>105</v>
      </c>
      <c r="BB175" s="5" t="s">
        <v>105</v>
      </c>
      <c r="BC175" s="5" t="s">
        <v>105</v>
      </c>
      <c r="BD175" s="5" t="s">
        <v>105</v>
      </c>
      <c r="BE175" s="5" t="s">
        <v>105</v>
      </c>
      <c r="BF175" s="5" t="s">
        <v>105</v>
      </c>
      <c r="BG175" s="5" t="s">
        <v>105</v>
      </c>
      <c r="BH175" s="5" t="s">
        <v>105</v>
      </c>
      <c r="BI175" s="5" t="s">
        <v>105</v>
      </c>
      <c r="BJ175" s="5" t="s">
        <v>105</v>
      </c>
      <c r="BK175" s="5" t="s">
        <v>105</v>
      </c>
      <c r="BL175" s="5" t="s">
        <v>105</v>
      </c>
      <c r="BM175" s="5" t="s">
        <v>105</v>
      </c>
      <c r="BN175" s="5" t="s">
        <v>105</v>
      </c>
      <c r="BO175" s="5" t="s">
        <v>118</v>
      </c>
      <c r="BP175" s="5" t="s">
        <v>759</v>
      </c>
      <c r="BQ175" s="5" t="s">
        <v>105</v>
      </c>
      <c r="BR175" s="5" t="s">
        <v>215</v>
      </c>
      <c r="BS175" s="5" t="s">
        <v>105</v>
      </c>
      <c r="BT175" s="5" t="s">
        <v>1353</v>
      </c>
      <c r="BU175" s="5" t="s">
        <v>119</v>
      </c>
      <c r="BV175" s="10" t="s">
        <v>105</v>
      </c>
      <c r="BW175" s="10" t="s">
        <v>105</v>
      </c>
      <c r="BX175" s="5" t="s">
        <v>105</v>
      </c>
      <c r="BY175" s="5" t="s">
        <v>105</v>
      </c>
      <c r="BZ175" s="5" t="s">
        <v>105</v>
      </c>
      <c r="CA175" s="5" t="s">
        <v>105</v>
      </c>
      <c r="CB175" s="5" t="s">
        <v>105</v>
      </c>
      <c r="CC175" s="5" t="s">
        <v>105</v>
      </c>
      <c r="CD175" s="5" t="s">
        <v>105</v>
      </c>
      <c r="CE175" s="5" t="s">
        <v>105</v>
      </c>
      <c r="CF175" s="5" t="s">
        <v>105</v>
      </c>
      <c r="CG175" s="5" t="s">
        <v>105</v>
      </c>
      <c r="CH175" s="5" t="s">
        <v>105</v>
      </c>
      <c r="CI175" s="5" t="s">
        <v>105</v>
      </c>
      <c r="CJ175" s="5" t="s">
        <v>105</v>
      </c>
      <c r="CK175" s="5" t="s">
        <v>105</v>
      </c>
      <c r="CL175" s="5" t="s">
        <v>105</v>
      </c>
      <c r="CM175" s="5" t="s">
        <v>105</v>
      </c>
      <c r="CN175" s="5" t="s">
        <v>105</v>
      </c>
      <c r="CO175" s="5" t="s">
        <v>105</v>
      </c>
      <c r="CP175" s="5" t="s">
        <v>105</v>
      </c>
      <c r="CQ175" s="29" t="s">
        <v>1707</v>
      </c>
      <c r="CR175" s="5" t="s">
        <v>118</v>
      </c>
      <c r="CS175" s="5" t="s">
        <v>105</v>
      </c>
      <c r="CT175" s="5" t="s">
        <v>105</v>
      </c>
      <c r="CU175" s="5" t="s">
        <v>105</v>
      </c>
      <c r="CV175" s="13" t="s">
        <v>1708</v>
      </c>
      <c r="CW175" s="6"/>
      <c r="CX175" s="6"/>
      <c r="CY175" s="6"/>
      <c r="CZ175" s="6"/>
      <c r="DA175" s="6"/>
      <c r="DB175" s="6"/>
      <c r="DC175" s="6"/>
      <c r="DD175" s="6"/>
      <c r="DE175" s="6"/>
      <c r="DF175" s="6"/>
    </row>
    <row r="176">
      <c r="A176" s="5" t="s">
        <v>100</v>
      </c>
      <c r="B176" s="5" t="s">
        <v>1496</v>
      </c>
      <c r="C176" s="5" t="s">
        <v>1575</v>
      </c>
      <c r="D176" s="5">
        <v>14841.0</v>
      </c>
      <c r="E176" s="5" t="s">
        <v>103</v>
      </c>
      <c r="F176" s="5">
        <v>2003.0</v>
      </c>
      <c r="G176" s="5" t="s">
        <v>104</v>
      </c>
      <c r="H176" s="5">
        <v>15.0</v>
      </c>
      <c r="I176" s="5" t="s">
        <v>106</v>
      </c>
      <c r="J176" s="5" t="s">
        <v>124</v>
      </c>
      <c r="K176" s="5" t="s">
        <v>623</v>
      </c>
      <c r="L176" s="5" t="s">
        <v>105</v>
      </c>
      <c r="M176" s="5" t="s">
        <v>278</v>
      </c>
      <c r="N176" s="5">
        <v>1.0</v>
      </c>
      <c r="O176" s="29" t="s">
        <v>1709</v>
      </c>
      <c r="P176" s="5" t="s">
        <v>1710</v>
      </c>
      <c r="Q176" s="5" t="s">
        <v>1711</v>
      </c>
      <c r="R176" s="5" t="s">
        <v>1712</v>
      </c>
      <c r="S176" s="5" t="s">
        <v>1713</v>
      </c>
      <c r="T176" s="5" t="s">
        <v>105</v>
      </c>
      <c r="U176" s="5" t="s">
        <v>105</v>
      </c>
      <c r="V176" s="5" t="s">
        <v>105</v>
      </c>
      <c r="W176" s="5" t="s">
        <v>105</v>
      </c>
      <c r="X176" s="5">
        <v>1800.0</v>
      </c>
      <c r="Y176" s="5" t="s">
        <v>271</v>
      </c>
      <c r="Z176" s="5" t="s">
        <v>105</v>
      </c>
      <c r="AA176" s="5" t="s">
        <v>141</v>
      </c>
      <c r="AB176" s="5">
        <v>97.0</v>
      </c>
      <c r="AC176" s="5" t="s">
        <v>1714</v>
      </c>
      <c r="AD176" s="5" t="s">
        <v>105</v>
      </c>
      <c r="AE176" s="5" t="s">
        <v>105</v>
      </c>
      <c r="AF176" s="5" t="s">
        <v>118</v>
      </c>
      <c r="AG176" s="5" t="s">
        <v>105</v>
      </c>
      <c r="AH176" s="5">
        <v>10.0</v>
      </c>
      <c r="AI176" s="28">
        <f t="shared" si="49"/>
        <v>2.4384</v>
      </c>
      <c r="AJ176" s="22">
        <v>8.0</v>
      </c>
      <c r="AK176" s="24">
        <f t="shared" si="50"/>
        <v>2.666666667</v>
      </c>
      <c r="AL176" s="5" t="s">
        <v>105</v>
      </c>
      <c r="AM176" s="5">
        <v>1.0</v>
      </c>
      <c r="AN176" s="5">
        <v>8.0</v>
      </c>
      <c r="AO176" s="5" t="s">
        <v>105</v>
      </c>
      <c r="AP176" s="5" t="s">
        <v>105</v>
      </c>
      <c r="AQ176" s="5" t="s">
        <v>105</v>
      </c>
      <c r="AR176" s="5" t="s">
        <v>105</v>
      </c>
      <c r="AS176" s="5" t="s">
        <v>105</v>
      </c>
      <c r="AT176" s="5" t="s">
        <v>105</v>
      </c>
      <c r="AU176" s="5" t="s">
        <v>105</v>
      </c>
      <c r="AV176" s="5" t="s">
        <v>105</v>
      </c>
      <c r="AW176" s="5" t="s">
        <v>105</v>
      </c>
      <c r="AX176" s="5" t="s">
        <v>105</v>
      </c>
      <c r="AY176" s="5" t="s">
        <v>105</v>
      </c>
      <c r="AZ176" s="5" t="s">
        <v>105</v>
      </c>
      <c r="BA176" s="5" t="s">
        <v>105</v>
      </c>
      <c r="BB176" s="5" t="s">
        <v>105</v>
      </c>
      <c r="BC176" s="5" t="s">
        <v>105</v>
      </c>
      <c r="BD176" s="5" t="s">
        <v>105</v>
      </c>
      <c r="BE176" s="5" t="s">
        <v>105</v>
      </c>
      <c r="BF176" s="5" t="s">
        <v>105</v>
      </c>
      <c r="BG176" s="5" t="s">
        <v>105</v>
      </c>
      <c r="BH176" s="5" t="s">
        <v>105</v>
      </c>
      <c r="BI176" s="5" t="s">
        <v>105</v>
      </c>
      <c r="BJ176" s="5" t="s">
        <v>105</v>
      </c>
      <c r="BK176" s="5" t="s">
        <v>105</v>
      </c>
      <c r="BL176" s="5" t="s">
        <v>105</v>
      </c>
      <c r="BM176" s="5" t="s">
        <v>105</v>
      </c>
      <c r="BN176" s="5" t="s">
        <v>105</v>
      </c>
      <c r="BO176" s="5" t="s">
        <v>118</v>
      </c>
      <c r="BP176" s="5" t="s">
        <v>1715</v>
      </c>
      <c r="BQ176" s="5" t="s">
        <v>105</v>
      </c>
      <c r="BR176" s="5" t="s">
        <v>1716</v>
      </c>
      <c r="BS176" s="5" t="s">
        <v>105</v>
      </c>
      <c r="BT176" s="5" t="s">
        <v>105</v>
      </c>
      <c r="BU176" s="5" t="s">
        <v>105</v>
      </c>
      <c r="BV176" s="10" t="s">
        <v>105</v>
      </c>
      <c r="BW176" s="10" t="s">
        <v>105</v>
      </c>
      <c r="BX176" s="5" t="s">
        <v>1717</v>
      </c>
      <c r="BY176" s="5" t="s">
        <v>105</v>
      </c>
      <c r="BZ176" s="5" t="s">
        <v>105</v>
      </c>
      <c r="CA176" s="5" t="s">
        <v>105</v>
      </c>
      <c r="CB176" s="5" t="s">
        <v>105</v>
      </c>
      <c r="CC176" s="5" t="s">
        <v>105</v>
      </c>
      <c r="CD176" s="5" t="s">
        <v>105</v>
      </c>
      <c r="CE176" s="5" t="s">
        <v>105</v>
      </c>
      <c r="CF176" s="5" t="s">
        <v>105</v>
      </c>
      <c r="CG176" s="5" t="s">
        <v>105</v>
      </c>
      <c r="CH176" s="5" t="s">
        <v>105</v>
      </c>
      <c r="CI176" s="5" t="s">
        <v>105</v>
      </c>
      <c r="CJ176" s="5" t="s">
        <v>105</v>
      </c>
      <c r="CK176" s="5" t="s">
        <v>105</v>
      </c>
      <c r="CL176" s="5" t="s">
        <v>105</v>
      </c>
      <c r="CM176" s="5" t="s">
        <v>105</v>
      </c>
      <c r="CN176" s="5" t="s">
        <v>105</v>
      </c>
      <c r="CO176" s="5" t="s">
        <v>105</v>
      </c>
      <c r="CP176" s="5" t="s">
        <v>1718</v>
      </c>
      <c r="CQ176" s="29" t="s">
        <v>1719</v>
      </c>
      <c r="CR176" s="5" t="s">
        <v>105</v>
      </c>
      <c r="CS176" s="5" t="s">
        <v>105</v>
      </c>
      <c r="CT176" s="5" t="s">
        <v>105</v>
      </c>
      <c r="CU176" s="5" t="s">
        <v>105</v>
      </c>
      <c r="CV176" s="13" t="s">
        <v>1720</v>
      </c>
      <c r="CW176" s="6"/>
      <c r="CX176" s="6"/>
      <c r="CY176" s="6"/>
      <c r="CZ176" s="6"/>
      <c r="DA176" s="6"/>
      <c r="DB176" s="6"/>
      <c r="DC176" s="6"/>
      <c r="DD176" s="6"/>
      <c r="DE176" s="6"/>
      <c r="DF176" s="6"/>
    </row>
    <row r="177">
      <c r="A177" s="5" t="s">
        <v>100</v>
      </c>
      <c r="B177" s="5" t="s">
        <v>1496</v>
      </c>
      <c r="C177" s="5" t="s">
        <v>1575</v>
      </c>
      <c r="D177" s="5">
        <v>8888.0</v>
      </c>
      <c r="E177" s="5" t="s">
        <v>105</v>
      </c>
      <c r="F177" s="5">
        <v>2004.0</v>
      </c>
      <c r="G177" s="5" t="s">
        <v>163</v>
      </c>
      <c r="H177" s="5" t="s">
        <v>1721</v>
      </c>
      <c r="I177" s="5" t="s">
        <v>150</v>
      </c>
      <c r="J177" s="5" t="s">
        <v>124</v>
      </c>
      <c r="K177" s="5" t="s">
        <v>199</v>
      </c>
      <c r="L177" s="5" t="s">
        <v>151</v>
      </c>
      <c r="M177" s="5" t="s">
        <v>199</v>
      </c>
      <c r="N177" s="5">
        <v>6.0</v>
      </c>
      <c r="O177" s="29" t="s">
        <v>1722</v>
      </c>
      <c r="P177" s="5" t="s">
        <v>1723</v>
      </c>
      <c r="Q177" s="5" t="s">
        <v>1665</v>
      </c>
      <c r="R177" s="5" t="s">
        <v>1656</v>
      </c>
      <c r="S177" s="5" t="s">
        <v>1724</v>
      </c>
      <c r="T177" s="5" t="s">
        <v>105</v>
      </c>
      <c r="U177" s="5" t="s">
        <v>105</v>
      </c>
      <c r="V177" s="5" t="s">
        <v>105</v>
      </c>
      <c r="W177" s="5" t="s">
        <v>105</v>
      </c>
      <c r="X177" s="5">
        <v>0.0</v>
      </c>
      <c r="Y177" s="5" t="s">
        <v>190</v>
      </c>
      <c r="Z177" s="5" t="s">
        <v>167</v>
      </c>
      <c r="AA177" s="5" t="s">
        <v>105</v>
      </c>
      <c r="AB177" s="5" t="s">
        <v>105</v>
      </c>
      <c r="AC177" s="5" t="s">
        <v>1725</v>
      </c>
      <c r="AD177" s="5" t="s">
        <v>105</v>
      </c>
      <c r="AE177" s="5" t="s">
        <v>105</v>
      </c>
      <c r="AF177" s="5" t="s">
        <v>105</v>
      </c>
      <c r="AG177" s="5" t="s">
        <v>105</v>
      </c>
      <c r="AH177" s="6">
        <f>6*60</f>
        <v>360</v>
      </c>
      <c r="AI177" s="28">
        <f t="shared" si="49"/>
        <v>91.44</v>
      </c>
      <c r="AJ177" s="22">
        <v>300.0</v>
      </c>
      <c r="AK177" s="24">
        <f t="shared" si="50"/>
        <v>100</v>
      </c>
      <c r="AL177" s="5" t="s">
        <v>105</v>
      </c>
      <c r="AM177" s="5">
        <v>3.0</v>
      </c>
      <c r="AN177" s="5" t="s">
        <v>105</v>
      </c>
      <c r="AO177" s="5" t="s">
        <v>105</v>
      </c>
      <c r="AP177" s="5" t="s">
        <v>105</v>
      </c>
      <c r="AQ177" s="5" t="s">
        <v>105</v>
      </c>
      <c r="AR177" s="5" t="s">
        <v>105</v>
      </c>
      <c r="AS177" s="5" t="s">
        <v>105</v>
      </c>
      <c r="AT177" s="5" t="s">
        <v>105</v>
      </c>
      <c r="AU177" s="5" t="s">
        <v>105</v>
      </c>
      <c r="AV177" s="5" t="s">
        <v>105</v>
      </c>
      <c r="AW177" s="5" t="s">
        <v>105</v>
      </c>
      <c r="AX177" s="5" t="s">
        <v>105</v>
      </c>
      <c r="AY177" s="5" t="s">
        <v>105</v>
      </c>
      <c r="AZ177" s="5" t="s">
        <v>105</v>
      </c>
      <c r="BA177" s="5" t="s">
        <v>105</v>
      </c>
      <c r="BB177" s="5" t="s">
        <v>105</v>
      </c>
      <c r="BC177" s="5" t="s">
        <v>105</v>
      </c>
      <c r="BD177" s="5" t="s">
        <v>105</v>
      </c>
      <c r="BE177" s="5" t="s">
        <v>105</v>
      </c>
      <c r="BF177" s="5" t="s">
        <v>105</v>
      </c>
      <c r="BG177" s="5" t="s">
        <v>105</v>
      </c>
      <c r="BH177" s="5" t="s">
        <v>105</v>
      </c>
      <c r="BI177" s="5" t="s">
        <v>105</v>
      </c>
      <c r="BJ177" s="5" t="s">
        <v>105</v>
      </c>
      <c r="BK177" s="5" t="s">
        <v>105</v>
      </c>
      <c r="BL177" s="5" t="s">
        <v>105</v>
      </c>
      <c r="BM177" s="5" t="s">
        <v>105</v>
      </c>
      <c r="BN177" s="5" t="s">
        <v>105</v>
      </c>
      <c r="BO177" s="5" t="s">
        <v>105</v>
      </c>
      <c r="BP177" s="5" t="s">
        <v>105</v>
      </c>
      <c r="BQ177" s="5" t="s">
        <v>105</v>
      </c>
      <c r="BR177" s="5" t="s">
        <v>1726</v>
      </c>
      <c r="BS177" s="5" t="s">
        <v>105</v>
      </c>
      <c r="BT177" s="5" t="s">
        <v>105</v>
      </c>
      <c r="BU177" s="5" t="s">
        <v>105</v>
      </c>
      <c r="BV177" s="10" t="s">
        <v>105</v>
      </c>
      <c r="BW177" s="10" t="s">
        <v>105</v>
      </c>
      <c r="BX177" s="5" t="s">
        <v>1727</v>
      </c>
      <c r="BY177" s="5" t="s">
        <v>105</v>
      </c>
      <c r="BZ177" s="5" t="s">
        <v>105</v>
      </c>
      <c r="CA177" s="5" t="s">
        <v>105</v>
      </c>
      <c r="CB177" s="5" t="s">
        <v>105</v>
      </c>
      <c r="CC177" s="5" t="s">
        <v>105</v>
      </c>
      <c r="CD177" s="5" t="s">
        <v>105</v>
      </c>
      <c r="CE177" s="5" t="s">
        <v>105</v>
      </c>
      <c r="CF177" s="5" t="s">
        <v>105</v>
      </c>
      <c r="CG177" s="5" t="s">
        <v>105</v>
      </c>
      <c r="CH177" s="5" t="s">
        <v>105</v>
      </c>
      <c r="CI177" s="5" t="s">
        <v>105</v>
      </c>
      <c r="CJ177" s="5" t="s">
        <v>105</v>
      </c>
      <c r="CK177" s="5" t="s">
        <v>105</v>
      </c>
      <c r="CL177" s="5" t="s">
        <v>105</v>
      </c>
      <c r="CM177" s="5" t="s">
        <v>105</v>
      </c>
      <c r="CN177" s="5" t="s">
        <v>105</v>
      </c>
      <c r="CO177" s="5">
        <v>3.5</v>
      </c>
      <c r="CP177" s="5" t="s">
        <v>105</v>
      </c>
      <c r="CQ177" s="29" t="s">
        <v>105</v>
      </c>
      <c r="CR177" s="5" t="s">
        <v>105</v>
      </c>
      <c r="CS177" s="5" t="s">
        <v>105</v>
      </c>
      <c r="CT177" s="5" t="s">
        <v>105</v>
      </c>
      <c r="CU177" s="5" t="s">
        <v>105</v>
      </c>
      <c r="CV177" s="13" t="s">
        <v>1728</v>
      </c>
      <c r="CW177" s="6"/>
      <c r="CX177" s="6"/>
      <c r="CY177" s="6"/>
      <c r="CZ177" s="6"/>
      <c r="DA177" s="6"/>
      <c r="DB177" s="6"/>
      <c r="DC177" s="6"/>
      <c r="DD177" s="6"/>
      <c r="DE177" s="6"/>
      <c r="DF177" s="6"/>
    </row>
    <row r="178">
      <c r="A178" s="5" t="s">
        <v>100</v>
      </c>
      <c r="B178" s="5" t="s">
        <v>1496</v>
      </c>
      <c r="C178" s="5" t="s">
        <v>1575</v>
      </c>
      <c r="D178" s="5">
        <v>9391.0</v>
      </c>
      <c r="E178" s="5" t="s">
        <v>103</v>
      </c>
      <c r="F178" s="5">
        <v>2004.0</v>
      </c>
      <c r="G178" s="5" t="s">
        <v>135</v>
      </c>
      <c r="H178" s="5">
        <v>26.0</v>
      </c>
      <c r="I178" s="5" t="s">
        <v>136</v>
      </c>
      <c r="J178" s="5" t="s">
        <v>124</v>
      </c>
      <c r="K178" s="5" t="s">
        <v>623</v>
      </c>
      <c r="L178" s="5" t="s">
        <v>105</v>
      </c>
      <c r="M178" s="5" t="s">
        <v>372</v>
      </c>
      <c r="N178" s="5">
        <v>2.0</v>
      </c>
      <c r="O178" s="29" t="s">
        <v>1729</v>
      </c>
      <c r="P178" s="5" t="s">
        <v>1730</v>
      </c>
      <c r="Q178" s="5" t="s">
        <v>1655</v>
      </c>
      <c r="R178" s="5" t="s">
        <v>1731</v>
      </c>
      <c r="S178" s="5" t="s">
        <v>1732</v>
      </c>
      <c r="T178" s="5" t="s">
        <v>105</v>
      </c>
      <c r="U178" s="5" t="s">
        <v>105</v>
      </c>
      <c r="V178" s="5" t="s">
        <v>105</v>
      </c>
      <c r="W178" s="5">
        <v>1200.0</v>
      </c>
      <c r="X178" s="5">
        <v>1500.0</v>
      </c>
      <c r="Y178" s="5" t="s">
        <v>1041</v>
      </c>
      <c r="Z178" s="5" t="s">
        <v>261</v>
      </c>
      <c r="AA178" s="5" t="s">
        <v>141</v>
      </c>
      <c r="AB178" s="5">
        <v>99.0</v>
      </c>
      <c r="AC178" s="5" t="s">
        <v>1733</v>
      </c>
      <c r="AD178" s="5" t="s">
        <v>1734</v>
      </c>
      <c r="AE178" s="5" t="s">
        <v>105</v>
      </c>
      <c r="AF178" s="5" t="s">
        <v>105</v>
      </c>
      <c r="AG178" s="5" t="s">
        <v>105</v>
      </c>
      <c r="AH178" s="5" t="s">
        <v>105</v>
      </c>
      <c r="AI178" s="28">
        <f t="shared" si="49"/>
        <v>3.048</v>
      </c>
      <c r="AJ178" s="22">
        <v>10.0</v>
      </c>
      <c r="AK178" s="24">
        <f t="shared" si="50"/>
        <v>3.333333333</v>
      </c>
      <c r="AL178" s="5" t="s">
        <v>105</v>
      </c>
      <c r="AM178" s="5" t="s">
        <v>105</v>
      </c>
      <c r="AN178" s="5" t="s">
        <v>105</v>
      </c>
      <c r="AO178" s="5" t="s">
        <v>105</v>
      </c>
      <c r="AP178" s="5" t="s">
        <v>105</v>
      </c>
      <c r="AQ178" s="5" t="s">
        <v>105</v>
      </c>
      <c r="AR178" s="5" t="s">
        <v>105</v>
      </c>
      <c r="AS178" s="5" t="s">
        <v>105</v>
      </c>
      <c r="AT178" s="5" t="s">
        <v>105</v>
      </c>
      <c r="AU178" s="5" t="s">
        <v>105</v>
      </c>
      <c r="AV178" s="5" t="s">
        <v>105</v>
      </c>
      <c r="AW178" s="5" t="s">
        <v>105</v>
      </c>
      <c r="AX178" s="5" t="s">
        <v>105</v>
      </c>
      <c r="AY178" s="5" t="s">
        <v>105</v>
      </c>
      <c r="AZ178" s="5" t="s">
        <v>105</v>
      </c>
      <c r="BA178" s="5" t="s">
        <v>105</v>
      </c>
      <c r="BB178" s="5" t="s">
        <v>105</v>
      </c>
      <c r="BC178" s="5" t="s">
        <v>105</v>
      </c>
      <c r="BD178" s="5" t="s">
        <v>105</v>
      </c>
      <c r="BE178" s="5" t="s">
        <v>105</v>
      </c>
      <c r="BF178" s="5" t="s">
        <v>105</v>
      </c>
      <c r="BG178" s="5" t="s">
        <v>105</v>
      </c>
      <c r="BH178" s="5" t="s">
        <v>105</v>
      </c>
      <c r="BI178" s="5" t="s">
        <v>105</v>
      </c>
      <c r="BJ178" s="5" t="s">
        <v>105</v>
      </c>
      <c r="BK178" s="5" t="s">
        <v>105</v>
      </c>
      <c r="BL178" s="5" t="s">
        <v>105</v>
      </c>
      <c r="BM178" s="5" t="s">
        <v>105</v>
      </c>
      <c r="BN178" s="5" t="s">
        <v>105</v>
      </c>
      <c r="BO178" s="5" t="s">
        <v>105</v>
      </c>
      <c r="BP178" s="5" t="s">
        <v>105</v>
      </c>
      <c r="BQ178" s="5" t="s">
        <v>105</v>
      </c>
      <c r="BR178" s="5" t="s">
        <v>1344</v>
      </c>
      <c r="BS178" s="5" t="s">
        <v>118</v>
      </c>
      <c r="BT178" s="5" t="s">
        <v>105</v>
      </c>
      <c r="BU178" s="5" t="s">
        <v>119</v>
      </c>
      <c r="BV178" s="10" t="s">
        <v>105</v>
      </c>
      <c r="BW178" s="10" t="s">
        <v>105</v>
      </c>
      <c r="BX178" s="5" t="s">
        <v>105</v>
      </c>
      <c r="BY178" s="5" t="s">
        <v>105</v>
      </c>
      <c r="BZ178" s="5" t="s">
        <v>105</v>
      </c>
      <c r="CA178" s="5" t="s">
        <v>105</v>
      </c>
      <c r="CB178" s="5" t="s">
        <v>105</v>
      </c>
      <c r="CC178" s="5" t="s">
        <v>105</v>
      </c>
      <c r="CD178" s="5" t="s">
        <v>105</v>
      </c>
      <c r="CE178" s="5" t="s">
        <v>105</v>
      </c>
      <c r="CF178" s="5" t="s">
        <v>105</v>
      </c>
      <c r="CG178" s="5" t="s">
        <v>105</v>
      </c>
      <c r="CH178" s="5" t="s">
        <v>105</v>
      </c>
      <c r="CI178" s="5" t="s">
        <v>105</v>
      </c>
      <c r="CJ178" s="5" t="s">
        <v>105</v>
      </c>
      <c r="CK178" s="5" t="s">
        <v>105</v>
      </c>
      <c r="CL178" s="5" t="s">
        <v>105</v>
      </c>
      <c r="CM178" s="5" t="s">
        <v>105</v>
      </c>
      <c r="CN178" s="5" t="s">
        <v>105</v>
      </c>
      <c r="CO178" s="5" t="s">
        <v>105</v>
      </c>
      <c r="CP178" s="5" t="s">
        <v>105</v>
      </c>
      <c r="CQ178" s="29" t="s">
        <v>1735</v>
      </c>
      <c r="CR178" s="5" t="s">
        <v>105</v>
      </c>
      <c r="CS178" s="5" t="s">
        <v>105</v>
      </c>
      <c r="CT178" s="5" t="s">
        <v>105</v>
      </c>
      <c r="CU178" s="5" t="s">
        <v>105</v>
      </c>
      <c r="CV178" s="13" t="s">
        <v>1736</v>
      </c>
      <c r="CW178" s="6"/>
      <c r="CX178" s="6"/>
      <c r="CY178" s="6"/>
      <c r="CZ178" s="6"/>
      <c r="DA178" s="6"/>
      <c r="DB178" s="6"/>
      <c r="DC178" s="6"/>
      <c r="DD178" s="6"/>
      <c r="DE178" s="6"/>
      <c r="DF178" s="6"/>
    </row>
    <row r="179">
      <c r="A179" s="5" t="s">
        <v>100</v>
      </c>
      <c r="B179" s="5" t="s">
        <v>1496</v>
      </c>
      <c r="C179" s="5" t="s">
        <v>1575</v>
      </c>
      <c r="D179" s="5">
        <v>24882.0</v>
      </c>
      <c r="E179" s="5" t="s">
        <v>1737</v>
      </c>
      <c r="F179" s="5">
        <v>2008.0</v>
      </c>
      <c r="G179" s="5" t="s">
        <v>197</v>
      </c>
      <c r="H179" s="5">
        <v>10.0</v>
      </c>
      <c r="I179" s="5" t="s">
        <v>150</v>
      </c>
      <c r="J179" s="5" t="s">
        <v>107</v>
      </c>
      <c r="K179" s="5" t="s">
        <v>108</v>
      </c>
      <c r="L179" s="5" t="s">
        <v>623</v>
      </c>
      <c r="M179" s="5" t="s">
        <v>215</v>
      </c>
      <c r="N179" s="5">
        <v>4.0</v>
      </c>
      <c r="O179" s="29" t="s">
        <v>1738</v>
      </c>
      <c r="P179" s="5" t="s">
        <v>1739</v>
      </c>
      <c r="Q179" s="5" t="s">
        <v>1605</v>
      </c>
      <c r="R179" s="5" t="s">
        <v>1740</v>
      </c>
      <c r="S179" s="5" t="s">
        <v>1594</v>
      </c>
      <c r="T179" s="5" t="s">
        <v>105</v>
      </c>
      <c r="U179" s="5" t="s">
        <v>105</v>
      </c>
      <c r="V179" s="5" t="s">
        <v>105</v>
      </c>
      <c r="W179" s="5" t="s">
        <v>105</v>
      </c>
      <c r="X179" s="5">
        <v>2300.0</v>
      </c>
      <c r="Y179" s="5" t="s">
        <v>1041</v>
      </c>
      <c r="Z179" s="5" t="s">
        <v>167</v>
      </c>
      <c r="AA179" s="5" t="s">
        <v>141</v>
      </c>
      <c r="AB179" s="5">
        <v>65.0</v>
      </c>
      <c r="AC179" s="5" t="s">
        <v>581</v>
      </c>
      <c r="AD179" s="5" t="s">
        <v>105</v>
      </c>
      <c r="AE179" s="5" t="s">
        <v>105</v>
      </c>
      <c r="AF179" s="5" t="s">
        <v>105</v>
      </c>
      <c r="AG179" s="5" t="s">
        <v>105</v>
      </c>
      <c r="AH179" s="6">
        <f>6*60</f>
        <v>360</v>
      </c>
      <c r="AI179" s="28">
        <f t="shared" si="49"/>
        <v>137.16</v>
      </c>
      <c r="AJ179" s="22">
        <v>450.0</v>
      </c>
      <c r="AK179" s="24">
        <f t="shared" si="50"/>
        <v>150</v>
      </c>
      <c r="AL179" s="5" t="s">
        <v>105</v>
      </c>
      <c r="AM179" s="5">
        <v>1.0</v>
      </c>
      <c r="AN179" s="5">
        <v>8.5</v>
      </c>
      <c r="AO179" s="5" t="s">
        <v>105</v>
      </c>
      <c r="AP179" s="5" t="s">
        <v>105</v>
      </c>
      <c r="AQ179" s="5" t="s">
        <v>105</v>
      </c>
      <c r="AR179" s="5" t="s">
        <v>105</v>
      </c>
      <c r="AS179" s="5" t="s">
        <v>105</v>
      </c>
      <c r="AT179" s="5" t="s">
        <v>105</v>
      </c>
      <c r="AU179" s="5" t="s">
        <v>105</v>
      </c>
      <c r="AV179" s="5" t="s">
        <v>105</v>
      </c>
      <c r="AW179" s="5" t="s">
        <v>286</v>
      </c>
      <c r="AX179" s="5" t="s">
        <v>105</v>
      </c>
      <c r="AY179" s="5" t="s">
        <v>105</v>
      </c>
      <c r="AZ179" s="5" t="s">
        <v>105</v>
      </c>
      <c r="BA179" s="5" t="s">
        <v>105</v>
      </c>
      <c r="BB179" s="5" t="s">
        <v>105</v>
      </c>
      <c r="BC179" s="5" t="s">
        <v>105</v>
      </c>
      <c r="BD179" s="5" t="s">
        <v>105</v>
      </c>
      <c r="BE179" s="5" t="s">
        <v>105</v>
      </c>
      <c r="BF179" s="5" t="s">
        <v>105</v>
      </c>
      <c r="BG179" s="5" t="s">
        <v>105</v>
      </c>
      <c r="BH179" s="5" t="s">
        <v>105</v>
      </c>
      <c r="BI179" s="5" t="s">
        <v>105</v>
      </c>
      <c r="BJ179" s="5" t="s">
        <v>105</v>
      </c>
      <c r="BK179" s="5" t="s">
        <v>105</v>
      </c>
      <c r="BL179" s="5" t="s">
        <v>105</v>
      </c>
      <c r="BM179" s="5" t="s">
        <v>698</v>
      </c>
      <c r="BN179" s="5" t="s">
        <v>105</v>
      </c>
      <c r="BO179" s="5" t="s">
        <v>105</v>
      </c>
      <c r="BP179" s="5" t="s">
        <v>105</v>
      </c>
      <c r="BQ179" s="5" t="s">
        <v>105</v>
      </c>
      <c r="BR179" s="5" t="s">
        <v>215</v>
      </c>
      <c r="BS179" s="5" t="s">
        <v>105</v>
      </c>
      <c r="BT179" s="5" t="s">
        <v>1741</v>
      </c>
      <c r="BU179" s="5" t="s">
        <v>119</v>
      </c>
      <c r="BV179" s="10" t="s">
        <v>105</v>
      </c>
      <c r="BW179" s="5" t="s">
        <v>118</v>
      </c>
      <c r="BX179" s="5" t="s">
        <v>1742</v>
      </c>
      <c r="BY179" s="5" t="s">
        <v>118</v>
      </c>
      <c r="BZ179" s="5" t="s">
        <v>1743</v>
      </c>
      <c r="CA179" s="5">
        <v>1.0</v>
      </c>
      <c r="CB179" s="5" t="s">
        <v>105</v>
      </c>
      <c r="CC179" s="5" t="s">
        <v>105</v>
      </c>
      <c r="CD179" s="5">
        <v>18.0</v>
      </c>
      <c r="CE179" s="5">
        <v>7.5</v>
      </c>
      <c r="CF179" s="5" t="s">
        <v>105</v>
      </c>
      <c r="CG179" s="5" t="s">
        <v>105</v>
      </c>
      <c r="CH179" s="5" t="s">
        <v>105</v>
      </c>
      <c r="CI179" s="5" t="s">
        <v>105</v>
      </c>
      <c r="CJ179" s="5" t="s">
        <v>105</v>
      </c>
      <c r="CK179" s="5" t="s">
        <v>105</v>
      </c>
      <c r="CL179" s="5" t="s">
        <v>118</v>
      </c>
      <c r="CM179" s="5">
        <v>5.0</v>
      </c>
      <c r="CN179" s="5" t="s">
        <v>105</v>
      </c>
      <c r="CO179" s="5" t="s">
        <v>105</v>
      </c>
      <c r="CP179" s="5" t="s">
        <v>105</v>
      </c>
      <c r="CQ179" s="29" t="s">
        <v>1744</v>
      </c>
      <c r="CR179" s="5" t="s">
        <v>105</v>
      </c>
      <c r="CS179" s="5" t="s">
        <v>105</v>
      </c>
      <c r="CT179" s="5" t="s">
        <v>105</v>
      </c>
      <c r="CU179" s="5" t="s">
        <v>105</v>
      </c>
      <c r="CV179" s="13" t="s">
        <v>1745</v>
      </c>
      <c r="CW179" s="6"/>
      <c r="CX179" s="6"/>
      <c r="CY179" s="6"/>
      <c r="CZ179" s="6"/>
      <c r="DA179" s="6"/>
      <c r="DB179" s="6"/>
      <c r="DC179" s="6"/>
      <c r="DD179" s="6"/>
      <c r="DE179" s="6"/>
      <c r="DF179" s="6"/>
    </row>
    <row r="180">
      <c r="A180" s="5" t="s">
        <v>100</v>
      </c>
      <c r="B180" s="5" t="s">
        <v>1496</v>
      </c>
      <c r="C180" s="5" t="s">
        <v>1575</v>
      </c>
      <c r="D180" s="5">
        <v>24631.0</v>
      </c>
      <c r="E180" s="5" t="s">
        <v>1746</v>
      </c>
      <c r="F180" s="5">
        <v>2008.0</v>
      </c>
      <c r="G180" s="5" t="s">
        <v>197</v>
      </c>
      <c r="H180" s="5">
        <v>25.0</v>
      </c>
      <c r="I180" s="5" t="s">
        <v>150</v>
      </c>
      <c r="J180" s="5" t="s">
        <v>107</v>
      </c>
      <c r="K180" s="5" t="s">
        <v>108</v>
      </c>
      <c r="L180" s="5" t="s">
        <v>105</v>
      </c>
      <c r="M180" s="5" t="s">
        <v>215</v>
      </c>
      <c r="N180" s="5">
        <v>6.0</v>
      </c>
      <c r="O180" s="29" t="s">
        <v>1747</v>
      </c>
      <c r="P180" s="5" t="s">
        <v>1748</v>
      </c>
      <c r="Q180" s="5" t="s">
        <v>1639</v>
      </c>
      <c r="R180" s="5" t="s">
        <v>1641</v>
      </c>
      <c r="S180" s="5" t="s">
        <v>105</v>
      </c>
      <c r="T180" s="5" t="s">
        <v>105</v>
      </c>
      <c r="U180" s="5" t="s">
        <v>105</v>
      </c>
      <c r="V180" s="5" t="s">
        <v>105</v>
      </c>
      <c r="W180" s="5" t="s">
        <v>105</v>
      </c>
      <c r="X180" s="5">
        <v>1930.0</v>
      </c>
      <c r="Y180" s="5" t="s">
        <v>105</v>
      </c>
      <c r="Z180" s="5" t="s">
        <v>167</v>
      </c>
      <c r="AA180" s="5" t="s">
        <v>220</v>
      </c>
      <c r="AB180" s="5">
        <v>33.0</v>
      </c>
      <c r="AC180" s="5" t="s">
        <v>284</v>
      </c>
      <c r="AD180" s="5" t="s">
        <v>105</v>
      </c>
      <c r="AE180" s="5" t="s">
        <v>105</v>
      </c>
      <c r="AF180" s="5" t="s">
        <v>105</v>
      </c>
      <c r="AG180" s="5" t="s">
        <v>105</v>
      </c>
      <c r="AH180" s="5" t="s">
        <v>105</v>
      </c>
      <c r="AI180" s="28">
        <f t="shared" si="49"/>
        <v>3.048</v>
      </c>
      <c r="AJ180" s="22">
        <v>10.0</v>
      </c>
      <c r="AK180" s="24">
        <f t="shared" si="50"/>
        <v>3.333333333</v>
      </c>
      <c r="AL180" s="5" t="s">
        <v>105</v>
      </c>
      <c r="AM180" s="5">
        <v>1.0</v>
      </c>
      <c r="AN180" s="5">
        <v>6.0</v>
      </c>
      <c r="AO180" s="5" t="s">
        <v>105</v>
      </c>
      <c r="AP180" s="5" t="s">
        <v>105</v>
      </c>
      <c r="AQ180" s="5" t="s">
        <v>105</v>
      </c>
      <c r="AR180" s="5" t="s">
        <v>105</v>
      </c>
      <c r="AS180" s="5" t="s">
        <v>105</v>
      </c>
      <c r="AT180" s="5" t="s">
        <v>105</v>
      </c>
      <c r="AU180" s="5" t="s">
        <v>105</v>
      </c>
      <c r="AV180" s="5" t="s">
        <v>105</v>
      </c>
      <c r="AW180" s="5" t="s">
        <v>1749</v>
      </c>
      <c r="AX180" s="5" t="s">
        <v>105</v>
      </c>
      <c r="AY180" s="5" t="s">
        <v>105</v>
      </c>
      <c r="AZ180" s="5" t="s">
        <v>105</v>
      </c>
      <c r="BA180" s="5" t="s">
        <v>1749</v>
      </c>
      <c r="BB180" s="5" t="s">
        <v>105</v>
      </c>
      <c r="BC180" s="5" t="s">
        <v>105</v>
      </c>
      <c r="BD180" s="5" t="s">
        <v>1750</v>
      </c>
      <c r="BE180" s="5" t="s">
        <v>105</v>
      </c>
      <c r="BF180" s="5" t="s">
        <v>118</v>
      </c>
      <c r="BG180" s="5" t="s">
        <v>105</v>
      </c>
      <c r="BH180" s="5" t="s">
        <v>1751</v>
      </c>
      <c r="BI180" s="5" t="s">
        <v>318</v>
      </c>
      <c r="BJ180" s="5" t="s">
        <v>105</v>
      </c>
      <c r="BK180" s="5" t="s">
        <v>105</v>
      </c>
      <c r="BL180" s="5" t="s">
        <v>105</v>
      </c>
      <c r="BM180" s="5" t="s">
        <v>698</v>
      </c>
      <c r="BN180" s="5" t="s">
        <v>685</v>
      </c>
      <c r="BO180" s="5" t="s">
        <v>105</v>
      </c>
      <c r="BP180" s="5" t="s">
        <v>1752</v>
      </c>
      <c r="BQ180" s="5" t="s">
        <v>105</v>
      </c>
      <c r="BR180" s="5" t="s">
        <v>215</v>
      </c>
      <c r="BS180" s="5" t="s">
        <v>118</v>
      </c>
      <c r="BT180" s="5" t="s">
        <v>1753</v>
      </c>
      <c r="BU180" s="5" t="s">
        <v>1754</v>
      </c>
      <c r="BV180" s="10" t="s">
        <v>105</v>
      </c>
      <c r="BW180" s="10" t="s">
        <v>105</v>
      </c>
      <c r="BX180" s="5" t="s">
        <v>105</v>
      </c>
      <c r="BY180" s="5" t="s">
        <v>105</v>
      </c>
      <c r="BZ180" s="5" t="s">
        <v>105</v>
      </c>
      <c r="CA180" s="5" t="s">
        <v>105</v>
      </c>
      <c r="CB180" s="5" t="s">
        <v>105</v>
      </c>
      <c r="CC180" s="5" t="s">
        <v>105</v>
      </c>
      <c r="CD180" s="5" t="s">
        <v>105</v>
      </c>
      <c r="CE180" s="5" t="s">
        <v>105</v>
      </c>
      <c r="CF180" s="5" t="s">
        <v>105</v>
      </c>
      <c r="CG180" s="5" t="s">
        <v>105</v>
      </c>
      <c r="CH180" s="5" t="s">
        <v>105</v>
      </c>
      <c r="CI180" s="5" t="s">
        <v>105</v>
      </c>
      <c r="CJ180" s="5" t="s">
        <v>105</v>
      </c>
      <c r="CK180" s="5" t="s">
        <v>105</v>
      </c>
      <c r="CL180" s="5" t="s">
        <v>105</v>
      </c>
      <c r="CM180" s="5" t="s">
        <v>105</v>
      </c>
      <c r="CN180" s="5" t="s">
        <v>105</v>
      </c>
      <c r="CO180" s="5" t="s">
        <v>105</v>
      </c>
      <c r="CP180" s="5" t="s">
        <v>105</v>
      </c>
      <c r="CQ180" s="29" t="s">
        <v>1755</v>
      </c>
      <c r="CR180" s="5" t="s">
        <v>105</v>
      </c>
      <c r="CS180" s="5" t="s">
        <v>118</v>
      </c>
      <c r="CT180" s="5" t="s">
        <v>105</v>
      </c>
      <c r="CU180" s="5" t="s">
        <v>105</v>
      </c>
      <c r="CV180" s="13" t="s">
        <v>1756</v>
      </c>
      <c r="CW180" s="6"/>
      <c r="CX180" s="6"/>
      <c r="CY180" s="6"/>
      <c r="CZ180" s="6"/>
      <c r="DA180" s="6"/>
      <c r="DB180" s="6"/>
      <c r="DC180" s="6"/>
      <c r="DD180" s="6"/>
      <c r="DE180" s="6"/>
      <c r="DF180" s="6"/>
    </row>
    <row r="181">
      <c r="A181" s="5" t="s">
        <v>100</v>
      </c>
      <c r="B181" s="5" t="s">
        <v>1496</v>
      </c>
      <c r="C181" s="5" t="s">
        <v>1575</v>
      </c>
      <c r="D181" s="5">
        <v>26497.0</v>
      </c>
      <c r="E181" s="5" t="s">
        <v>1498</v>
      </c>
      <c r="F181" s="5">
        <v>2009.0</v>
      </c>
      <c r="G181" s="5" t="s">
        <v>197</v>
      </c>
      <c r="H181" s="5">
        <v>25.0</v>
      </c>
      <c r="I181" s="5" t="s">
        <v>150</v>
      </c>
      <c r="J181" s="5" t="s">
        <v>124</v>
      </c>
      <c r="K181" s="5" t="s">
        <v>199</v>
      </c>
      <c r="L181" s="5" t="s">
        <v>105</v>
      </c>
      <c r="M181" s="5" t="s">
        <v>105</v>
      </c>
      <c r="N181" s="5">
        <v>2.0</v>
      </c>
      <c r="O181" s="29" t="s">
        <v>1757</v>
      </c>
      <c r="P181" s="5" t="s">
        <v>1758</v>
      </c>
      <c r="Q181" s="5" t="s">
        <v>1605</v>
      </c>
      <c r="R181" s="5" t="s">
        <v>105</v>
      </c>
      <c r="S181" s="5" t="s">
        <v>105</v>
      </c>
      <c r="T181" s="5" t="s">
        <v>105</v>
      </c>
      <c r="U181" s="5" t="s">
        <v>105</v>
      </c>
      <c r="V181" s="5" t="s">
        <v>105</v>
      </c>
      <c r="W181" s="5" t="s">
        <v>105</v>
      </c>
      <c r="X181" s="5">
        <v>2330.0</v>
      </c>
      <c r="Y181" s="5" t="s">
        <v>1041</v>
      </c>
      <c r="Z181" s="5" t="s">
        <v>167</v>
      </c>
      <c r="AA181" s="5" t="s">
        <v>156</v>
      </c>
      <c r="AB181" s="5">
        <v>30.0</v>
      </c>
      <c r="AC181" s="5" t="s">
        <v>1759</v>
      </c>
      <c r="AD181" s="5" t="s">
        <v>1760</v>
      </c>
      <c r="AE181" s="5" t="s">
        <v>105</v>
      </c>
      <c r="AF181" s="5" t="s">
        <v>105</v>
      </c>
      <c r="AG181" s="5" t="s">
        <v>105</v>
      </c>
      <c r="AH181" s="5">
        <v>10.0</v>
      </c>
      <c r="AI181" s="28">
        <f t="shared" si="49"/>
        <v>182.88</v>
      </c>
      <c r="AJ181" s="22">
        <v>600.0</v>
      </c>
      <c r="AK181" s="24">
        <f t="shared" si="50"/>
        <v>200</v>
      </c>
      <c r="AL181" s="5" t="s">
        <v>105</v>
      </c>
      <c r="AM181" s="5">
        <v>1.0</v>
      </c>
      <c r="AN181" s="5" t="s">
        <v>105</v>
      </c>
      <c r="AO181" s="5" t="s">
        <v>105</v>
      </c>
      <c r="AP181" s="5" t="s">
        <v>105</v>
      </c>
      <c r="AQ181" s="5" t="s">
        <v>105</v>
      </c>
      <c r="AR181" s="5" t="s">
        <v>105</v>
      </c>
      <c r="AS181" s="5" t="s">
        <v>105</v>
      </c>
      <c r="AT181" s="5" t="s">
        <v>105</v>
      </c>
      <c r="AU181" s="5" t="s">
        <v>105</v>
      </c>
      <c r="AV181" s="5" t="s">
        <v>105</v>
      </c>
      <c r="AW181" s="5" t="s">
        <v>105</v>
      </c>
      <c r="AX181" s="5" t="s">
        <v>105</v>
      </c>
      <c r="AY181" s="5" t="s">
        <v>105</v>
      </c>
      <c r="AZ181" s="5" t="s">
        <v>105</v>
      </c>
      <c r="BA181" s="5" t="s">
        <v>105</v>
      </c>
      <c r="BB181" s="5" t="s">
        <v>105</v>
      </c>
      <c r="BC181" s="5" t="s">
        <v>105</v>
      </c>
      <c r="BD181" s="5" t="s">
        <v>105</v>
      </c>
      <c r="BE181" s="5" t="s">
        <v>105</v>
      </c>
      <c r="BF181" s="5" t="s">
        <v>105</v>
      </c>
      <c r="BG181" s="5" t="s">
        <v>105</v>
      </c>
      <c r="BH181" s="5" t="s">
        <v>105</v>
      </c>
      <c r="BI181" s="5" t="s">
        <v>105</v>
      </c>
      <c r="BJ181" s="5" t="s">
        <v>105</v>
      </c>
      <c r="BK181" s="5" t="s">
        <v>105</v>
      </c>
      <c r="BL181" s="5" t="s">
        <v>105</v>
      </c>
      <c r="BM181" s="5" t="s">
        <v>105</v>
      </c>
      <c r="BN181" s="5" t="s">
        <v>105</v>
      </c>
      <c r="BO181" s="5" t="s">
        <v>105</v>
      </c>
      <c r="BP181" s="5" t="s">
        <v>105</v>
      </c>
      <c r="BQ181" s="5" t="s">
        <v>105</v>
      </c>
      <c r="BR181" s="5" t="s">
        <v>105</v>
      </c>
      <c r="BS181" s="5" t="s">
        <v>105</v>
      </c>
      <c r="BT181" s="5" t="s">
        <v>105</v>
      </c>
      <c r="BU181" s="5" t="s">
        <v>105</v>
      </c>
      <c r="BV181" s="10" t="s">
        <v>105</v>
      </c>
      <c r="BW181" s="10" t="s">
        <v>105</v>
      </c>
      <c r="BX181" s="5" t="s">
        <v>368</v>
      </c>
      <c r="BY181" s="5" t="s">
        <v>105</v>
      </c>
      <c r="BZ181" s="5" t="s">
        <v>105</v>
      </c>
      <c r="CA181" s="5" t="s">
        <v>105</v>
      </c>
      <c r="CB181" s="5" t="s">
        <v>105</v>
      </c>
      <c r="CC181" s="5" t="s">
        <v>105</v>
      </c>
      <c r="CD181" s="5" t="s">
        <v>105</v>
      </c>
      <c r="CE181" s="5" t="s">
        <v>105</v>
      </c>
      <c r="CF181" s="5" t="s">
        <v>105</v>
      </c>
      <c r="CG181" s="5" t="s">
        <v>105</v>
      </c>
      <c r="CH181" s="5" t="s">
        <v>105</v>
      </c>
      <c r="CI181" s="5" t="s">
        <v>105</v>
      </c>
      <c r="CJ181" s="5" t="s">
        <v>105</v>
      </c>
      <c r="CK181" s="5" t="s">
        <v>105</v>
      </c>
      <c r="CL181" s="5" t="s">
        <v>105</v>
      </c>
      <c r="CM181" s="5" t="s">
        <v>105</v>
      </c>
      <c r="CN181" s="5" t="s">
        <v>105</v>
      </c>
      <c r="CO181" s="5" t="s">
        <v>105</v>
      </c>
      <c r="CP181" s="5" t="s">
        <v>105</v>
      </c>
      <c r="CQ181" s="29" t="s">
        <v>1761</v>
      </c>
      <c r="CR181" s="5" t="s">
        <v>105</v>
      </c>
      <c r="CS181" s="5" t="s">
        <v>105</v>
      </c>
      <c r="CT181" s="5" t="s">
        <v>105</v>
      </c>
      <c r="CU181" s="5" t="s">
        <v>105</v>
      </c>
      <c r="CV181" s="13" t="s">
        <v>1762</v>
      </c>
      <c r="CW181" s="6"/>
      <c r="CX181" s="6"/>
      <c r="CY181" s="6"/>
      <c r="CZ181" s="6"/>
      <c r="DA181" s="6"/>
      <c r="DB181" s="6"/>
      <c r="DC181" s="6"/>
      <c r="DD181" s="6"/>
      <c r="DE181" s="6"/>
      <c r="DF181" s="6"/>
    </row>
    <row r="182">
      <c r="A182" s="5" t="s">
        <v>100</v>
      </c>
      <c r="B182" s="5" t="s">
        <v>1496</v>
      </c>
      <c r="C182" s="5" t="s">
        <v>1575</v>
      </c>
      <c r="D182" s="5">
        <v>26494.0</v>
      </c>
      <c r="E182" s="5" t="s">
        <v>1498</v>
      </c>
      <c r="F182" s="5">
        <v>2009.0</v>
      </c>
      <c r="G182" s="5" t="s">
        <v>135</v>
      </c>
      <c r="H182" s="5">
        <v>25.0</v>
      </c>
      <c r="I182" s="5" t="s">
        <v>150</v>
      </c>
      <c r="J182" s="5" t="s">
        <v>124</v>
      </c>
      <c r="K182" s="5" t="s">
        <v>199</v>
      </c>
      <c r="L182" s="5" t="s">
        <v>105</v>
      </c>
      <c r="M182" s="5" t="s">
        <v>105</v>
      </c>
      <c r="N182" s="5">
        <v>2.0</v>
      </c>
      <c r="O182" s="29" t="s">
        <v>1763</v>
      </c>
      <c r="P182" s="5" t="s">
        <v>1758</v>
      </c>
      <c r="Q182" s="5" t="s">
        <v>1605</v>
      </c>
      <c r="R182" s="5" t="s">
        <v>105</v>
      </c>
      <c r="S182" s="5" t="s">
        <v>105</v>
      </c>
      <c r="T182" s="5" t="s">
        <v>105</v>
      </c>
      <c r="U182" s="5" t="s">
        <v>105</v>
      </c>
      <c r="V182" s="5" t="s">
        <v>105</v>
      </c>
      <c r="W182" s="5" t="s">
        <v>105</v>
      </c>
      <c r="X182" s="5">
        <v>2330.0</v>
      </c>
      <c r="Y182" s="5" t="s">
        <v>1041</v>
      </c>
      <c r="Z182" s="5" t="s">
        <v>167</v>
      </c>
      <c r="AA182" s="5" t="s">
        <v>156</v>
      </c>
      <c r="AB182" s="5">
        <v>30.0</v>
      </c>
      <c r="AC182" s="5" t="s">
        <v>1759</v>
      </c>
      <c r="AD182" s="5" t="s">
        <v>1760</v>
      </c>
      <c r="AE182" s="5" t="s">
        <v>105</v>
      </c>
      <c r="AF182" s="5" t="s">
        <v>105</v>
      </c>
      <c r="AG182" s="5" t="s">
        <v>105</v>
      </c>
      <c r="AH182" s="5">
        <v>10.0</v>
      </c>
      <c r="AI182" s="28">
        <f t="shared" si="49"/>
        <v>182.88</v>
      </c>
      <c r="AJ182" s="22">
        <v>600.0</v>
      </c>
      <c r="AK182" s="24">
        <f t="shared" si="50"/>
        <v>200</v>
      </c>
      <c r="AL182" s="5" t="s">
        <v>105</v>
      </c>
      <c r="AM182" s="5">
        <v>1.0</v>
      </c>
      <c r="AN182" s="5" t="s">
        <v>105</v>
      </c>
      <c r="AO182" s="5" t="s">
        <v>105</v>
      </c>
      <c r="AP182" s="5" t="s">
        <v>105</v>
      </c>
      <c r="AQ182" s="5" t="s">
        <v>105</v>
      </c>
      <c r="AR182" s="5" t="s">
        <v>105</v>
      </c>
      <c r="AS182" s="5" t="s">
        <v>105</v>
      </c>
      <c r="AT182" s="5" t="s">
        <v>105</v>
      </c>
      <c r="AU182" s="5" t="s">
        <v>105</v>
      </c>
      <c r="AV182" s="5" t="s">
        <v>105</v>
      </c>
      <c r="AW182" s="5" t="s">
        <v>105</v>
      </c>
      <c r="AX182" s="5" t="s">
        <v>105</v>
      </c>
      <c r="AY182" s="5" t="s">
        <v>105</v>
      </c>
      <c r="AZ182" s="5" t="s">
        <v>105</v>
      </c>
      <c r="BA182" s="5" t="s">
        <v>105</v>
      </c>
      <c r="BB182" s="5" t="s">
        <v>105</v>
      </c>
      <c r="BC182" s="5" t="s">
        <v>105</v>
      </c>
      <c r="BD182" s="5" t="s">
        <v>105</v>
      </c>
      <c r="BE182" s="5" t="s">
        <v>105</v>
      </c>
      <c r="BF182" s="5" t="s">
        <v>105</v>
      </c>
      <c r="BG182" s="5" t="s">
        <v>105</v>
      </c>
      <c r="BH182" s="5" t="s">
        <v>105</v>
      </c>
      <c r="BI182" s="5" t="s">
        <v>105</v>
      </c>
      <c r="BJ182" s="5" t="s">
        <v>105</v>
      </c>
      <c r="BK182" s="5" t="s">
        <v>105</v>
      </c>
      <c r="BL182" s="5" t="s">
        <v>105</v>
      </c>
      <c r="BM182" s="5" t="s">
        <v>105</v>
      </c>
      <c r="BN182" s="5" t="s">
        <v>105</v>
      </c>
      <c r="BO182" s="5" t="s">
        <v>105</v>
      </c>
      <c r="BP182" s="5" t="s">
        <v>105</v>
      </c>
      <c r="BQ182" s="5" t="s">
        <v>105</v>
      </c>
      <c r="BR182" s="5" t="s">
        <v>105</v>
      </c>
      <c r="BS182" s="5" t="s">
        <v>105</v>
      </c>
      <c r="BT182" s="5" t="s">
        <v>105</v>
      </c>
      <c r="BU182" s="5" t="s">
        <v>105</v>
      </c>
      <c r="BV182" s="10" t="s">
        <v>105</v>
      </c>
      <c r="BW182" s="10" t="s">
        <v>105</v>
      </c>
      <c r="BX182" s="5" t="s">
        <v>368</v>
      </c>
      <c r="BY182" s="5" t="s">
        <v>105</v>
      </c>
      <c r="BZ182" s="5" t="s">
        <v>105</v>
      </c>
      <c r="CA182" s="5" t="s">
        <v>105</v>
      </c>
      <c r="CB182" s="5" t="s">
        <v>105</v>
      </c>
      <c r="CC182" s="5" t="s">
        <v>105</v>
      </c>
      <c r="CD182" s="5" t="s">
        <v>105</v>
      </c>
      <c r="CE182" s="5" t="s">
        <v>105</v>
      </c>
      <c r="CF182" s="5" t="s">
        <v>105</v>
      </c>
      <c r="CG182" s="5" t="s">
        <v>105</v>
      </c>
      <c r="CH182" s="5" t="s">
        <v>105</v>
      </c>
      <c r="CI182" s="5" t="s">
        <v>105</v>
      </c>
      <c r="CJ182" s="5" t="s">
        <v>105</v>
      </c>
      <c r="CK182" s="5" t="s">
        <v>105</v>
      </c>
      <c r="CL182" s="5" t="s">
        <v>105</v>
      </c>
      <c r="CM182" s="5" t="s">
        <v>105</v>
      </c>
      <c r="CN182" s="5" t="s">
        <v>105</v>
      </c>
      <c r="CO182" s="5" t="s">
        <v>105</v>
      </c>
      <c r="CP182" s="5" t="s">
        <v>105</v>
      </c>
      <c r="CQ182" s="29" t="s">
        <v>1764</v>
      </c>
      <c r="CR182" s="5" t="s">
        <v>105</v>
      </c>
      <c r="CS182" s="5" t="s">
        <v>105</v>
      </c>
      <c r="CT182" s="5" t="s">
        <v>105</v>
      </c>
      <c r="CU182" s="5" t="s">
        <v>105</v>
      </c>
      <c r="CV182" s="13" t="s">
        <v>1765</v>
      </c>
      <c r="CW182" s="6"/>
      <c r="CX182" s="6"/>
      <c r="CY182" s="6"/>
      <c r="CZ182" s="6"/>
      <c r="DA182" s="6"/>
      <c r="DB182" s="6"/>
      <c r="DC182" s="6"/>
      <c r="DD182" s="6"/>
      <c r="DE182" s="6"/>
      <c r="DF182" s="6"/>
    </row>
    <row r="183">
      <c r="A183" s="5" t="s">
        <v>100</v>
      </c>
      <c r="B183" s="5" t="s">
        <v>1496</v>
      </c>
      <c r="C183" s="5" t="s">
        <v>1575</v>
      </c>
      <c r="D183" s="5">
        <v>41709.0</v>
      </c>
      <c r="E183" s="5" t="s">
        <v>1526</v>
      </c>
      <c r="F183" s="5">
        <v>2013.0</v>
      </c>
      <c r="G183" s="5" t="s">
        <v>149</v>
      </c>
      <c r="H183" s="5" t="s">
        <v>105</v>
      </c>
      <c r="I183" s="5" t="s">
        <v>150</v>
      </c>
      <c r="J183" s="5" t="s">
        <v>124</v>
      </c>
      <c r="K183" s="5" t="s">
        <v>623</v>
      </c>
      <c r="L183" s="5" t="s">
        <v>199</v>
      </c>
      <c r="M183" s="5" t="s">
        <v>105</v>
      </c>
      <c r="N183" s="5">
        <v>2.0</v>
      </c>
      <c r="O183" s="29" t="s">
        <v>1766</v>
      </c>
      <c r="P183" s="5" t="s">
        <v>105</v>
      </c>
      <c r="Q183" s="5" t="s">
        <v>1605</v>
      </c>
      <c r="R183" s="5" t="s">
        <v>1600</v>
      </c>
      <c r="S183" s="5" t="s">
        <v>1606</v>
      </c>
      <c r="T183" s="5" t="s">
        <v>105</v>
      </c>
      <c r="U183" s="5" t="s">
        <v>105</v>
      </c>
      <c r="V183" s="5" t="s">
        <v>105</v>
      </c>
      <c r="W183" s="5" t="s">
        <v>105</v>
      </c>
      <c r="X183" s="5">
        <v>400.0</v>
      </c>
      <c r="Y183" s="5" t="s">
        <v>105</v>
      </c>
      <c r="Z183" s="5" t="s">
        <v>105</v>
      </c>
      <c r="AA183" s="5" t="s">
        <v>105</v>
      </c>
      <c r="AB183" s="5" t="s">
        <v>105</v>
      </c>
      <c r="AC183" s="5" t="s">
        <v>105</v>
      </c>
      <c r="AD183" s="5" t="s">
        <v>105</v>
      </c>
      <c r="AE183" s="5" t="s">
        <v>105</v>
      </c>
      <c r="AF183" s="5" t="s">
        <v>105</v>
      </c>
      <c r="AG183" s="5" t="s">
        <v>105</v>
      </c>
      <c r="AH183" s="5" t="s">
        <v>105</v>
      </c>
      <c r="AI183" s="28">
        <f t="shared" si="49"/>
        <v>91.44</v>
      </c>
      <c r="AJ183" s="22">
        <v>300.0</v>
      </c>
      <c r="AK183" s="24">
        <f t="shared" si="50"/>
        <v>100</v>
      </c>
      <c r="AL183" s="5" t="s">
        <v>105</v>
      </c>
      <c r="AM183" s="5" t="s">
        <v>105</v>
      </c>
      <c r="AN183" s="5" t="s">
        <v>105</v>
      </c>
      <c r="AO183" s="5" t="s">
        <v>105</v>
      </c>
      <c r="AP183" s="5" t="s">
        <v>105</v>
      </c>
      <c r="AQ183" s="5" t="s">
        <v>105</v>
      </c>
      <c r="AR183" s="5" t="s">
        <v>105</v>
      </c>
      <c r="AS183" s="5" t="s">
        <v>105</v>
      </c>
      <c r="AT183" s="5" t="s">
        <v>105</v>
      </c>
      <c r="AU183" s="5" t="s">
        <v>105</v>
      </c>
      <c r="AV183" s="5" t="s">
        <v>105</v>
      </c>
      <c r="AW183" s="5" t="s">
        <v>105</v>
      </c>
      <c r="AX183" s="5" t="s">
        <v>105</v>
      </c>
      <c r="AY183" s="5" t="s">
        <v>105</v>
      </c>
      <c r="AZ183" s="5" t="s">
        <v>105</v>
      </c>
      <c r="BA183" s="5" t="s">
        <v>105</v>
      </c>
      <c r="BB183" s="5" t="s">
        <v>105</v>
      </c>
      <c r="BC183" s="5" t="s">
        <v>105</v>
      </c>
      <c r="BD183" s="5" t="s">
        <v>105</v>
      </c>
      <c r="BE183" s="5" t="s">
        <v>105</v>
      </c>
      <c r="BF183" s="5" t="s">
        <v>105</v>
      </c>
      <c r="BG183" s="5" t="s">
        <v>105</v>
      </c>
      <c r="BH183" s="5" t="s">
        <v>105</v>
      </c>
      <c r="BI183" s="5" t="s">
        <v>105</v>
      </c>
      <c r="BJ183" s="5" t="s">
        <v>105</v>
      </c>
      <c r="BK183" s="5" t="s">
        <v>105</v>
      </c>
      <c r="BL183" s="5" t="s">
        <v>105</v>
      </c>
      <c r="BM183" s="5" t="s">
        <v>105</v>
      </c>
      <c r="BN183" s="5" t="s">
        <v>105</v>
      </c>
      <c r="BO183" s="5" t="s">
        <v>105</v>
      </c>
      <c r="BP183" s="5" t="s">
        <v>105</v>
      </c>
      <c r="BQ183" s="5" t="s">
        <v>105</v>
      </c>
      <c r="BR183" s="5" t="s">
        <v>105</v>
      </c>
      <c r="BS183" s="5" t="s">
        <v>105</v>
      </c>
      <c r="BT183" s="5" t="s">
        <v>105</v>
      </c>
      <c r="BU183" s="5" t="s">
        <v>105</v>
      </c>
      <c r="BV183" s="10" t="s">
        <v>105</v>
      </c>
      <c r="BW183" s="10" t="s">
        <v>105</v>
      </c>
      <c r="BX183" s="5" t="s">
        <v>368</v>
      </c>
      <c r="BY183" s="5" t="s">
        <v>118</v>
      </c>
      <c r="BZ183" s="5" t="s">
        <v>105</v>
      </c>
      <c r="CA183" s="5" t="s">
        <v>105</v>
      </c>
      <c r="CB183" s="5" t="s">
        <v>105</v>
      </c>
      <c r="CC183" s="5" t="s">
        <v>105</v>
      </c>
      <c r="CD183" s="5" t="s">
        <v>105</v>
      </c>
      <c r="CE183" s="5" t="s">
        <v>105</v>
      </c>
      <c r="CF183" s="5" t="s">
        <v>105</v>
      </c>
      <c r="CG183" s="5" t="s">
        <v>105</v>
      </c>
      <c r="CH183" s="5" t="s">
        <v>105</v>
      </c>
      <c r="CI183" s="5" t="s">
        <v>105</v>
      </c>
      <c r="CJ183" s="5" t="s">
        <v>105</v>
      </c>
      <c r="CK183" s="5" t="s">
        <v>105</v>
      </c>
      <c r="CL183" s="5" t="s">
        <v>105</v>
      </c>
      <c r="CM183" s="5" t="s">
        <v>105</v>
      </c>
      <c r="CN183" s="5" t="s">
        <v>105</v>
      </c>
      <c r="CO183" s="5" t="s">
        <v>105</v>
      </c>
      <c r="CP183" s="5" t="s">
        <v>105</v>
      </c>
      <c r="CQ183" s="29" t="s">
        <v>1767</v>
      </c>
      <c r="CR183" s="5" t="s">
        <v>105</v>
      </c>
      <c r="CS183" s="5" t="s">
        <v>105</v>
      </c>
      <c r="CT183" s="5" t="s">
        <v>105</v>
      </c>
      <c r="CU183" s="5" t="s">
        <v>105</v>
      </c>
      <c r="CV183" s="13" t="s">
        <v>1768</v>
      </c>
      <c r="CW183" s="6"/>
      <c r="CX183" s="6"/>
      <c r="CY183" s="6"/>
      <c r="CZ183" s="6"/>
      <c r="DA183" s="6"/>
      <c r="DB183" s="6"/>
      <c r="DC183" s="6"/>
      <c r="DD183" s="6"/>
      <c r="DE183" s="6"/>
      <c r="DF183" s="6"/>
    </row>
    <row r="184">
      <c r="A184" s="5" t="s">
        <v>100</v>
      </c>
      <c r="B184" s="5" t="s">
        <v>1496</v>
      </c>
      <c r="C184" s="5" t="s">
        <v>1575</v>
      </c>
      <c r="D184" s="5">
        <v>44989.0</v>
      </c>
      <c r="E184" s="5" t="s">
        <v>1526</v>
      </c>
      <c r="F184" s="5">
        <v>2013.0</v>
      </c>
      <c r="G184" s="5" t="s">
        <v>135</v>
      </c>
      <c r="H184" s="5">
        <v>24.0</v>
      </c>
      <c r="I184" s="5" t="s">
        <v>136</v>
      </c>
      <c r="J184" s="5" t="s">
        <v>124</v>
      </c>
      <c r="K184" s="5" t="s">
        <v>199</v>
      </c>
      <c r="L184" s="5" t="s">
        <v>105</v>
      </c>
      <c r="M184" s="5" t="s">
        <v>105</v>
      </c>
      <c r="N184" s="5">
        <v>2.0</v>
      </c>
      <c r="O184" s="29" t="s">
        <v>1769</v>
      </c>
      <c r="P184" s="5" t="s">
        <v>1770</v>
      </c>
      <c r="Q184" s="5" t="s">
        <v>1605</v>
      </c>
      <c r="R184" s="5" t="s">
        <v>1600</v>
      </c>
      <c r="S184" s="5" t="s">
        <v>1771</v>
      </c>
      <c r="T184" s="5">
        <v>45.150278</v>
      </c>
      <c r="U184" s="5">
        <v>-122.105556</v>
      </c>
      <c r="V184" s="5">
        <v>315.362</v>
      </c>
      <c r="W184" s="5">
        <v>1010.0</v>
      </c>
      <c r="X184" s="5">
        <v>500.0</v>
      </c>
      <c r="Y184" s="5" t="s">
        <v>105</v>
      </c>
      <c r="Z184" s="5" t="s">
        <v>261</v>
      </c>
      <c r="AA184" s="5" t="s">
        <v>283</v>
      </c>
      <c r="AB184" s="5">
        <v>74.0</v>
      </c>
      <c r="AC184" s="5" t="s">
        <v>1714</v>
      </c>
      <c r="AD184" s="5" t="s">
        <v>105</v>
      </c>
      <c r="AE184" s="5" t="s">
        <v>105</v>
      </c>
      <c r="AF184" s="5" t="s">
        <v>105</v>
      </c>
      <c r="AG184" s="5" t="s">
        <v>105</v>
      </c>
      <c r="AH184" s="5" t="s">
        <v>105</v>
      </c>
      <c r="AI184" s="28">
        <f t="shared" si="49"/>
        <v>1.9812</v>
      </c>
      <c r="AJ184" s="22">
        <v>6.5</v>
      </c>
      <c r="AK184" s="24">
        <f t="shared" si="50"/>
        <v>2.166666667</v>
      </c>
      <c r="AL184" s="5" t="s">
        <v>105</v>
      </c>
      <c r="AM184" s="5" t="s">
        <v>105</v>
      </c>
      <c r="AN184" s="5">
        <v>8.5</v>
      </c>
      <c r="AO184" s="5" t="s">
        <v>105</v>
      </c>
      <c r="AP184" s="5" t="s">
        <v>105</v>
      </c>
      <c r="AQ184" s="5" t="s">
        <v>105</v>
      </c>
      <c r="AR184" s="5" t="s">
        <v>105</v>
      </c>
      <c r="AS184" s="5" t="s">
        <v>105</v>
      </c>
      <c r="AT184" s="5" t="s">
        <v>105</v>
      </c>
      <c r="AU184" s="5" t="s">
        <v>105</v>
      </c>
      <c r="AV184" s="5" t="s">
        <v>105</v>
      </c>
      <c r="AW184" s="5" t="s">
        <v>105</v>
      </c>
      <c r="AX184" s="5" t="s">
        <v>105</v>
      </c>
      <c r="AY184" s="5" t="s">
        <v>105</v>
      </c>
      <c r="AZ184" s="5" t="s">
        <v>105</v>
      </c>
      <c r="BA184" s="5" t="s">
        <v>105</v>
      </c>
      <c r="BB184" s="5" t="s">
        <v>105</v>
      </c>
      <c r="BC184" s="5" t="s">
        <v>105</v>
      </c>
      <c r="BD184" s="5" t="s">
        <v>105</v>
      </c>
      <c r="BE184" s="5" t="s">
        <v>105</v>
      </c>
      <c r="BF184" s="5" t="s">
        <v>105</v>
      </c>
      <c r="BG184" s="5" t="s">
        <v>105</v>
      </c>
      <c r="BH184" s="5" t="s">
        <v>105</v>
      </c>
      <c r="BI184" s="5" t="s">
        <v>105</v>
      </c>
      <c r="BJ184" s="5" t="s">
        <v>105</v>
      </c>
      <c r="BK184" s="5" t="s">
        <v>105</v>
      </c>
      <c r="BL184" s="5" t="s">
        <v>105</v>
      </c>
      <c r="BM184" s="5" t="s">
        <v>105</v>
      </c>
      <c r="BN184" s="5" t="s">
        <v>105</v>
      </c>
      <c r="BO184" s="5" t="s">
        <v>105</v>
      </c>
      <c r="BP184" s="5" t="s">
        <v>105</v>
      </c>
      <c r="BQ184" s="5" t="s">
        <v>105</v>
      </c>
      <c r="BR184" s="5" t="s">
        <v>105</v>
      </c>
      <c r="BS184" s="5" t="s">
        <v>105</v>
      </c>
      <c r="BT184" s="5" t="s">
        <v>105</v>
      </c>
      <c r="BU184" s="5" t="s">
        <v>105</v>
      </c>
      <c r="BV184" s="10" t="s">
        <v>105</v>
      </c>
      <c r="BW184" s="10" t="s">
        <v>105</v>
      </c>
      <c r="BX184" s="5" t="s">
        <v>1772</v>
      </c>
      <c r="BY184" s="5" t="s">
        <v>105</v>
      </c>
      <c r="BZ184" s="5" t="s">
        <v>105</v>
      </c>
      <c r="CA184" s="5" t="s">
        <v>105</v>
      </c>
      <c r="CB184" s="5" t="s">
        <v>105</v>
      </c>
      <c r="CC184" s="5" t="s">
        <v>105</v>
      </c>
      <c r="CD184" s="5" t="s">
        <v>105</v>
      </c>
      <c r="CE184" s="5" t="s">
        <v>105</v>
      </c>
      <c r="CF184" s="5" t="s">
        <v>105</v>
      </c>
      <c r="CG184" s="5" t="s">
        <v>105</v>
      </c>
      <c r="CH184" s="5" t="s">
        <v>105</v>
      </c>
      <c r="CI184" s="5" t="s">
        <v>105</v>
      </c>
      <c r="CJ184" s="5" t="s">
        <v>105</v>
      </c>
      <c r="CK184" s="5" t="s">
        <v>105</v>
      </c>
      <c r="CL184" s="5" t="s">
        <v>105</v>
      </c>
      <c r="CM184" s="5" t="s">
        <v>105</v>
      </c>
      <c r="CN184" s="5" t="s">
        <v>105</v>
      </c>
      <c r="CO184" s="5" t="s">
        <v>105</v>
      </c>
      <c r="CP184" s="5" t="s">
        <v>105</v>
      </c>
      <c r="CQ184" s="29" t="s">
        <v>1773</v>
      </c>
      <c r="CR184" s="5" t="s">
        <v>118</v>
      </c>
      <c r="CS184" s="5" t="s">
        <v>105</v>
      </c>
      <c r="CT184" s="5" t="s">
        <v>105</v>
      </c>
      <c r="CU184" s="5" t="s">
        <v>105</v>
      </c>
      <c r="CV184" s="13" t="s">
        <v>1774</v>
      </c>
      <c r="CW184" s="6"/>
      <c r="CX184" s="6"/>
      <c r="CY184" s="6"/>
      <c r="CZ184" s="6"/>
      <c r="DA184" s="6"/>
      <c r="DB184" s="6"/>
      <c r="DC184" s="6"/>
      <c r="DD184" s="6"/>
      <c r="DE184" s="6"/>
      <c r="DF184" s="6"/>
    </row>
    <row r="185">
      <c r="A185" s="5" t="s">
        <v>100</v>
      </c>
      <c r="B185" s="5" t="s">
        <v>1496</v>
      </c>
      <c r="C185" s="5" t="s">
        <v>1575</v>
      </c>
      <c r="D185" s="5">
        <v>45347.0</v>
      </c>
      <c r="E185" s="5" t="s">
        <v>1526</v>
      </c>
      <c r="F185" s="5">
        <v>2014.0</v>
      </c>
      <c r="G185" s="5" t="s">
        <v>163</v>
      </c>
      <c r="H185" s="5">
        <v>6.0</v>
      </c>
      <c r="I185" s="5" t="s">
        <v>150</v>
      </c>
      <c r="J185" s="5" t="s">
        <v>124</v>
      </c>
      <c r="K185" s="5" t="s">
        <v>199</v>
      </c>
      <c r="L185" s="5" t="s">
        <v>325</v>
      </c>
      <c r="M185" s="5" t="s">
        <v>326</v>
      </c>
      <c r="N185" s="5">
        <v>5.0</v>
      </c>
      <c r="O185" s="29" t="s">
        <v>1775</v>
      </c>
      <c r="P185" s="5" t="s">
        <v>1606</v>
      </c>
      <c r="Q185" s="5" t="s">
        <v>1605</v>
      </c>
      <c r="R185" s="5" t="s">
        <v>1600</v>
      </c>
      <c r="S185" s="5" t="s">
        <v>1606</v>
      </c>
      <c r="T185" s="5" t="s">
        <v>105</v>
      </c>
      <c r="U185" s="5" t="s">
        <v>105</v>
      </c>
      <c r="V185" s="5" t="s">
        <v>105</v>
      </c>
      <c r="W185" s="5">
        <v>5000.0</v>
      </c>
      <c r="X185" s="5" t="s">
        <v>105</v>
      </c>
      <c r="Y185" s="5">
        <v>60.0</v>
      </c>
      <c r="Z185" s="5" t="s">
        <v>167</v>
      </c>
      <c r="AA185" s="5" t="s">
        <v>141</v>
      </c>
      <c r="AB185" s="5">
        <v>56.0</v>
      </c>
      <c r="AC185" s="5" t="s">
        <v>581</v>
      </c>
      <c r="AD185" s="5" t="s">
        <v>1776</v>
      </c>
      <c r="AE185" s="5" t="s">
        <v>118</v>
      </c>
      <c r="AF185" s="5" t="s">
        <v>105</v>
      </c>
      <c r="AG185" s="5" t="s">
        <v>105</v>
      </c>
      <c r="AH185" s="5" t="s">
        <v>105</v>
      </c>
      <c r="AI185" s="28">
        <f t="shared" si="49"/>
        <v>15.24</v>
      </c>
      <c r="AJ185" s="22">
        <v>50.0</v>
      </c>
      <c r="AK185" s="24">
        <f t="shared" si="50"/>
        <v>16.66666667</v>
      </c>
      <c r="AL185" s="5" t="s">
        <v>105</v>
      </c>
      <c r="AM185" s="5" t="s">
        <v>105</v>
      </c>
      <c r="AN185" s="5" t="s">
        <v>105</v>
      </c>
      <c r="AO185" s="5" t="s">
        <v>105</v>
      </c>
      <c r="AP185" s="5" t="s">
        <v>105</v>
      </c>
      <c r="AQ185" s="5" t="s">
        <v>105</v>
      </c>
      <c r="AR185" s="5" t="s">
        <v>105</v>
      </c>
      <c r="AS185" s="5" t="s">
        <v>105</v>
      </c>
      <c r="AT185" s="5" t="s">
        <v>105</v>
      </c>
      <c r="AU185" s="5" t="s">
        <v>105</v>
      </c>
      <c r="AV185" s="5" t="s">
        <v>105</v>
      </c>
      <c r="AW185" s="5" t="s">
        <v>105</v>
      </c>
      <c r="AX185" s="5" t="s">
        <v>105</v>
      </c>
      <c r="AY185" s="5" t="s">
        <v>105</v>
      </c>
      <c r="AZ185" s="5" t="s">
        <v>105</v>
      </c>
      <c r="BA185" s="5" t="s">
        <v>105</v>
      </c>
      <c r="BB185" s="5" t="s">
        <v>105</v>
      </c>
      <c r="BC185" s="5" t="s">
        <v>1777</v>
      </c>
      <c r="BD185" s="5" t="s">
        <v>105</v>
      </c>
      <c r="BE185" s="5" t="s">
        <v>105</v>
      </c>
      <c r="BF185" s="5" t="s">
        <v>105</v>
      </c>
      <c r="BG185" s="5" t="s">
        <v>105</v>
      </c>
      <c r="BH185" s="5" t="s">
        <v>105</v>
      </c>
      <c r="BI185" s="5" t="s">
        <v>105</v>
      </c>
      <c r="BJ185" s="5" t="s">
        <v>105</v>
      </c>
      <c r="BK185" s="5" t="s">
        <v>105</v>
      </c>
      <c r="BL185" s="5" t="s">
        <v>105</v>
      </c>
      <c r="BM185" s="5" t="s">
        <v>105</v>
      </c>
      <c r="BN185" s="5" t="s">
        <v>105</v>
      </c>
      <c r="BO185" s="5" t="s">
        <v>105</v>
      </c>
      <c r="BP185" s="5" t="s">
        <v>105</v>
      </c>
      <c r="BQ185" s="5" t="s">
        <v>105</v>
      </c>
      <c r="BR185" s="5" t="s">
        <v>326</v>
      </c>
      <c r="BS185" s="5" t="s">
        <v>105</v>
      </c>
      <c r="BT185" s="5" t="s">
        <v>105</v>
      </c>
      <c r="BU185" s="5" t="s">
        <v>105</v>
      </c>
      <c r="BV185" s="10" t="s">
        <v>105</v>
      </c>
      <c r="BW185" s="10" t="s">
        <v>105</v>
      </c>
      <c r="BX185" s="5" t="s">
        <v>199</v>
      </c>
      <c r="BY185" s="5" t="s">
        <v>118</v>
      </c>
      <c r="BZ185" s="5" t="s">
        <v>105</v>
      </c>
      <c r="CA185" s="5" t="s">
        <v>105</v>
      </c>
      <c r="CB185" s="5" t="s">
        <v>105</v>
      </c>
      <c r="CC185" s="5" t="s">
        <v>105</v>
      </c>
      <c r="CD185" s="5" t="s">
        <v>105</v>
      </c>
      <c r="CE185" s="5" t="s">
        <v>105</v>
      </c>
      <c r="CF185" s="5" t="s">
        <v>105</v>
      </c>
      <c r="CG185" s="5" t="s">
        <v>105</v>
      </c>
      <c r="CH185" s="5" t="s">
        <v>105</v>
      </c>
      <c r="CI185" s="5" t="s">
        <v>105</v>
      </c>
      <c r="CJ185" s="5" t="s">
        <v>105</v>
      </c>
      <c r="CK185" s="5" t="s">
        <v>105</v>
      </c>
      <c r="CL185" s="5" t="s">
        <v>105</v>
      </c>
      <c r="CM185" s="5" t="s">
        <v>105</v>
      </c>
      <c r="CN185" s="5" t="s">
        <v>105</v>
      </c>
      <c r="CO185" s="5" t="s">
        <v>105</v>
      </c>
      <c r="CP185" s="5" t="s">
        <v>105</v>
      </c>
      <c r="CQ185" s="29" t="s">
        <v>1778</v>
      </c>
      <c r="CR185" s="5" t="s">
        <v>105</v>
      </c>
      <c r="CS185" s="5" t="s">
        <v>105</v>
      </c>
      <c r="CT185" s="5" t="s">
        <v>105</v>
      </c>
      <c r="CU185" s="5" t="s">
        <v>105</v>
      </c>
      <c r="CV185" s="13" t="s">
        <v>1779</v>
      </c>
      <c r="CW185" s="6"/>
      <c r="CX185" s="6"/>
      <c r="CY185" s="6"/>
      <c r="CZ185" s="6"/>
      <c r="DA185" s="6"/>
      <c r="DB185" s="6"/>
      <c r="DC185" s="6"/>
      <c r="DD185" s="6"/>
      <c r="DE185" s="6"/>
      <c r="DF185" s="6"/>
    </row>
    <row r="186">
      <c r="A186" s="5" t="s">
        <v>100</v>
      </c>
      <c r="B186" s="5" t="s">
        <v>1496</v>
      </c>
      <c r="C186" s="5" t="s">
        <v>1780</v>
      </c>
      <c r="D186" s="5">
        <v>11147.0</v>
      </c>
      <c r="E186" s="5" t="s">
        <v>103</v>
      </c>
      <c r="F186" s="5">
        <v>1978.0</v>
      </c>
      <c r="G186" s="5" t="s">
        <v>104</v>
      </c>
      <c r="H186" s="5" t="s">
        <v>105</v>
      </c>
      <c r="I186" s="5" t="s">
        <v>106</v>
      </c>
      <c r="J186" s="5" t="s">
        <v>107</v>
      </c>
      <c r="K186" s="5" t="s">
        <v>108</v>
      </c>
      <c r="L186" s="5" t="s">
        <v>105</v>
      </c>
      <c r="M186" s="5" t="s">
        <v>137</v>
      </c>
      <c r="N186" s="5">
        <v>3.0</v>
      </c>
      <c r="O186" s="29" t="s">
        <v>1781</v>
      </c>
      <c r="P186" s="5" t="s">
        <v>1782</v>
      </c>
      <c r="Q186" s="5" t="s">
        <v>1783</v>
      </c>
      <c r="R186" s="5" t="s">
        <v>1784</v>
      </c>
      <c r="S186" s="5" t="s">
        <v>1785</v>
      </c>
      <c r="T186" s="5" t="s">
        <v>105</v>
      </c>
      <c r="U186" s="5" t="s">
        <v>105</v>
      </c>
      <c r="V186" s="5" t="s">
        <v>105</v>
      </c>
      <c r="W186" s="5" t="s">
        <v>105</v>
      </c>
      <c r="X186" s="5">
        <v>1507.0</v>
      </c>
      <c r="Y186" s="5" t="s">
        <v>105</v>
      </c>
      <c r="Z186" s="5" t="s">
        <v>1786</v>
      </c>
      <c r="AA186" s="5" t="s">
        <v>105</v>
      </c>
      <c r="AB186" s="5" t="s">
        <v>105</v>
      </c>
      <c r="AC186" s="5" t="s">
        <v>1787</v>
      </c>
      <c r="AD186" s="5" t="s">
        <v>105</v>
      </c>
      <c r="AE186" s="5" t="s">
        <v>105</v>
      </c>
      <c r="AF186" s="5" t="s">
        <v>105</v>
      </c>
      <c r="AG186" s="5" t="s">
        <v>105</v>
      </c>
      <c r="AH186" s="5" t="s">
        <v>105</v>
      </c>
      <c r="AI186" s="15" t="s">
        <v>105</v>
      </c>
      <c r="AJ186" s="22" t="s">
        <v>105</v>
      </c>
      <c r="AK186" s="25" t="s">
        <v>105</v>
      </c>
      <c r="AL186" s="5" t="s">
        <v>105</v>
      </c>
      <c r="AM186" s="5">
        <v>1.0</v>
      </c>
      <c r="AN186" s="5">
        <v>8.0</v>
      </c>
      <c r="AO186" s="5" t="s">
        <v>105</v>
      </c>
      <c r="AP186" s="5" t="s">
        <v>105</v>
      </c>
      <c r="AQ186" s="5" t="s">
        <v>105</v>
      </c>
      <c r="AR186" s="5" t="s">
        <v>105</v>
      </c>
      <c r="AS186" s="5" t="s">
        <v>105</v>
      </c>
      <c r="AT186" s="5" t="s">
        <v>105</v>
      </c>
      <c r="AU186" s="5" t="s">
        <v>105</v>
      </c>
      <c r="AV186" s="5" t="s">
        <v>105</v>
      </c>
      <c r="AW186" s="5" t="s">
        <v>1749</v>
      </c>
      <c r="AX186" s="5" t="s">
        <v>105</v>
      </c>
      <c r="AY186" s="5" t="s">
        <v>105</v>
      </c>
      <c r="AZ186" s="5" t="s">
        <v>105</v>
      </c>
      <c r="BA186" s="5" t="s">
        <v>105</v>
      </c>
      <c r="BB186" s="5" t="s">
        <v>105</v>
      </c>
      <c r="BC186" s="5" t="s">
        <v>105</v>
      </c>
      <c r="BD186" s="5" t="s">
        <v>105</v>
      </c>
      <c r="BE186" s="5" t="s">
        <v>105</v>
      </c>
      <c r="BF186" s="5" t="s">
        <v>105</v>
      </c>
      <c r="BG186" s="5" t="s">
        <v>105</v>
      </c>
      <c r="BH186" s="5" t="s">
        <v>105</v>
      </c>
      <c r="BI186" s="5" t="s">
        <v>105</v>
      </c>
      <c r="BJ186" s="5" t="s">
        <v>105</v>
      </c>
      <c r="BK186" s="5" t="s">
        <v>105</v>
      </c>
      <c r="BL186" s="5" t="s">
        <v>105</v>
      </c>
      <c r="BM186" s="5" t="s">
        <v>105</v>
      </c>
      <c r="BN186" s="5" t="s">
        <v>105</v>
      </c>
      <c r="BO186" s="5" t="s">
        <v>105</v>
      </c>
      <c r="BP186" s="5" t="s">
        <v>105</v>
      </c>
      <c r="BQ186" s="5" t="s">
        <v>105</v>
      </c>
      <c r="BR186" s="5" t="s">
        <v>1788</v>
      </c>
      <c r="BS186" s="5" t="s">
        <v>105</v>
      </c>
      <c r="BT186" s="5" t="s">
        <v>1789</v>
      </c>
      <c r="BU186" s="5" t="s">
        <v>119</v>
      </c>
      <c r="BV186" s="10" t="s">
        <v>105</v>
      </c>
      <c r="BW186" s="10" t="s">
        <v>105</v>
      </c>
      <c r="BX186" s="5" t="s">
        <v>105</v>
      </c>
      <c r="BY186" s="5" t="s">
        <v>105</v>
      </c>
      <c r="BZ186" s="5" t="s">
        <v>105</v>
      </c>
      <c r="CA186" s="5" t="s">
        <v>105</v>
      </c>
      <c r="CB186" s="5" t="s">
        <v>105</v>
      </c>
      <c r="CC186" s="5" t="s">
        <v>105</v>
      </c>
      <c r="CD186" s="5" t="s">
        <v>105</v>
      </c>
      <c r="CE186" s="5" t="s">
        <v>105</v>
      </c>
      <c r="CF186" s="5" t="s">
        <v>105</v>
      </c>
      <c r="CG186" s="5" t="s">
        <v>105</v>
      </c>
      <c r="CH186" s="5" t="s">
        <v>105</v>
      </c>
      <c r="CI186" s="5" t="s">
        <v>105</v>
      </c>
      <c r="CJ186" s="5" t="s">
        <v>105</v>
      </c>
      <c r="CK186" s="5" t="s">
        <v>105</v>
      </c>
      <c r="CL186" s="5" t="s">
        <v>105</v>
      </c>
      <c r="CM186" s="5" t="s">
        <v>105</v>
      </c>
      <c r="CN186" s="5" t="s">
        <v>105</v>
      </c>
      <c r="CO186" s="5" t="s">
        <v>105</v>
      </c>
      <c r="CP186" s="5" t="s">
        <v>105</v>
      </c>
      <c r="CQ186" s="5" t="s">
        <v>105</v>
      </c>
      <c r="CR186" s="5" t="s">
        <v>105</v>
      </c>
      <c r="CS186" s="5" t="s">
        <v>118</v>
      </c>
      <c r="CT186" s="5" t="s">
        <v>105</v>
      </c>
      <c r="CU186" s="5" t="s">
        <v>105</v>
      </c>
      <c r="CV186" s="13" t="s">
        <v>1790</v>
      </c>
      <c r="CW186" s="6"/>
      <c r="CX186" s="6"/>
      <c r="CY186" s="6"/>
      <c r="CZ186" s="6"/>
      <c r="DA186" s="6"/>
      <c r="DB186" s="6"/>
      <c r="DC186" s="6"/>
      <c r="DD186" s="6"/>
      <c r="DE186" s="6"/>
      <c r="DF186" s="6"/>
    </row>
    <row r="187">
      <c r="A187" s="5" t="s">
        <v>100</v>
      </c>
      <c r="B187" s="5" t="s">
        <v>1496</v>
      </c>
      <c r="C187" s="5" t="s">
        <v>1780</v>
      </c>
      <c r="D187" s="5">
        <v>659.0</v>
      </c>
      <c r="E187" s="5" t="s">
        <v>105</v>
      </c>
      <c r="F187" s="5">
        <v>1993.0</v>
      </c>
      <c r="G187" s="5" t="s">
        <v>313</v>
      </c>
      <c r="H187" s="5" t="s">
        <v>105</v>
      </c>
      <c r="I187" s="5" t="s">
        <v>214</v>
      </c>
      <c r="J187" s="5" t="s">
        <v>107</v>
      </c>
      <c r="K187" s="5" t="s">
        <v>108</v>
      </c>
      <c r="L187" s="5" t="s">
        <v>199</v>
      </c>
      <c r="M187" s="5" t="s">
        <v>109</v>
      </c>
      <c r="N187" s="5">
        <v>2.0</v>
      </c>
      <c r="O187" s="29" t="s">
        <v>1791</v>
      </c>
      <c r="P187" s="5" t="s">
        <v>1792</v>
      </c>
      <c r="Q187" s="5" t="s">
        <v>105</v>
      </c>
      <c r="R187" s="5" t="s">
        <v>105</v>
      </c>
      <c r="S187" s="5" t="s">
        <v>1793</v>
      </c>
      <c r="T187" s="5" t="s">
        <v>105</v>
      </c>
      <c r="U187" s="5" t="s">
        <v>105</v>
      </c>
      <c r="V187" s="5" t="s">
        <v>105</v>
      </c>
      <c r="W187" s="5" t="s">
        <v>105</v>
      </c>
      <c r="X187" s="5">
        <v>1500.0</v>
      </c>
      <c r="Y187" s="5" t="s">
        <v>105</v>
      </c>
      <c r="Z187" s="5" t="s">
        <v>167</v>
      </c>
      <c r="AA187" s="5" t="s">
        <v>105</v>
      </c>
      <c r="AB187" s="5" t="s">
        <v>105</v>
      </c>
      <c r="AC187" s="5" t="s">
        <v>1794</v>
      </c>
      <c r="AD187" s="5" t="s">
        <v>105</v>
      </c>
      <c r="AE187" s="5" t="s">
        <v>105</v>
      </c>
      <c r="AF187" s="5" t="s">
        <v>105</v>
      </c>
      <c r="AG187" s="5" t="s">
        <v>105</v>
      </c>
      <c r="AH187" s="5">
        <v>0.5</v>
      </c>
      <c r="AI187" s="23" t="s">
        <v>105</v>
      </c>
      <c r="AJ187" s="22" t="s">
        <v>105</v>
      </c>
      <c r="AK187" s="5" t="s">
        <v>105</v>
      </c>
      <c r="AL187" s="5" t="s">
        <v>105</v>
      </c>
      <c r="AM187" s="5">
        <v>3.0</v>
      </c>
      <c r="AN187" s="5">
        <v>7.5</v>
      </c>
      <c r="AO187" s="5">
        <v>6.5</v>
      </c>
      <c r="AP187" s="5">
        <v>6.5</v>
      </c>
      <c r="AQ187" s="5" t="s">
        <v>105</v>
      </c>
      <c r="AR187" s="5" t="s">
        <v>105</v>
      </c>
      <c r="AS187" s="5" t="s">
        <v>105</v>
      </c>
      <c r="AT187" s="5" t="s">
        <v>105</v>
      </c>
      <c r="AU187" s="5" t="s">
        <v>105</v>
      </c>
      <c r="AV187" s="5" t="s">
        <v>105</v>
      </c>
      <c r="AW187" s="5" t="s">
        <v>286</v>
      </c>
      <c r="AX187" s="5" t="s">
        <v>105</v>
      </c>
      <c r="AY187" s="5" t="s">
        <v>105</v>
      </c>
      <c r="AZ187" s="5" t="s">
        <v>105</v>
      </c>
      <c r="BA187" s="5" t="s">
        <v>105</v>
      </c>
      <c r="BB187" s="5" t="s">
        <v>105</v>
      </c>
      <c r="BC187" s="5" t="s">
        <v>105</v>
      </c>
      <c r="BD187" s="5" t="s">
        <v>105</v>
      </c>
      <c r="BE187" s="5" t="s">
        <v>105</v>
      </c>
      <c r="BF187" s="5" t="s">
        <v>105</v>
      </c>
      <c r="BG187" s="5" t="s">
        <v>105</v>
      </c>
      <c r="BH187" s="5" t="s">
        <v>105</v>
      </c>
      <c r="BI187" s="5" t="s">
        <v>105</v>
      </c>
      <c r="BJ187" s="5" t="s">
        <v>105</v>
      </c>
      <c r="BK187" s="5" t="s">
        <v>105</v>
      </c>
      <c r="BL187" s="5" t="s">
        <v>105</v>
      </c>
      <c r="BM187" s="5" t="s">
        <v>105</v>
      </c>
      <c r="BN187" s="5" t="s">
        <v>105</v>
      </c>
      <c r="BO187" s="5" t="s">
        <v>105</v>
      </c>
      <c r="BP187" s="5" t="s">
        <v>105</v>
      </c>
      <c r="BQ187" s="5" t="s">
        <v>105</v>
      </c>
      <c r="BR187" s="5" t="s">
        <v>1795</v>
      </c>
      <c r="BS187" s="5" t="s">
        <v>105</v>
      </c>
      <c r="BT187" s="5" t="s">
        <v>1796</v>
      </c>
      <c r="BU187" s="5" t="s">
        <v>119</v>
      </c>
      <c r="BV187" s="10" t="s">
        <v>348</v>
      </c>
      <c r="BW187" s="5" t="s">
        <v>118</v>
      </c>
      <c r="BX187" s="5" t="s">
        <v>1572</v>
      </c>
      <c r="BY187" s="5" t="s">
        <v>105</v>
      </c>
      <c r="BZ187" s="5" t="s">
        <v>105</v>
      </c>
      <c r="CA187" s="5">
        <v>1.0</v>
      </c>
      <c r="CB187" s="5" t="s">
        <v>105</v>
      </c>
      <c r="CC187" s="5" t="s">
        <v>105</v>
      </c>
      <c r="CD187" s="5">
        <v>21.0</v>
      </c>
      <c r="CE187" s="5">
        <v>8.0</v>
      </c>
      <c r="CF187" s="5" t="s">
        <v>105</v>
      </c>
      <c r="CG187" s="5" t="s">
        <v>105</v>
      </c>
      <c r="CH187" s="5" t="s">
        <v>105</v>
      </c>
      <c r="CI187" s="5" t="s">
        <v>105</v>
      </c>
      <c r="CJ187" s="5" t="s">
        <v>105</v>
      </c>
      <c r="CK187" s="5" t="s">
        <v>105</v>
      </c>
      <c r="CL187" s="5" t="s">
        <v>105</v>
      </c>
      <c r="CM187" s="5" t="s">
        <v>105</v>
      </c>
      <c r="CN187" s="5" t="s">
        <v>105</v>
      </c>
      <c r="CO187" s="5" t="s">
        <v>105</v>
      </c>
      <c r="CP187" s="5" t="s">
        <v>1797</v>
      </c>
      <c r="CQ187" s="5" t="s">
        <v>105</v>
      </c>
      <c r="CR187" s="5" t="s">
        <v>105</v>
      </c>
      <c r="CS187" s="5" t="s">
        <v>118</v>
      </c>
      <c r="CT187" s="5" t="s">
        <v>105</v>
      </c>
      <c r="CU187" s="5" t="s">
        <v>105</v>
      </c>
      <c r="CV187" s="13" t="s">
        <v>1798</v>
      </c>
      <c r="CW187" s="6"/>
      <c r="CX187" s="6"/>
      <c r="CY187" s="6"/>
      <c r="CZ187" s="6"/>
      <c r="DA187" s="6"/>
      <c r="DB187" s="6"/>
      <c r="DC187" s="6"/>
      <c r="DD187" s="6"/>
      <c r="DE187" s="6"/>
      <c r="DF187" s="6"/>
    </row>
    <row r="188">
      <c r="A188" s="5" t="s">
        <v>100</v>
      </c>
      <c r="B188" s="5" t="s">
        <v>1496</v>
      </c>
      <c r="C188" s="5" t="s">
        <v>1780</v>
      </c>
      <c r="D188" s="5">
        <v>10097.0</v>
      </c>
      <c r="E188" s="5" t="s">
        <v>103</v>
      </c>
      <c r="F188" s="5">
        <v>1993.0</v>
      </c>
      <c r="G188" s="5" t="s">
        <v>135</v>
      </c>
      <c r="H188" s="16">
        <v>45022.0</v>
      </c>
      <c r="I188" s="5" t="s">
        <v>136</v>
      </c>
      <c r="J188" s="5" t="s">
        <v>107</v>
      </c>
      <c r="K188" s="5" t="s">
        <v>108</v>
      </c>
      <c r="L188" s="5" t="s">
        <v>105</v>
      </c>
      <c r="M188" s="5" t="s">
        <v>109</v>
      </c>
      <c r="N188" s="5">
        <v>2.0</v>
      </c>
      <c r="O188" s="29" t="s">
        <v>1799</v>
      </c>
      <c r="P188" s="5" t="s">
        <v>1800</v>
      </c>
      <c r="Q188" s="5" t="s">
        <v>1783</v>
      </c>
      <c r="R188" s="5" t="s">
        <v>1801</v>
      </c>
      <c r="S188" s="5" t="s">
        <v>1802</v>
      </c>
      <c r="T188" s="5" t="s">
        <v>105</v>
      </c>
      <c r="U188" s="5" t="s">
        <v>105</v>
      </c>
      <c r="V188" s="5" t="s">
        <v>105</v>
      </c>
      <c r="W188" s="5" t="s">
        <v>105</v>
      </c>
      <c r="X188" s="5">
        <v>1700.0</v>
      </c>
      <c r="Y188" s="5" t="s">
        <v>105</v>
      </c>
      <c r="Z188" s="5" t="s">
        <v>167</v>
      </c>
      <c r="AA188" s="5" t="s">
        <v>105</v>
      </c>
      <c r="AB188" s="5" t="s">
        <v>105</v>
      </c>
      <c r="AC188" s="5" t="s">
        <v>1803</v>
      </c>
      <c r="AD188" s="5" t="s">
        <v>105</v>
      </c>
      <c r="AE188" s="5" t="s">
        <v>105</v>
      </c>
      <c r="AF188" s="5" t="s">
        <v>105</v>
      </c>
      <c r="AG188" s="5" t="s">
        <v>105</v>
      </c>
      <c r="AH188" s="5" t="s">
        <v>105</v>
      </c>
      <c r="AI188" s="28">
        <f>CONVERT(AJ188, "ft", "m")</f>
        <v>9.144</v>
      </c>
      <c r="AJ188" s="22">
        <v>30.0</v>
      </c>
      <c r="AK188" s="24">
        <f>CONVERT(AJ188, "ft", "yd")</f>
        <v>10</v>
      </c>
      <c r="AL188" s="5" t="s">
        <v>105</v>
      </c>
      <c r="AM188" s="5">
        <v>1.0</v>
      </c>
      <c r="AN188" s="5">
        <v>6.5</v>
      </c>
      <c r="AO188" s="5" t="s">
        <v>105</v>
      </c>
      <c r="AP188" s="5" t="s">
        <v>105</v>
      </c>
      <c r="AQ188" s="5" t="s">
        <v>105</v>
      </c>
      <c r="AR188" s="5" t="s">
        <v>105</v>
      </c>
      <c r="AS188" s="5" t="s">
        <v>105</v>
      </c>
      <c r="AT188" s="5">
        <v>270.0</v>
      </c>
      <c r="AU188" s="5" t="s">
        <v>105</v>
      </c>
      <c r="AV188" s="5" t="s">
        <v>105</v>
      </c>
      <c r="AW188" s="5" t="s">
        <v>286</v>
      </c>
      <c r="AX188" s="5" t="s">
        <v>105</v>
      </c>
      <c r="AY188" s="5" t="s">
        <v>105</v>
      </c>
      <c r="AZ188" s="5" t="s">
        <v>105</v>
      </c>
      <c r="BA188" s="5" t="s">
        <v>105</v>
      </c>
      <c r="BB188" s="5" t="s">
        <v>105</v>
      </c>
      <c r="BC188" s="5" t="s">
        <v>105</v>
      </c>
      <c r="BD188" s="5" t="s">
        <v>105</v>
      </c>
      <c r="BE188" s="5" t="s">
        <v>105</v>
      </c>
      <c r="BF188" s="5" t="s">
        <v>105</v>
      </c>
      <c r="BG188" s="5" t="s">
        <v>105</v>
      </c>
      <c r="BH188" s="5" t="s">
        <v>105</v>
      </c>
      <c r="BI188" s="5" t="s">
        <v>318</v>
      </c>
      <c r="BJ188" s="5" t="s">
        <v>105</v>
      </c>
      <c r="BK188" s="5" t="s">
        <v>105</v>
      </c>
      <c r="BL188" s="5" t="s">
        <v>764</v>
      </c>
      <c r="BM188" s="5" t="s">
        <v>105</v>
      </c>
      <c r="BN188" s="5" t="s">
        <v>105</v>
      </c>
      <c r="BO188" s="5" t="s">
        <v>105</v>
      </c>
      <c r="BP188" s="5" t="s">
        <v>1804</v>
      </c>
      <c r="BQ188" s="5" t="s">
        <v>105</v>
      </c>
      <c r="BR188" s="5" t="s">
        <v>1805</v>
      </c>
      <c r="BS188" s="5" t="s">
        <v>118</v>
      </c>
      <c r="BT188" s="5" t="s">
        <v>1806</v>
      </c>
      <c r="BU188" s="5" t="s">
        <v>119</v>
      </c>
      <c r="BV188" s="10" t="s">
        <v>105</v>
      </c>
      <c r="BW188" s="10" t="s">
        <v>105</v>
      </c>
      <c r="BX188" s="5" t="s">
        <v>1807</v>
      </c>
      <c r="BY188" s="5" t="s">
        <v>105</v>
      </c>
      <c r="BZ188" s="5" t="s">
        <v>105</v>
      </c>
      <c r="CA188" s="5" t="s">
        <v>105</v>
      </c>
      <c r="CB188" s="5" t="s">
        <v>105</v>
      </c>
      <c r="CC188" s="5" t="s">
        <v>105</v>
      </c>
      <c r="CD188" s="5" t="s">
        <v>105</v>
      </c>
      <c r="CE188" s="5" t="s">
        <v>105</v>
      </c>
      <c r="CF188" s="5" t="s">
        <v>105</v>
      </c>
      <c r="CG188" s="5" t="s">
        <v>105</v>
      </c>
      <c r="CH188" s="5" t="s">
        <v>105</v>
      </c>
      <c r="CI188" s="5" t="s">
        <v>105</v>
      </c>
      <c r="CJ188" s="5" t="s">
        <v>105</v>
      </c>
      <c r="CK188" s="5" t="s">
        <v>105</v>
      </c>
      <c r="CL188" s="5" t="s">
        <v>105</v>
      </c>
      <c r="CM188" s="5" t="s">
        <v>105</v>
      </c>
      <c r="CN188" s="5" t="s">
        <v>105</v>
      </c>
      <c r="CO188" s="5" t="s">
        <v>105</v>
      </c>
      <c r="CP188" s="5" t="s">
        <v>1808</v>
      </c>
      <c r="CQ188" s="29" t="s">
        <v>1809</v>
      </c>
      <c r="CR188" s="5" t="s">
        <v>105</v>
      </c>
      <c r="CS188" s="5" t="s">
        <v>118</v>
      </c>
      <c r="CT188" s="5" t="s">
        <v>105</v>
      </c>
      <c r="CU188" s="5" t="s">
        <v>105</v>
      </c>
      <c r="CV188" s="13" t="s">
        <v>1810</v>
      </c>
      <c r="CW188" s="6"/>
      <c r="CX188" s="6"/>
      <c r="CY188" s="6"/>
      <c r="CZ188" s="6"/>
      <c r="DA188" s="6"/>
      <c r="DB188" s="6"/>
      <c r="DC188" s="6"/>
      <c r="DD188" s="6"/>
      <c r="DE188" s="6"/>
      <c r="DF188" s="6"/>
    </row>
    <row r="189">
      <c r="A189" s="5" t="s">
        <v>100</v>
      </c>
      <c r="B189" s="5" t="s">
        <v>1496</v>
      </c>
      <c r="C189" s="5" t="s">
        <v>1780</v>
      </c>
      <c r="D189" s="5">
        <v>658.0</v>
      </c>
      <c r="E189" s="5" t="s">
        <v>1811</v>
      </c>
      <c r="F189" s="5">
        <v>2000.0</v>
      </c>
      <c r="G189" s="5" t="s">
        <v>396</v>
      </c>
      <c r="H189" s="5">
        <v>17.0</v>
      </c>
      <c r="I189" s="5" t="s">
        <v>106</v>
      </c>
      <c r="J189" s="5" t="s">
        <v>124</v>
      </c>
      <c r="K189" s="5" t="s">
        <v>151</v>
      </c>
      <c r="L189" s="5" t="s">
        <v>105</v>
      </c>
      <c r="M189" s="5" t="s">
        <v>151</v>
      </c>
      <c r="N189" s="5">
        <v>1.0</v>
      </c>
      <c r="O189" s="29" t="s">
        <v>1812</v>
      </c>
      <c r="P189" s="5" t="s">
        <v>105</v>
      </c>
      <c r="Q189" s="5" t="s">
        <v>1813</v>
      </c>
      <c r="R189" s="5" t="s">
        <v>1641</v>
      </c>
      <c r="S189" s="5" t="s">
        <v>105</v>
      </c>
      <c r="T189" s="5" t="s">
        <v>105</v>
      </c>
      <c r="U189" s="5" t="s">
        <v>105</v>
      </c>
      <c r="V189" s="5" t="s">
        <v>105</v>
      </c>
      <c r="W189" s="5" t="s">
        <v>105</v>
      </c>
      <c r="X189" s="5" t="s">
        <v>105</v>
      </c>
      <c r="Y189" s="5" t="s">
        <v>105</v>
      </c>
      <c r="Z189" s="5" t="s">
        <v>105</v>
      </c>
      <c r="AA189" s="5" t="s">
        <v>141</v>
      </c>
      <c r="AB189" s="5">
        <v>81.0</v>
      </c>
      <c r="AC189" s="5" t="s">
        <v>105</v>
      </c>
      <c r="AD189" s="5" t="s">
        <v>105</v>
      </c>
      <c r="AE189" s="5" t="s">
        <v>105</v>
      </c>
      <c r="AF189" s="5" t="s">
        <v>118</v>
      </c>
      <c r="AG189" s="5" t="s">
        <v>105</v>
      </c>
      <c r="AH189" s="5" t="s">
        <v>105</v>
      </c>
      <c r="AI189" s="23" t="s">
        <v>105</v>
      </c>
      <c r="AJ189" s="22" t="s">
        <v>105</v>
      </c>
      <c r="AK189" s="5" t="s">
        <v>105</v>
      </c>
      <c r="AL189" s="5" t="s">
        <v>105</v>
      </c>
      <c r="AM189" s="5" t="s">
        <v>105</v>
      </c>
      <c r="AN189" s="5" t="s">
        <v>105</v>
      </c>
      <c r="AO189" s="5" t="s">
        <v>105</v>
      </c>
      <c r="AP189" s="5" t="s">
        <v>105</v>
      </c>
      <c r="AQ189" s="5" t="s">
        <v>105</v>
      </c>
      <c r="AR189" s="5" t="s">
        <v>105</v>
      </c>
      <c r="AS189" s="5" t="s">
        <v>105</v>
      </c>
      <c r="AT189" s="5" t="s">
        <v>105</v>
      </c>
      <c r="AU189" s="5" t="s">
        <v>105</v>
      </c>
      <c r="AV189" s="5" t="s">
        <v>105</v>
      </c>
      <c r="AW189" s="5" t="s">
        <v>105</v>
      </c>
      <c r="AX189" s="5" t="s">
        <v>105</v>
      </c>
      <c r="AY189" s="5" t="s">
        <v>105</v>
      </c>
      <c r="AZ189" s="5" t="s">
        <v>105</v>
      </c>
      <c r="BA189" s="5" t="s">
        <v>105</v>
      </c>
      <c r="BB189" s="5" t="s">
        <v>105</v>
      </c>
      <c r="BC189" s="5" t="s">
        <v>105</v>
      </c>
      <c r="BD189" s="5" t="s">
        <v>105</v>
      </c>
      <c r="BE189" s="5" t="s">
        <v>105</v>
      </c>
      <c r="BF189" s="5" t="s">
        <v>105</v>
      </c>
      <c r="BG189" s="5" t="s">
        <v>105</v>
      </c>
      <c r="BH189" s="5" t="s">
        <v>105</v>
      </c>
      <c r="BI189" s="5" t="s">
        <v>105</v>
      </c>
      <c r="BJ189" s="5" t="s">
        <v>105</v>
      </c>
      <c r="BK189" s="5" t="s">
        <v>105</v>
      </c>
      <c r="BL189" s="5" t="s">
        <v>105</v>
      </c>
      <c r="BM189" s="5" t="s">
        <v>105</v>
      </c>
      <c r="BN189" s="5" t="s">
        <v>105</v>
      </c>
      <c r="BO189" s="5" t="s">
        <v>105</v>
      </c>
      <c r="BP189" s="5" t="s">
        <v>105</v>
      </c>
      <c r="BQ189" s="5" t="s">
        <v>105</v>
      </c>
      <c r="BR189" s="5" t="s">
        <v>1814</v>
      </c>
      <c r="BS189" s="5" t="s">
        <v>105</v>
      </c>
      <c r="BT189" s="5" t="s">
        <v>105</v>
      </c>
      <c r="BU189" s="5" t="s">
        <v>119</v>
      </c>
      <c r="BV189" s="10" t="s">
        <v>105</v>
      </c>
      <c r="BW189" s="10" t="s">
        <v>105</v>
      </c>
      <c r="BX189" s="5" t="s">
        <v>105</v>
      </c>
      <c r="BY189" s="5" t="s">
        <v>105</v>
      </c>
      <c r="BZ189" s="5" t="s">
        <v>105</v>
      </c>
      <c r="CA189" s="5">
        <v>1.0</v>
      </c>
      <c r="CB189" s="5" t="s">
        <v>105</v>
      </c>
      <c r="CC189" s="5" t="s">
        <v>105</v>
      </c>
      <c r="CD189" s="5">
        <v>16.0</v>
      </c>
      <c r="CE189" s="5" t="s">
        <v>105</v>
      </c>
      <c r="CF189" s="5" t="s">
        <v>105</v>
      </c>
      <c r="CG189" s="5" t="s">
        <v>105</v>
      </c>
      <c r="CH189" s="5" t="s">
        <v>105</v>
      </c>
      <c r="CI189" s="5" t="s">
        <v>105</v>
      </c>
      <c r="CJ189" s="5" t="s">
        <v>105</v>
      </c>
      <c r="CK189" s="5" t="s">
        <v>105</v>
      </c>
      <c r="CL189" s="5" t="s">
        <v>118</v>
      </c>
      <c r="CM189" s="5">
        <v>5.0</v>
      </c>
      <c r="CN189" s="5" t="s">
        <v>105</v>
      </c>
      <c r="CO189" s="5" t="s">
        <v>105</v>
      </c>
      <c r="CP189" s="5" t="s">
        <v>105</v>
      </c>
      <c r="CQ189" s="29" t="s">
        <v>1815</v>
      </c>
      <c r="CR189" s="5" t="s">
        <v>105</v>
      </c>
      <c r="CS189" s="5" t="s">
        <v>105</v>
      </c>
      <c r="CT189" s="5" t="s">
        <v>105</v>
      </c>
      <c r="CU189" s="5" t="s">
        <v>105</v>
      </c>
      <c r="CV189" s="13" t="s">
        <v>1816</v>
      </c>
      <c r="CW189" s="6"/>
      <c r="CX189" s="6"/>
      <c r="CY189" s="6"/>
      <c r="CZ189" s="6"/>
      <c r="DA189" s="6"/>
      <c r="DB189" s="6"/>
      <c r="DC189" s="6"/>
      <c r="DD189" s="6"/>
      <c r="DE189" s="6"/>
      <c r="DF189" s="6"/>
    </row>
    <row r="190">
      <c r="A190" s="5" t="s">
        <v>100</v>
      </c>
      <c r="B190" s="5" t="s">
        <v>1496</v>
      </c>
      <c r="C190" s="5" t="s">
        <v>1780</v>
      </c>
      <c r="D190" s="5">
        <v>3766.0</v>
      </c>
      <c r="E190" s="5" t="s">
        <v>105</v>
      </c>
      <c r="F190" s="5">
        <v>2001.0</v>
      </c>
      <c r="G190" s="5" t="s">
        <v>197</v>
      </c>
      <c r="H190" s="5">
        <v>3.0</v>
      </c>
      <c r="I190" s="5" t="s">
        <v>150</v>
      </c>
      <c r="J190" s="5" t="s">
        <v>124</v>
      </c>
      <c r="K190" s="5" t="s">
        <v>151</v>
      </c>
      <c r="L190" s="5" t="s">
        <v>199</v>
      </c>
      <c r="M190" s="5" t="s">
        <v>105</v>
      </c>
      <c r="N190" s="5">
        <v>9.0</v>
      </c>
      <c r="O190" s="29" t="s">
        <v>1817</v>
      </c>
      <c r="P190" s="5" t="s">
        <v>105</v>
      </c>
      <c r="Q190" s="5" t="s">
        <v>1813</v>
      </c>
      <c r="R190" s="5" t="s">
        <v>105</v>
      </c>
      <c r="S190" s="5" t="s">
        <v>105</v>
      </c>
      <c r="T190" s="5" t="s">
        <v>105</v>
      </c>
      <c r="U190" s="5" t="s">
        <v>105</v>
      </c>
      <c r="V190" s="5" t="s">
        <v>105</v>
      </c>
      <c r="W190" s="5" t="s">
        <v>105</v>
      </c>
      <c r="X190" s="5" t="s">
        <v>105</v>
      </c>
      <c r="Y190" s="5" t="s">
        <v>190</v>
      </c>
      <c r="Z190" s="5" t="s">
        <v>105</v>
      </c>
      <c r="AA190" s="5" t="s">
        <v>545</v>
      </c>
      <c r="AB190" s="5">
        <v>100.0</v>
      </c>
      <c r="AC190" s="5" t="s">
        <v>1818</v>
      </c>
      <c r="AD190" s="5" t="s">
        <v>1819</v>
      </c>
      <c r="AE190" s="5" t="s">
        <v>105</v>
      </c>
      <c r="AF190" s="5" t="s">
        <v>105</v>
      </c>
      <c r="AG190" s="5" t="s">
        <v>105</v>
      </c>
      <c r="AH190" s="5" t="s">
        <v>105</v>
      </c>
      <c r="AI190" s="23" t="s">
        <v>105</v>
      </c>
      <c r="AJ190" s="22" t="s">
        <v>105</v>
      </c>
      <c r="AK190" s="5" t="s">
        <v>105</v>
      </c>
      <c r="AL190" s="5" t="s">
        <v>105</v>
      </c>
      <c r="AM190" s="5" t="s">
        <v>105</v>
      </c>
      <c r="AN190" s="5" t="s">
        <v>105</v>
      </c>
      <c r="AO190" s="5" t="s">
        <v>105</v>
      </c>
      <c r="AP190" s="5" t="s">
        <v>105</v>
      </c>
      <c r="AQ190" s="5" t="s">
        <v>105</v>
      </c>
      <c r="AR190" s="5" t="s">
        <v>105</v>
      </c>
      <c r="AS190" s="5" t="s">
        <v>105</v>
      </c>
      <c r="AT190" s="5" t="s">
        <v>105</v>
      </c>
      <c r="AU190" s="5" t="s">
        <v>105</v>
      </c>
      <c r="AV190" s="5" t="s">
        <v>105</v>
      </c>
      <c r="AW190" s="5" t="s">
        <v>105</v>
      </c>
      <c r="AX190" s="5" t="s">
        <v>105</v>
      </c>
      <c r="AY190" s="5" t="s">
        <v>105</v>
      </c>
      <c r="AZ190" s="5" t="s">
        <v>105</v>
      </c>
      <c r="BA190" s="5" t="s">
        <v>105</v>
      </c>
      <c r="BB190" s="5" t="s">
        <v>105</v>
      </c>
      <c r="BC190" s="5" t="s">
        <v>105</v>
      </c>
      <c r="BD190" s="5" t="s">
        <v>105</v>
      </c>
      <c r="BE190" s="5" t="s">
        <v>105</v>
      </c>
      <c r="BF190" s="5" t="s">
        <v>105</v>
      </c>
      <c r="BG190" s="5" t="s">
        <v>105</v>
      </c>
      <c r="BH190" s="5" t="s">
        <v>105</v>
      </c>
      <c r="BI190" s="5" t="s">
        <v>105</v>
      </c>
      <c r="BJ190" s="5" t="s">
        <v>105</v>
      </c>
      <c r="BK190" s="5" t="s">
        <v>105</v>
      </c>
      <c r="BL190" s="5" t="s">
        <v>105</v>
      </c>
      <c r="BM190" s="5" t="s">
        <v>105</v>
      </c>
      <c r="BN190" s="5" t="s">
        <v>105</v>
      </c>
      <c r="BO190" s="5" t="s">
        <v>105</v>
      </c>
      <c r="BP190" s="5" t="s">
        <v>105</v>
      </c>
      <c r="BQ190" s="5" t="s">
        <v>105</v>
      </c>
      <c r="BR190" s="5" t="s">
        <v>105</v>
      </c>
      <c r="BS190" s="5" t="s">
        <v>105</v>
      </c>
      <c r="BT190" s="5" t="s">
        <v>105</v>
      </c>
      <c r="BU190" s="5" t="s">
        <v>105</v>
      </c>
      <c r="BV190" s="10" t="s">
        <v>105</v>
      </c>
      <c r="BW190" s="10" t="s">
        <v>105</v>
      </c>
      <c r="BX190" s="5" t="s">
        <v>1820</v>
      </c>
      <c r="BY190" s="5" t="s">
        <v>105</v>
      </c>
      <c r="BZ190" s="5" t="s">
        <v>105</v>
      </c>
      <c r="CA190" s="5" t="s">
        <v>105</v>
      </c>
      <c r="CB190" s="5" t="s">
        <v>105</v>
      </c>
      <c r="CC190" s="5" t="s">
        <v>105</v>
      </c>
      <c r="CD190" s="5" t="s">
        <v>105</v>
      </c>
      <c r="CE190" s="5" t="s">
        <v>105</v>
      </c>
      <c r="CF190" s="5" t="s">
        <v>105</v>
      </c>
      <c r="CG190" s="5" t="s">
        <v>105</v>
      </c>
      <c r="CH190" s="5" t="s">
        <v>105</v>
      </c>
      <c r="CI190" s="5" t="s">
        <v>105</v>
      </c>
      <c r="CJ190" s="5" t="s">
        <v>105</v>
      </c>
      <c r="CK190" s="5" t="s">
        <v>105</v>
      </c>
      <c r="CL190" s="5" t="s">
        <v>105</v>
      </c>
      <c r="CM190" s="5" t="s">
        <v>105</v>
      </c>
      <c r="CN190" s="5" t="s">
        <v>105</v>
      </c>
      <c r="CO190" s="5" t="s">
        <v>105</v>
      </c>
      <c r="CP190" s="5" t="s">
        <v>1821</v>
      </c>
      <c r="CQ190" s="5" t="s">
        <v>105</v>
      </c>
      <c r="CR190" s="5" t="s">
        <v>105</v>
      </c>
      <c r="CS190" s="5" t="s">
        <v>105</v>
      </c>
      <c r="CT190" s="5" t="s">
        <v>105</v>
      </c>
      <c r="CU190" s="5" t="s">
        <v>105</v>
      </c>
      <c r="CV190" s="13" t="s">
        <v>1822</v>
      </c>
      <c r="CW190" s="6"/>
      <c r="CX190" s="6"/>
      <c r="CY190" s="6"/>
      <c r="CZ190" s="6"/>
      <c r="DA190" s="6"/>
      <c r="DB190" s="6"/>
      <c r="DC190" s="6"/>
      <c r="DD190" s="6"/>
      <c r="DE190" s="6"/>
      <c r="DF190" s="6"/>
    </row>
    <row r="191">
      <c r="A191" s="5" t="s">
        <v>100</v>
      </c>
      <c r="B191" s="5" t="s">
        <v>1496</v>
      </c>
      <c r="C191" s="5" t="s">
        <v>1780</v>
      </c>
      <c r="D191" s="5">
        <v>3148.0</v>
      </c>
      <c r="E191" s="5" t="s">
        <v>105</v>
      </c>
      <c r="F191" s="5">
        <v>2001.0</v>
      </c>
      <c r="G191" s="5" t="s">
        <v>135</v>
      </c>
      <c r="H191" s="5">
        <v>20.0</v>
      </c>
      <c r="I191" s="5" t="s">
        <v>136</v>
      </c>
      <c r="J191" s="5" t="s">
        <v>124</v>
      </c>
      <c r="K191" s="5" t="s">
        <v>199</v>
      </c>
      <c r="L191" s="5" t="s">
        <v>105</v>
      </c>
      <c r="M191" s="5" t="s">
        <v>105</v>
      </c>
      <c r="N191" s="5">
        <v>1.0</v>
      </c>
      <c r="O191" s="29" t="s">
        <v>1823</v>
      </c>
      <c r="P191" s="5" t="s">
        <v>1824</v>
      </c>
      <c r="Q191" s="5" t="s">
        <v>1825</v>
      </c>
      <c r="R191" s="5" t="s">
        <v>1641</v>
      </c>
      <c r="S191" s="5" t="s">
        <v>1826</v>
      </c>
      <c r="T191" s="5">
        <v>45.796003</v>
      </c>
      <c r="U191" s="5">
        <v>-123.459205</v>
      </c>
      <c r="V191" s="5">
        <v>437.6576002</v>
      </c>
      <c r="W191" s="5" t="s">
        <v>105</v>
      </c>
      <c r="X191" s="5">
        <v>2330.0</v>
      </c>
      <c r="Y191" s="5" t="s">
        <v>105</v>
      </c>
      <c r="Z191" s="5" t="s">
        <v>167</v>
      </c>
      <c r="AA191" s="5" t="s">
        <v>156</v>
      </c>
      <c r="AB191" s="5">
        <v>13.0</v>
      </c>
      <c r="AC191" s="5" t="s">
        <v>284</v>
      </c>
      <c r="AD191" s="5" t="s">
        <v>105</v>
      </c>
      <c r="AE191" s="5" t="s">
        <v>105</v>
      </c>
      <c r="AF191" s="5" t="s">
        <v>105</v>
      </c>
      <c r="AG191" s="5" t="s">
        <v>105</v>
      </c>
      <c r="AH191" s="6">
        <f>4.5/60</f>
        <v>0.075</v>
      </c>
      <c r="AI191" s="23" t="s">
        <v>105</v>
      </c>
      <c r="AJ191" s="22" t="s">
        <v>1222</v>
      </c>
      <c r="AK191" s="5" t="s">
        <v>105</v>
      </c>
      <c r="AL191" s="5" t="s">
        <v>105</v>
      </c>
      <c r="AM191" s="5">
        <v>1.0</v>
      </c>
      <c r="AN191" s="5" t="s">
        <v>105</v>
      </c>
      <c r="AO191" s="5" t="s">
        <v>105</v>
      </c>
      <c r="AP191" s="5" t="s">
        <v>105</v>
      </c>
      <c r="AQ191" s="5" t="s">
        <v>105</v>
      </c>
      <c r="AR191" s="5" t="s">
        <v>105</v>
      </c>
      <c r="AS191" s="5" t="s">
        <v>105</v>
      </c>
      <c r="AT191" s="5" t="s">
        <v>105</v>
      </c>
      <c r="AU191" s="5" t="s">
        <v>105</v>
      </c>
      <c r="AV191" s="5" t="s">
        <v>105</v>
      </c>
      <c r="AW191" s="5" t="s">
        <v>105</v>
      </c>
      <c r="AX191" s="5" t="s">
        <v>105</v>
      </c>
      <c r="AY191" s="5" t="s">
        <v>105</v>
      </c>
      <c r="AZ191" s="5" t="s">
        <v>105</v>
      </c>
      <c r="BA191" s="5" t="s">
        <v>105</v>
      </c>
      <c r="BB191" s="5" t="s">
        <v>105</v>
      </c>
      <c r="BC191" s="5" t="s">
        <v>105</v>
      </c>
      <c r="BD191" s="5" t="s">
        <v>105</v>
      </c>
      <c r="BE191" s="5" t="s">
        <v>105</v>
      </c>
      <c r="BF191" s="5" t="s">
        <v>105</v>
      </c>
      <c r="BG191" s="5" t="s">
        <v>105</v>
      </c>
      <c r="BH191" s="5" t="s">
        <v>105</v>
      </c>
      <c r="BI191" s="5" t="s">
        <v>105</v>
      </c>
      <c r="BJ191" s="5" t="s">
        <v>105</v>
      </c>
      <c r="BK191" s="5" t="s">
        <v>105</v>
      </c>
      <c r="BL191" s="5" t="s">
        <v>105</v>
      </c>
      <c r="BM191" s="5" t="s">
        <v>105</v>
      </c>
      <c r="BN191" s="5" t="s">
        <v>105</v>
      </c>
      <c r="BO191" s="5" t="s">
        <v>105</v>
      </c>
      <c r="BP191" s="5" t="s">
        <v>105</v>
      </c>
      <c r="BQ191" s="5" t="s">
        <v>105</v>
      </c>
      <c r="BR191" s="5" t="s">
        <v>105</v>
      </c>
      <c r="BS191" s="5" t="s">
        <v>105</v>
      </c>
      <c r="BT191" s="5" t="s">
        <v>105</v>
      </c>
      <c r="BU191" s="5" t="s">
        <v>105</v>
      </c>
      <c r="BV191" s="10" t="s">
        <v>105</v>
      </c>
      <c r="BW191" s="10" t="s">
        <v>105</v>
      </c>
      <c r="BX191" s="5" t="s">
        <v>1043</v>
      </c>
      <c r="BY191" s="5" t="s">
        <v>105</v>
      </c>
      <c r="BZ191" s="5" t="s">
        <v>105</v>
      </c>
      <c r="CA191" s="5" t="s">
        <v>105</v>
      </c>
      <c r="CB191" s="5" t="s">
        <v>105</v>
      </c>
      <c r="CC191" s="5" t="s">
        <v>105</v>
      </c>
      <c r="CD191" s="5" t="s">
        <v>105</v>
      </c>
      <c r="CE191" s="5" t="s">
        <v>105</v>
      </c>
      <c r="CF191" s="5" t="s">
        <v>105</v>
      </c>
      <c r="CG191" s="5" t="s">
        <v>105</v>
      </c>
      <c r="CH191" s="5" t="s">
        <v>105</v>
      </c>
      <c r="CI191" s="5" t="s">
        <v>105</v>
      </c>
      <c r="CJ191" s="5" t="s">
        <v>105</v>
      </c>
      <c r="CK191" s="5" t="s">
        <v>105</v>
      </c>
      <c r="CL191" s="5" t="s">
        <v>105</v>
      </c>
      <c r="CM191" s="5" t="s">
        <v>105</v>
      </c>
      <c r="CN191" s="5" t="s">
        <v>105</v>
      </c>
      <c r="CO191" s="5" t="s">
        <v>105</v>
      </c>
      <c r="CP191" s="5" t="s">
        <v>105</v>
      </c>
      <c r="CQ191" s="29" t="s">
        <v>1827</v>
      </c>
      <c r="CR191" s="5" t="s">
        <v>118</v>
      </c>
      <c r="CS191" s="5" t="s">
        <v>105</v>
      </c>
      <c r="CT191" s="5" t="s">
        <v>105</v>
      </c>
      <c r="CU191" s="5" t="s">
        <v>105</v>
      </c>
      <c r="CV191" s="13" t="s">
        <v>1828</v>
      </c>
      <c r="CW191" s="6"/>
      <c r="CX191" s="6"/>
      <c r="CY191" s="6"/>
      <c r="CZ191" s="6"/>
      <c r="DA191" s="6"/>
      <c r="DB191" s="6"/>
      <c r="DC191" s="6"/>
      <c r="DD191" s="6"/>
      <c r="DE191" s="6"/>
      <c r="DF191" s="6"/>
    </row>
    <row r="192">
      <c r="A192" s="5" t="s">
        <v>100</v>
      </c>
      <c r="B192" s="5" t="s">
        <v>1496</v>
      </c>
      <c r="C192" s="5" t="s">
        <v>1780</v>
      </c>
      <c r="D192" s="5">
        <v>9547.0</v>
      </c>
      <c r="E192" s="5" t="s">
        <v>105</v>
      </c>
      <c r="F192" s="5">
        <v>2004.0</v>
      </c>
      <c r="G192" s="5" t="s">
        <v>163</v>
      </c>
      <c r="H192" s="5" t="s">
        <v>105</v>
      </c>
      <c r="I192" s="5" t="s">
        <v>150</v>
      </c>
      <c r="J192" s="5" t="s">
        <v>124</v>
      </c>
      <c r="K192" s="5" t="s">
        <v>199</v>
      </c>
      <c r="L192" s="5" t="s">
        <v>105</v>
      </c>
      <c r="M192" s="5" t="s">
        <v>105</v>
      </c>
      <c r="N192" s="5">
        <v>2.0</v>
      </c>
      <c r="O192" s="29" t="s">
        <v>1829</v>
      </c>
      <c r="P192" s="5" t="s">
        <v>1830</v>
      </c>
      <c r="Q192" s="5" t="s">
        <v>1831</v>
      </c>
      <c r="R192" s="5" t="s">
        <v>1832</v>
      </c>
      <c r="S192" s="5" t="s">
        <v>1833</v>
      </c>
      <c r="T192" s="5" t="s">
        <v>105</v>
      </c>
      <c r="U192" s="5" t="s">
        <v>105</v>
      </c>
      <c r="V192" s="5" t="s">
        <v>105</v>
      </c>
      <c r="W192" s="5" t="s">
        <v>105</v>
      </c>
      <c r="X192" s="5">
        <v>607.0</v>
      </c>
      <c r="Y192" s="5" t="s">
        <v>105</v>
      </c>
      <c r="Z192" s="5" t="s">
        <v>167</v>
      </c>
      <c r="AA192" s="5" t="s">
        <v>105</v>
      </c>
      <c r="AB192" s="5" t="s">
        <v>105</v>
      </c>
      <c r="AC192" s="5" t="s">
        <v>1834</v>
      </c>
      <c r="AD192" s="5" t="s">
        <v>1835</v>
      </c>
      <c r="AE192" s="5" t="s">
        <v>105</v>
      </c>
      <c r="AF192" s="5" t="s">
        <v>105</v>
      </c>
      <c r="AG192" s="5" t="s">
        <v>105</v>
      </c>
      <c r="AH192" s="5" t="s">
        <v>105</v>
      </c>
      <c r="AI192" s="23" t="s">
        <v>105</v>
      </c>
      <c r="AJ192" s="22" t="s">
        <v>105</v>
      </c>
      <c r="AK192" s="5" t="s">
        <v>105</v>
      </c>
      <c r="AL192" s="5" t="s">
        <v>105</v>
      </c>
      <c r="AM192" s="5" t="s">
        <v>105</v>
      </c>
      <c r="AN192" s="5" t="s">
        <v>105</v>
      </c>
      <c r="AO192" s="5" t="s">
        <v>105</v>
      </c>
      <c r="AP192" s="5" t="s">
        <v>105</v>
      </c>
      <c r="AQ192" s="5" t="s">
        <v>105</v>
      </c>
      <c r="AR192" s="5" t="s">
        <v>105</v>
      </c>
      <c r="AS192" s="5" t="s">
        <v>105</v>
      </c>
      <c r="AT192" s="5" t="s">
        <v>105</v>
      </c>
      <c r="AU192" s="5" t="s">
        <v>105</v>
      </c>
      <c r="AV192" s="5" t="s">
        <v>105</v>
      </c>
      <c r="AW192" s="5" t="s">
        <v>105</v>
      </c>
      <c r="AX192" s="5" t="s">
        <v>105</v>
      </c>
      <c r="AY192" s="5" t="s">
        <v>105</v>
      </c>
      <c r="AZ192" s="5" t="s">
        <v>105</v>
      </c>
      <c r="BA192" s="5" t="s">
        <v>105</v>
      </c>
      <c r="BB192" s="5" t="s">
        <v>105</v>
      </c>
      <c r="BC192" s="5" t="s">
        <v>105</v>
      </c>
      <c r="BD192" s="5" t="s">
        <v>105</v>
      </c>
      <c r="BE192" s="5" t="s">
        <v>105</v>
      </c>
      <c r="BF192" s="5" t="s">
        <v>105</v>
      </c>
      <c r="BG192" s="5" t="s">
        <v>105</v>
      </c>
      <c r="BH192" s="5" t="s">
        <v>105</v>
      </c>
      <c r="BI192" s="5" t="s">
        <v>105</v>
      </c>
      <c r="BJ192" s="5" t="s">
        <v>105</v>
      </c>
      <c r="BK192" s="5" t="s">
        <v>105</v>
      </c>
      <c r="BL192" s="5" t="s">
        <v>105</v>
      </c>
      <c r="BM192" s="5" t="s">
        <v>105</v>
      </c>
      <c r="BN192" s="5" t="s">
        <v>105</v>
      </c>
      <c r="BO192" s="5" t="s">
        <v>105</v>
      </c>
      <c r="BP192" s="5" t="s">
        <v>105</v>
      </c>
      <c r="BQ192" s="5" t="s">
        <v>105</v>
      </c>
      <c r="BR192" s="5" t="s">
        <v>105</v>
      </c>
      <c r="BS192" s="5" t="s">
        <v>105</v>
      </c>
      <c r="BT192" s="5" t="s">
        <v>105</v>
      </c>
      <c r="BU192" s="5" t="s">
        <v>105</v>
      </c>
      <c r="BV192" s="10" t="s">
        <v>105</v>
      </c>
      <c r="BW192" s="10" t="s">
        <v>105</v>
      </c>
      <c r="BX192" s="5" t="s">
        <v>1572</v>
      </c>
      <c r="BY192" s="5" t="s">
        <v>105</v>
      </c>
      <c r="BZ192" s="5" t="s">
        <v>105</v>
      </c>
      <c r="CA192" s="5" t="s">
        <v>105</v>
      </c>
      <c r="CB192" s="5" t="s">
        <v>105</v>
      </c>
      <c r="CC192" s="5" t="s">
        <v>105</v>
      </c>
      <c r="CD192" s="5" t="s">
        <v>105</v>
      </c>
      <c r="CE192" s="5" t="s">
        <v>105</v>
      </c>
      <c r="CF192" s="5" t="s">
        <v>105</v>
      </c>
      <c r="CG192" s="5" t="s">
        <v>105</v>
      </c>
      <c r="CH192" s="5" t="s">
        <v>105</v>
      </c>
      <c r="CI192" s="5" t="s">
        <v>105</v>
      </c>
      <c r="CJ192" s="5" t="s">
        <v>105</v>
      </c>
      <c r="CK192" s="5" t="s">
        <v>105</v>
      </c>
      <c r="CL192" s="5" t="s">
        <v>105</v>
      </c>
      <c r="CM192" s="5" t="s">
        <v>105</v>
      </c>
      <c r="CN192" s="5" t="s">
        <v>105</v>
      </c>
      <c r="CO192" s="5" t="s">
        <v>105</v>
      </c>
      <c r="CP192" s="5" t="s">
        <v>1836</v>
      </c>
      <c r="CQ192" s="29" t="s">
        <v>1837</v>
      </c>
      <c r="CR192" s="5" t="s">
        <v>105</v>
      </c>
      <c r="CS192" s="5" t="s">
        <v>105</v>
      </c>
      <c r="CT192" s="5" t="s">
        <v>105</v>
      </c>
      <c r="CU192" s="5" t="s">
        <v>105</v>
      </c>
      <c r="CV192" s="13" t="s">
        <v>1838</v>
      </c>
      <c r="CW192" s="6"/>
      <c r="CX192" s="6"/>
      <c r="CY192" s="6"/>
      <c r="CZ192" s="6"/>
      <c r="DA192" s="6"/>
      <c r="DB192" s="6"/>
      <c r="DC192" s="6"/>
      <c r="DD192" s="6"/>
      <c r="DE192" s="6"/>
      <c r="DF192" s="6"/>
    </row>
    <row r="193">
      <c r="A193" s="5" t="s">
        <v>100</v>
      </c>
      <c r="B193" s="5" t="s">
        <v>1496</v>
      </c>
      <c r="C193" s="5" t="s">
        <v>1780</v>
      </c>
      <c r="D193" s="5">
        <v>24328.0</v>
      </c>
      <c r="E193" s="5" t="s">
        <v>1498</v>
      </c>
      <c r="F193" s="5">
        <v>2008.0</v>
      </c>
      <c r="G193" s="5" t="s">
        <v>197</v>
      </c>
      <c r="H193" s="5">
        <v>1.0</v>
      </c>
      <c r="I193" s="5" t="s">
        <v>150</v>
      </c>
      <c r="J193" s="5" t="s">
        <v>124</v>
      </c>
      <c r="K193" s="5" t="s">
        <v>199</v>
      </c>
      <c r="L193" s="5" t="s">
        <v>105</v>
      </c>
      <c r="M193" s="5" t="s">
        <v>200</v>
      </c>
      <c r="N193" s="5">
        <v>2.0</v>
      </c>
      <c r="O193" s="29" t="s">
        <v>1839</v>
      </c>
      <c r="P193" s="5" t="s">
        <v>1840</v>
      </c>
      <c r="Q193" s="5" t="s">
        <v>1813</v>
      </c>
      <c r="R193" s="5" t="s">
        <v>1801</v>
      </c>
      <c r="S193" s="5" t="s">
        <v>1841</v>
      </c>
      <c r="T193" s="5">
        <v>45.9653131</v>
      </c>
      <c r="U193" s="5">
        <v>-123.9263421</v>
      </c>
      <c r="V193" s="5">
        <v>6.27</v>
      </c>
      <c r="W193" s="5" t="s">
        <v>105</v>
      </c>
      <c r="X193" s="5">
        <v>235.0</v>
      </c>
      <c r="Y193" s="5" t="s">
        <v>105</v>
      </c>
      <c r="Z193" s="5" t="s">
        <v>282</v>
      </c>
      <c r="AA193" s="5" t="s">
        <v>1842</v>
      </c>
      <c r="AB193" s="5">
        <v>0.0</v>
      </c>
      <c r="AC193" s="5" t="s">
        <v>1843</v>
      </c>
      <c r="AD193" s="5" t="s">
        <v>105</v>
      </c>
      <c r="AE193" s="5" t="s">
        <v>105</v>
      </c>
      <c r="AF193" s="5" t="s">
        <v>105</v>
      </c>
      <c r="AG193" s="5" t="s">
        <v>105</v>
      </c>
      <c r="AH193" s="5">
        <v>25.0</v>
      </c>
      <c r="AI193" s="28">
        <f t="shared" ref="AI193:AI196" si="51">CONVERT(AJ193, "ft", "m")</f>
        <v>50.292</v>
      </c>
      <c r="AJ193" s="22">
        <v>165.0</v>
      </c>
      <c r="AK193" s="24">
        <f t="shared" ref="AK193:AK196" si="52">CONVERT(AJ193, "ft", "yd")</f>
        <v>55</v>
      </c>
      <c r="AL193" s="5" t="s">
        <v>105</v>
      </c>
      <c r="AM193" s="5">
        <v>1.0</v>
      </c>
      <c r="AN193" s="5" t="s">
        <v>105</v>
      </c>
      <c r="AO193" s="5" t="s">
        <v>105</v>
      </c>
      <c r="AP193" s="5" t="s">
        <v>105</v>
      </c>
      <c r="AQ193" s="5" t="s">
        <v>105</v>
      </c>
      <c r="AR193" s="5" t="s">
        <v>105</v>
      </c>
      <c r="AS193" s="5" t="s">
        <v>105</v>
      </c>
      <c r="AT193" s="5" t="s">
        <v>105</v>
      </c>
      <c r="AU193" s="5" t="s">
        <v>105</v>
      </c>
      <c r="AV193" s="5" t="s">
        <v>105</v>
      </c>
      <c r="AW193" s="5" t="s">
        <v>105</v>
      </c>
      <c r="AX193" s="5" t="s">
        <v>105</v>
      </c>
      <c r="AY193" s="5" t="s">
        <v>105</v>
      </c>
      <c r="AZ193" s="5" t="s">
        <v>105</v>
      </c>
      <c r="BA193" s="5" t="s">
        <v>105</v>
      </c>
      <c r="BB193" s="5" t="s">
        <v>105</v>
      </c>
      <c r="BC193" s="5" t="s">
        <v>105</v>
      </c>
      <c r="BD193" s="5" t="s">
        <v>105</v>
      </c>
      <c r="BE193" s="5" t="s">
        <v>105</v>
      </c>
      <c r="BF193" s="5" t="s">
        <v>105</v>
      </c>
      <c r="BG193" s="5" t="s">
        <v>105</v>
      </c>
      <c r="BH193" s="5" t="s">
        <v>105</v>
      </c>
      <c r="BI193" s="5" t="s">
        <v>105</v>
      </c>
      <c r="BJ193" s="5" t="s">
        <v>105</v>
      </c>
      <c r="BK193" s="5" t="s">
        <v>105</v>
      </c>
      <c r="BL193" s="5" t="s">
        <v>105</v>
      </c>
      <c r="BM193" s="5" t="s">
        <v>105</v>
      </c>
      <c r="BN193" s="5" t="s">
        <v>105</v>
      </c>
      <c r="BO193" s="5" t="s">
        <v>105</v>
      </c>
      <c r="BP193" s="5" t="s">
        <v>105</v>
      </c>
      <c r="BQ193" s="5" t="s">
        <v>105</v>
      </c>
      <c r="BR193" s="5" t="s">
        <v>1844</v>
      </c>
      <c r="BS193" s="5" t="s">
        <v>105</v>
      </c>
      <c r="BT193" s="5" t="s">
        <v>1353</v>
      </c>
      <c r="BU193" s="5" t="s">
        <v>105</v>
      </c>
      <c r="BV193" s="10" t="s">
        <v>105</v>
      </c>
      <c r="BW193" s="10" t="s">
        <v>105</v>
      </c>
      <c r="BX193" s="5" t="s">
        <v>1845</v>
      </c>
      <c r="BY193" s="5" t="s">
        <v>105</v>
      </c>
      <c r="BZ193" s="5" t="s">
        <v>105</v>
      </c>
      <c r="CA193" s="5" t="s">
        <v>105</v>
      </c>
      <c r="CB193" s="5" t="s">
        <v>105</v>
      </c>
      <c r="CC193" s="5" t="s">
        <v>105</v>
      </c>
      <c r="CD193" s="5" t="s">
        <v>105</v>
      </c>
      <c r="CE193" s="5" t="s">
        <v>105</v>
      </c>
      <c r="CF193" s="5" t="s">
        <v>105</v>
      </c>
      <c r="CG193" s="5" t="s">
        <v>105</v>
      </c>
      <c r="CH193" s="5" t="s">
        <v>105</v>
      </c>
      <c r="CI193" s="5" t="s">
        <v>105</v>
      </c>
      <c r="CJ193" s="5" t="s">
        <v>105</v>
      </c>
      <c r="CK193" s="5" t="s">
        <v>105</v>
      </c>
      <c r="CL193" s="5" t="s">
        <v>105</v>
      </c>
      <c r="CM193" s="5" t="s">
        <v>105</v>
      </c>
      <c r="CN193" s="5" t="s">
        <v>105</v>
      </c>
      <c r="CO193" s="5" t="s">
        <v>105</v>
      </c>
      <c r="CP193" s="5" t="s">
        <v>105</v>
      </c>
      <c r="CQ193" s="29" t="s">
        <v>1846</v>
      </c>
      <c r="CR193" s="5" t="s">
        <v>118</v>
      </c>
      <c r="CS193" s="5" t="s">
        <v>105</v>
      </c>
      <c r="CT193" s="5" t="s">
        <v>105</v>
      </c>
      <c r="CU193" s="5" t="s">
        <v>105</v>
      </c>
      <c r="CV193" s="13" t="s">
        <v>1847</v>
      </c>
      <c r="CW193" s="6"/>
      <c r="CX193" s="6"/>
      <c r="CY193" s="6"/>
      <c r="CZ193" s="6"/>
      <c r="DA193" s="6"/>
      <c r="DB193" s="6"/>
      <c r="DC193" s="6"/>
      <c r="DD193" s="6"/>
      <c r="DE193" s="6"/>
      <c r="DF193" s="6"/>
    </row>
    <row r="194">
      <c r="A194" s="5" t="s">
        <v>100</v>
      </c>
      <c r="B194" s="5" t="s">
        <v>1496</v>
      </c>
      <c r="C194" s="5" t="s">
        <v>1848</v>
      </c>
      <c r="D194" s="5">
        <v>7957.0</v>
      </c>
      <c r="E194" s="5" t="s">
        <v>103</v>
      </c>
      <c r="F194" s="5">
        <v>2003.0</v>
      </c>
      <c r="G194" s="5" t="s">
        <v>241</v>
      </c>
      <c r="H194" s="5">
        <v>9.0</v>
      </c>
      <c r="I194" s="5" t="s">
        <v>136</v>
      </c>
      <c r="J194" s="5" t="s">
        <v>124</v>
      </c>
      <c r="K194" s="5" t="s">
        <v>199</v>
      </c>
      <c r="L194" s="5" t="s">
        <v>105</v>
      </c>
      <c r="M194" s="5" t="s">
        <v>105</v>
      </c>
      <c r="N194" s="5">
        <v>2.0</v>
      </c>
      <c r="O194" s="29" t="s">
        <v>1849</v>
      </c>
      <c r="P194" s="5" t="s">
        <v>1850</v>
      </c>
      <c r="Q194" s="5" t="s">
        <v>1851</v>
      </c>
      <c r="R194" s="5" t="s">
        <v>1852</v>
      </c>
      <c r="S194" s="5" t="s">
        <v>105</v>
      </c>
      <c r="T194" s="5">
        <v>45.825103</v>
      </c>
      <c r="U194" s="5">
        <v>-123.2831573</v>
      </c>
      <c r="V194" s="5">
        <v>284.15</v>
      </c>
      <c r="W194" s="5" t="s">
        <v>105</v>
      </c>
      <c r="X194" s="5">
        <v>800.0</v>
      </c>
      <c r="Y194" s="5" t="s">
        <v>105</v>
      </c>
      <c r="Z194" s="5" t="s">
        <v>167</v>
      </c>
      <c r="AA194" s="5" t="s">
        <v>545</v>
      </c>
      <c r="AB194" s="5">
        <v>100.0</v>
      </c>
      <c r="AC194" s="5" t="s">
        <v>1853</v>
      </c>
      <c r="AD194" s="5" t="s">
        <v>1854</v>
      </c>
      <c r="AE194" s="5" t="s">
        <v>105</v>
      </c>
      <c r="AF194" s="5" t="s">
        <v>105</v>
      </c>
      <c r="AG194" s="5" t="s">
        <v>105</v>
      </c>
      <c r="AH194" s="5">
        <v>10.0</v>
      </c>
      <c r="AI194" s="28">
        <f t="shared" si="51"/>
        <v>251.46</v>
      </c>
      <c r="AJ194" s="22">
        <v>825.0</v>
      </c>
      <c r="AK194" s="24">
        <f t="shared" si="52"/>
        <v>275</v>
      </c>
      <c r="AL194" s="5" t="s">
        <v>105</v>
      </c>
      <c r="AM194" s="5">
        <v>1.0</v>
      </c>
      <c r="AN194" s="5" t="s">
        <v>105</v>
      </c>
      <c r="AO194" s="5" t="s">
        <v>105</v>
      </c>
      <c r="AP194" s="5" t="s">
        <v>105</v>
      </c>
      <c r="AQ194" s="5" t="s">
        <v>105</v>
      </c>
      <c r="AR194" s="5" t="s">
        <v>105</v>
      </c>
      <c r="AS194" s="5" t="s">
        <v>105</v>
      </c>
      <c r="AT194" s="5" t="s">
        <v>105</v>
      </c>
      <c r="AU194" s="5" t="s">
        <v>105</v>
      </c>
      <c r="AV194" s="5" t="s">
        <v>105</v>
      </c>
      <c r="AW194" s="5" t="s">
        <v>105</v>
      </c>
      <c r="AX194" s="5" t="s">
        <v>105</v>
      </c>
      <c r="AY194" s="5" t="s">
        <v>105</v>
      </c>
      <c r="AZ194" s="5" t="s">
        <v>105</v>
      </c>
      <c r="BA194" s="5" t="s">
        <v>105</v>
      </c>
      <c r="BB194" s="5" t="s">
        <v>105</v>
      </c>
      <c r="BC194" s="5" t="s">
        <v>105</v>
      </c>
      <c r="BD194" s="5" t="s">
        <v>105</v>
      </c>
      <c r="BE194" s="5" t="s">
        <v>105</v>
      </c>
      <c r="BF194" s="5" t="s">
        <v>105</v>
      </c>
      <c r="BG194" s="5" t="s">
        <v>105</v>
      </c>
      <c r="BH194" s="5" t="s">
        <v>105</v>
      </c>
      <c r="BI194" s="5" t="s">
        <v>105</v>
      </c>
      <c r="BJ194" s="5" t="s">
        <v>105</v>
      </c>
      <c r="BK194" s="5" t="s">
        <v>105</v>
      </c>
      <c r="BL194" s="5" t="s">
        <v>105</v>
      </c>
      <c r="BM194" s="5" t="s">
        <v>105</v>
      </c>
      <c r="BN194" s="5" t="s">
        <v>105</v>
      </c>
      <c r="BO194" s="5" t="s">
        <v>105</v>
      </c>
      <c r="BP194" s="5" t="s">
        <v>105</v>
      </c>
      <c r="BQ194" s="5" t="s">
        <v>105</v>
      </c>
      <c r="BR194" s="5" t="s">
        <v>105</v>
      </c>
      <c r="BS194" s="5" t="s">
        <v>105</v>
      </c>
      <c r="BT194" s="5" t="s">
        <v>105</v>
      </c>
      <c r="BU194" s="5" t="s">
        <v>105</v>
      </c>
      <c r="BV194" s="10" t="s">
        <v>105</v>
      </c>
      <c r="BW194" s="10" t="s">
        <v>105</v>
      </c>
      <c r="BX194" s="5" t="s">
        <v>368</v>
      </c>
      <c r="BY194" s="5" t="s">
        <v>105</v>
      </c>
      <c r="BZ194" s="5" t="s">
        <v>105</v>
      </c>
      <c r="CA194" s="5" t="s">
        <v>105</v>
      </c>
      <c r="CB194" s="5" t="s">
        <v>105</v>
      </c>
      <c r="CC194" s="5" t="s">
        <v>105</v>
      </c>
      <c r="CD194" s="5" t="s">
        <v>105</v>
      </c>
      <c r="CE194" s="5" t="s">
        <v>105</v>
      </c>
      <c r="CF194" s="5" t="s">
        <v>105</v>
      </c>
      <c r="CG194" s="5" t="s">
        <v>105</v>
      </c>
      <c r="CH194" s="5" t="s">
        <v>105</v>
      </c>
      <c r="CI194" s="5" t="s">
        <v>105</v>
      </c>
      <c r="CJ194" s="5" t="s">
        <v>105</v>
      </c>
      <c r="CK194" s="5" t="s">
        <v>105</v>
      </c>
      <c r="CL194" s="5" t="s">
        <v>105</v>
      </c>
      <c r="CM194" s="5" t="s">
        <v>105</v>
      </c>
      <c r="CN194" s="5" t="s">
        <v>105</v>
      </c>
      <c r="CO194" s="5" t="s">
        <v>105</v>
      </c>
      <c r="CP194" s="5" t="s">
        <v>1855</v>
      </c>
      <c r="CQ194" s="29" t="s">
        <v>1856</v>
      </c>
      <c r="CR194" s="5" t="s">
        <v>118</v>
      </c>
      <c r="CS194" s="5" t="s">
        <v>105</v>
      </c>
      <c r="CT194" s="5" t="s">
        <v>105</v>
      </c>
      <c r="CU194" s="5" t="s">
        <v>105</v>
      </c>
      <c r="CV194" s="13" t="s">
        <v>1857</v>
      </c>
      <c r="CW194" s="6"/>
      <c r="CX194" s="6"/>
      <c r="CY194" s="6"/>
      <c r="CZ194" s="6"/>
      <c r="DA194" s="6"/>
      <c r="DB194" s="6"/>
      <c r="DC194" s="6"/>
      <c r="DD194" s="6"/>
      <c r="DE194" s="6"/>
      <c r="DF194" s="6"/>
    </row>
    <row r="195">
      <c r="A195" s="5" t="s">
        <v>100</v>
      </c>
      <c r="B195" s="5" t="s">
        <v>1496</v>
      </c>
      <c r="C195" s="5" t="s">
        <v>1848</v>
      </c>
      <c r="D195" s="5">
        <v>9204.0</v>
      </c>
      <c r="E195" s="5" t="s">
        <v>105</v>
      </c>
      <c r="F195" s="5">
        <v>2004.0</v>
      </c>
      <c r="G195" s="5" t="s">
        <v>197</v>
      </c>
      <c r="H195" s="5">
        <v>6.0</v>
      </c>
      <c r="I195" s="5" t="s">
        <v>150</v>
      </c>
      <c r="J195" s="5" t="s">
        <v>124</v>
      </c>
      <c r="K195" s="5" t="s">
        <v>199</v>
      </c>
      <c r="L195" s="5" t="s">
        <v>105</v>
      </c>
      <c r="M195" s="5" t="s">
        <v>105</v>
      </c>
      <c r="N195" s="5">
        <v>1.0</v>
      </c>
      <c r="O195" s="29" t="s">
        <v>1858</v>
      </c>
      <c r="P195" s="5" t="s">
        <v>1859</v>
      </c>
      <c r="Q195" s="5" t="s">
        <v>1860</v>
      </c>
      <c r="R195" s="5" t="s">
        <v>1861</v>
      </c>
      <c r="S195" s="5" t="s">
        <v>105</v>
      </c>
      <c r="T195" s="5" t="s">
        <v>105</v>
      </c>
      <c r="U195" s="5" t="s">
        <v>105</v>
      </c>
      <c r="V195" s="5" t="s">
        <v>105</v>
      </c>
      <c r="W195" s="5" t="s">
        <v>105</v>
      </c>
      <c r="X195" s="5">
        <v>630.0</v>
      </c>
      <c r="Y195" s="5">
        <v>69.0</v>
      </c>
      <c r="Z195" s="5" t="s">
        <v>617</v>
      </c>
      <c r="AA195" s="5" t="s">
        <v>283</v>
      </c>
      <c r="AB195" s="5">
        <v>64.0</v>
      </c>
      <c r="AC195" s="5" t="s">
        <v>1862</v>
      </c>
      <c r="AD195" s="5" t="s">
        <v>105</v>
      </c>
      <c r="AE195" s="5" t="s">
        <v>105</v>
      </c>
      <c r="AF195" s="5" t="s">
        <v>105</v>
      </c>
      <c r="AG195" s="5" t="s">
        <v>105</v>
      </c>
      <c r="AH195" s="5" t="s">
        <v>105</v>
      </c>
      <c r="AI195" s="28">
        <f t="shared" si="51"/>
        <v>999.744</v>
      </c>
      <c r="AJ195" s="22">
        <v>3280.0</v>
      </c>
      <c r="AK195" s="24">
        <f t="shared" si="52"/>
        <v>1093.333333</v>
      </c>
      <c r="AL195" s="5" t="s">
        <v>105</v>
      </c>
      <c r="AM195" s="5">
        <v>1.0</v>
      </c>
      <c r="AN195" s="5" t="s">
        <v>105</v>
      </c>
      <c r="AO195" s="5" t="s">
        <v>105</v>
      </c>
      <c r="AP195" s="5" t="s">
        <v>105</v>
      </c>
      <c r="AQ195" s="5" t="s">
        <v>105</v>
      </c>
      <c r="AR195" s="5" t="s">
        <v>105</v>
      </c>
      <c r="AS195" s="5" t="s">
        <v>105</v>
      </c>
      <c r="AT195" s="5" t="s">
        <v>105</v>
      </c>
      <c r="AU195" s="5" t="s">
        <v>105</v>
      </c>
      <c r="AV195" s="5" t="s">
        <v>105</v>
      </c>
      <c r="AW195" s="5" t="s">
        <v>105</v>
      </c>
      <c r="AX195" s="5" t="s">
        <v>105</v>
      </c>
      <c r="AY195" s="5" t="s">
        <v>105</v>
      </c>
      <c r="AZ195" s="5" t="s">
        <v>105</v>
      </c>
      <c r="BA195" s="5" t="s">
        <v>105</v>
      </c>
      <c r="BB195" s="5" t="s">
        <v>105</v>
      </c>
      <c r="BC195" s="5" t="s">
        <v>105</v>
      </c>
      <c r="BD195" s="5" t="s">
        <v>105</v>
      </c>
      <c r="BE195" s="5" t="s">
        <v>105</v>
      </c>
      <c r="BF195" s="5" t="s">
        <v>105</v>
      </c>
      <c r="BG195" s="5" t="s">
        <v>105</v>
      </c>
      <c r="BH195" s="5" t="s">
        <v>105</v>
      </c>
      <c r="BI195" s="5" t="s">
        <v>105</v>
      </c>
      <c r="BJ195" s="5" t="s">
        <v>105</v>
      </c>
      <c r="BK195" s="5" t="s">
        <v>105</v>
      </c>
      <c r="BL195" s="5" t="s">
        <v>105</v>
      </c>
      <c r="BM195" s="5" t="s">
        <v>105</v>
      </c>
      <c r="BN195" s="5" t="s">
        <v>105</v>
      </c>
      <c r="BO195" s="5" t="s">
        <v>105</v>
      </c>
      <c r="BP195" s="5" t="s">
        <v>105</v>
      </c>
      <c r="BQ195" s="5" t="s">
        <v>105</v>
      </c>
      <c r="BR195" s="5" t="s">
        <v>105</v>
      </c>
      <c r="BS195" s="5" t="s">
        <v>105</v>
      </c>
      <c r="BT195" s="5" t="s">
        <v>105</v>
      </c>
      <c r="BU195" s="5" t="s">
        <v>105</v>
      </c>
      <c r="BV195" s="10" t="s">
        <v>105</v>
      </c>
      <c r="BW195" s="10" t="s">
        <v>105</v>
      </c>
      <c r="BX195" s="5" t="s">
        <v>1043</v>
      </c>
      <c r="BY195" s="5" t="s">
        <v>105</v>
      </c>
      <c r="BZ195" s="5" t="s">
        <v>105</v>
      </c>
      <c r="CA195" s="5" t="s">
        <v>105</v>
      </c>
      <c r="CB195" s="5" t="s">
        <v>105</v>
      </c>
      <c r="CC195" s="5" t="s">
        <v>105</v>
      </c>
      <c r="CD195" s="5" t="s">
        <v>105</v>
      </c>
      <c r="CE195" s="5" t="s">
        <v>105</v>
      </c>
      <c r="CF195" s="5" t="s">
        <v>105</v>
      </c>
      <c r="CG195" s="5" t="s">
        <v>105</v>
      </c>
      <c r="CH195" s="5" t="s">
        <v>105</v>
      </c>
      <c r="CI195" s="5" t="s">
        <v>105</v>
      </c>
      <c r="CJ195" s="5" t="s">
        <v>105</v>
      </c>
      <c r="CK195" s="5" t="s">
        <v>105</v>
      </c>
      <c r="CL195" s="5" t="s">
        <v>105</v>
      </c>
      <c r="CM195" s="5" t="s">
        <v>105</v>
      </c>
      <c r="CN195" s="5" t="s">
        <v>105</v>
      </c>
      <c r="CO195" s="5" t="s">
        <v>105</v>
      </c>
      <c r="CP195" s="5" t="s">
        <v>105</v>
      </c>
      <c r="CQ195" s="5" t="s">
        <v>105</v>
      </c>
      <c r="CR195" s="5" t="s">
        <v>105</v>
      </c>
      <c r="CS195" s="5" t="s">
        <v>105</v>
      </c>
      <c r="CT195" s="5" t="s">
        <v>105</v>
      </c>
      <c r="CU195" s="5" t="s">
        <v>105</v>
      </c>
      <c r="CV195" s="13" t="s">
        <v>1863</v>
      </c>
      <c r="CW195" s="6"/>
      <c r="CX195" s="6"/>
      <c r="CY195" s="6"/>
      <c r="CZ195" s="6"/>
      <c r="DA195" s="6"/>
      <c r="DB195" s="6"/>
      <c r="DC195" s="6"/>
      <c r="DD195" s="6"/>
      <c r="DE195" s="6"/>
      <c r="DF195" s="6"/>
    </row>
    <row r="196">
      <c r="A196" s="5" t="s">
        <v>100</v>
      </c>
      <c r="B196" s="5" t="s">
        <v>1496</v>
      </c>
      <c r="C196" s="5" t="s">
        <v>1848</v>
      </c>
      <c r="D196" s="5">
        <v>59632.0</v>
      </c>
      <c r="E196" s="5" t="s">
        <v>1737</v>
      </c>
      <c r="F196" s="5">
        <v>2018.0</v>
      </c>
      <c r="G196" s="5" t="s">
        <v>163</v>
      </c>
      <c r="H196" s="5">
        <v>24.0</v>
      </c>
      <c r="I196" s="5" t="s">
        <v>150</v>
      </c>
      <c r="J196" s="5" t="s">
        <v>107</v>
      </c>
      <c r="K196" s="5" t="s">
        <v>108</v>
      </c>
      <c r="L196" s="5" t="s">
        <v>105</v>
      </c>
      <c r="M196" s="5" t="s">
        <v>278</v>
      </c>
      <c r="N196" s="5">
        <v>1.0</v>
      </c>
      <c r="O196" s="29" t="s">
        <v>1864</v>
      </c>
      <c r="P196" s="5" t="s">
        <v>714</v>
      </c>
      <c r="Q196" s="5" t="s">
        <v>1851</v>
      </c>
      <c r="R196" s="5" t="s">
        <v>1865</v>
      </c>
      <c r="S196" s="5" t="s">
        <v>105</v>
      </c>
      <c r="T196" s="5" t="s">
        <v>105</v>
      </c>
      <c r="U196" s="5" t="s">
        <v>105</v>
      </c>
      <c r="V196" s="5" t="s">
        <v>105</v>
      </c>
      <c r="W196" s="5" t="s">
        <v>105</v>
      </c>
      <c r="X196" s="5">
        <v>730.0</v>
      </c>
      <c r="Y196" s="5" t="s">
        <v>105</v>
      </c>
      <c r="Z196" s="5" t="s">
        <v>105</v>
      </c>
      <c r="AA196" s="5" t="s">
        <v>141</v>
      </c>
      <c r="AB196" s="5">
        <v>87.0</v>
      </c>
      <c r="AC196" s="5" t="s">
        <v>1866</v>
      </c>
      <c r="AD196" s="5" t="s">
        <v>105</v>
      </c>
      <c r="AE196" s="5" t="s">
        <v>105</v>
      </c>
      <c r="AF196" s="5" t="s">
        <v>105</v>
      </c>
      <c r="AG196" s="5" t="s">
        <v>105</v>
      </c>
      <c r="AH196" s="5" t="s">
        <v>105</v>
      </c>
      <c r="AI196" s="28">
        <f t="shared" si="51"/>
        <v>6.096</v>
      </c>
      <c r="AJ196" s="22">
        <v>20.0</v>
      </c>
      <c r="AK196" s="24">
        <f t="shared" si="52"/>
        <v>6.666666667</v>
      </c>
      <c r="AL196" s="5" t="s">
        <v>105</v>
      </c>
      <c r="AM196" s="5">
        <v>1.0</v>
      </c>
      <c r="AN196" s="5">
        <v>7.0</v>
      </c>
      <c r="AO196" s="5" t="s">
        <v>105</v>
      </c>
      <c r="AP196" s="5" t="s">
        <v>105</v>
      </c>
      <c r="AQ196" s="5" t="s">
        <v>105</v>
      </c>
      <c r="AR196" s="5" t="s">
        <v>105</v>
      </c>
      <c r="AS196" s="5" t="s">
        <v>105</v>
      </c>
      <c r="AT196" s="5" t="s">
        <v>105</v>
      </c>
      <c r="AU196" s="5" t="s">
        <v>105</v>
      </c>
      <c r="AV196" s="5" t="s">
        <v>105</v>
      </c>
      <c r="AW196" s="5" t="s">
        <v>116</v>
      </c>
      <c r="AX196" s="5" t="s">
        <v>105</v>
      </c>
      <c r="AY196" s="5" t="s">
        <v>105</v>
      </c>
      <c r="AZ196" s="5" t="s">
        <v>105</v>
      </c>
      <c r="BA196" s="5" t="s">
        <v>105</v>
      </c>
      <c r="BB196" s="5" t="s">
        <v>105</v>
      </c>
      <c r="BC196" s="5" t="s">
        <v>105</v>
      </c>
      <c r="BD196" s="5" t="s">
        <v>105</v>
      </c>
      <c r="BE196" s="5" t="s">
        <v>105</v>
      </c>
      <c r="BF196" s="5" t="s">
        <v>105</v>
      </c>
      <c r="BG196" s="5" t="s">
        <v>105</v>
      </c>
      <c r="BH196" s="5" t="s">
        <v>105</v>
      </c>
      <c r="BI196" s="5" t="s">
        <v>105</v>
      </c>
      <c r="BJ196" s="5" t="s">
        <v>105</v>
      </c>
      <c r="BK196" s="5" t="s">
        <v>105</v>
      </c>
      <c r="BL196" s="5" t="s">
        <v>105</v>
      </c>
      <c r="BM196" s="5" t="s">
        <v>698</v>
      </c>
      <c r="BN196" s="5" t="s">
        <v>105</v>
      </c>
      <c r="BO196" s="5" t="s">
        <v>118</v>
      </c>
      <c r="BP196" s="5" t="s">
        <v>1867</v>
      </c>
      <c r="BQ196" s="5" t="s">
        <v>105</v>
      </c>
      <c r="BR196" s="5" t="s">
        <v>1868</v>
      </c>
      <c r="BS196" s="5" t="s">
        <v>105</v>
      </c>
      <c r="BT196" s="5" t="s">
        <v>1523</v>
      </c>
      <c r="BU196" s="5" t="s">
        <v>119</v>
      </c>
      <c r="BV196" s="10" t="s">
        <v>105</v>
      </c>
      <c r="BW196" s="10" t="s">
        <v>105</v>
      </c>
      <c r="BX196" s="5" t="s">
        <v>105</v>
      </c>
      <c r="BY196" s="5" t="s">
        <v>105</v>
      </c>
      <c r="BZ196" s="5" t="s">
        <v>105</v>
      </c>
      <c r="CA196" s="5" t="s">
        <v>105</v>
      </c>
      <c r="CB196" s="5" t="s">
        <v>105</v>
      </c>
      <c r="CC196" s="5" t="s">
        <v>105</v>
      </c>
      <c r="CD196" s="5" t="s">
        <v>105</v>
      </c>
      <c r="CE196" s="5" t="s">
        <v>105</v>
      </c>
      <c r="CF196" s="5" t="s">
        <v>105</v>
      </c>
      <c r="CG196" s="5" t="s">
        <v>105</v>
      </c>
      <c r="CH196" s="5" t="s">
        <v>105</v>
      </c>
      <c r="CI196" s="5" t="s">
        <v>105</v>
      </c>
      <c r="CJ196" s="5" t="s">
        <v>105</v>
      </c>
      <c r="CK196" s="5" t="s">
        <v>105</v>
      </c>
      <c r="CL196" s="5" t="s">
        <v>105</v>
      </c>
      <c r="CM196" s="5" t="s">
        <v>105</v>
      </c>
      <c r="CN196" s="5" t="s">
        <v>105</v>
      </c>
      <c r="CO196" s="5" t="s">
        <v>105</v>
      </c>
      <c r="CP196" s="5" t="s">
        <v>105</v>
      </c>
      <c r="CQ196" s="29" t="s">
        <v>1869</v>
      </c>
      <c r="CR196" s="5" t="s">
        <v>105</v>
      </c>
      <c r="CS196" s="5" t="s">
        <v>105</v>
      </c>
      <c r="CT196" s="5" t="s">
        <v>105</v>
      </c>
      <c r="CU196" s="5" t="s">
        <v>105</v>
      </c>
      <c r="CV196" s="13" t="s">
        <v>1870</v>
      </c>
      <c r="CW196" s="6"/>
      <c r="CX196" s="6"/>
      <c r="CY196" s="6"/>
      <c r="CZ196" s="6"/>
      <c r="DA196" s="6"/>
      <c r="DB196" s="6"/>
      <c r="DC196" s="6"/>
      <c r="DD196" s="6"/>
      <c r="DE196" s="6"/>
      <c r="DF196" s="6"/>
    </row>
    <row r="197">
      <c r="A197" s="5" t="s">
        <v>100</v>
      </c>
      <c r="B197" s="5" t="s">
        <v>1496</v>
      </c>
      <c r="C197" s="5" t="s">
        <v>1871</v>
      </c>
      <c r="D197" s="5">
        <v>8745.0</v>
      </c>
      <c r="E197" s="5" t="s">
        <v>103</v>
      </c>
      <c r="F197" s="5">
        <v>1949.0</v>
      </c>
      <c r="G197" s="5" t="s">
        <v>197</v>
      </c>
      <c r="H197" s="5" t="s">
        <v>105</v>
      </c>
      <c r="I197" s="5" t="s">
        <v>150</v>
      </c>
      <c r="J197" s="5" t="s">
        <v>107</v>
      </c>
      <c r="K197" s="5" t="s">
        <v>199</v>
      </c>
      <c r="L197" s="5" t="s">
        <v>108</v>
      </c>
      <c r="M197" s="5" t="s">
        <v>137</v>
      </c>
      <c r="N197" s="5">
        <v>2.0</v>
      </c>
      <c r="O197" s="29" t="s">
        <v>1872</v>
      </c>
      <c r="P197" s="5" t="s">
        <v>1873</v>
      </c>
      <c r="Q197" s="5" t="s">
        <v>1874</v>
      </c>
      <c r="R197" s="5" t="s">
        <v>1875</v>
      </c>
      <c r="S197" s="5" t="s">
        <v>1876</v>
      </c>
      <c r="T197" s="5" t="s">
        <v>105</v>
      </c>
      <c r="U197" s="5" t="s">
        <v>105</v>
      </c>
      <c r="V197" s="5" t="s">
        <v>105</v>
      </c>
      <c r="W197" s="5" t="s">
        <v>105</v>
      </c>
      <c r="X197" s="5">
        <v>207.0</v>
      </c>
      <c r="Y197" s="5" t="s">
        <v>105</v>
      </c>
      <c r="Z197" s="5" t="s">
        <v>167</v>
      </c>
      <c r="AA197" s="5" t="s">
        <v>168</v>
      </c>
      <c r="AB197" s="5" t="s">
        <v>1877</v>
      </c>
      <c r="AC197" s="5" t="s">
        <v>1878</v>
      </c>
      <c r="AD197" s="5" t="s">
        <v>105</v>
      </c>
      <c r="AE197" s="5" t="s">
        <v>105</v>
      </c>
      <c r="AF197" s="5" t="s">
        <v>105</v>
      </c>
      <c r="AG197" s="5" t="s">
        <v>105</v>
      </c>
      <c r="AH197" s="5" t="s">
        <v>105</v>
      </c>
      <c r="AI197" s="15" t="s">
        <v>105</v>
      </c>
      <c r="AJ197" s="22" t="s">
        <v>105</v>
      </c>
      <c r="AK197" s="25" t="s">
        <v>105</v>
      </c>
      <c r="AL197" s="5" t="s">
        <v>105</v>
      </c>
      <c r="AM197" s="5">
        <v>1.0</v>
      </c>
      <c r="AN197" s="5" t="s">
        <v>105</v>
      </c>
      <c r="AO197" s="5" t="s">
        <v>105</v>
      </c>
      <c r="AP197" s="5" t="s">
        <v>105</v>
      </c>
      <c r="AQ197" s="5" t="s">
        <v>105</v>
      </c>
      <c r="AR197" s="5" t="s">
        <v>105</v>
      </c>
      <c r="AS197" s="5" t="s">
        <v>105</v>
      </c>
      <c r="AT197" s="5" t="s">
        <v>105</v>
      </c>
      <c r="AU197" s="5" t="s">
        <v>105</v>
      </c>
      <c r="AV197" s="5" t="s">
        <v>105</v>
      </c>
      <c r="AW197" s="5" t="s">
        <v>286</v>
      </c>
      <c r="AX197" s="5" t="s">
        <v>105</v>
      </c>
      <c r="AY197" s="5" t="s">
        <v>105</v>
      </c>
      <c r="AZ197" s="5" t="s">
        <v>105</v>
      </c>
      <c r="BA197" s="5" t="s">
        <v>105</v>
      </c>
      <c r="BB197" s="5" t="s">
        <v>105</v>
      </c>
      <c r="BC197" s="5" t="s">
        <v>105</v>
      </c>
      <c r="BD197" s="5" t="s">
        <v>105</v>
      </c>
      <c r="BE197" s="5" t="s">
        <v>105</v>
      </c>
      <c r="BF197" s="5" t="s">
        <v>105</v>
      </c>
      <c r="BG197" s="5" t="s">
        <v>105</v>
      </c>
      <c r="BH197" s="5" t="s">
        <v>105</v>
      </c>
      <c r="BI197" s="5" t="s">
        <v>105</v>
      </c>
      <c r="BJ197" s="5" t="s">
        <v>105</v>
      </c>
      <c r="BK197" s="5" t="s">
        <v>105</v>
      </c>
      <c r="BL197" s="5" t="s">
        <v>105</v>
      </c>
      <c r="BM197" s="5" t="s">
        <v>105</v>
      </c>
      <c r="BN197" s="5" t="s">
        <v>105</v>
      </c>
      <c r="BO197" s="5" t="s">
        <v>105</v>
      </c>
      <c r="BP197" s="5" t="s">
        <v>105</v>
      </c>
      <c r="BQ197" s="5" t="s">
        <v>105</v>
      </c>
      <c r="BR197" s="5" t="s">
        <v>1879</v>
      </c>
      <c r="BS197" s="5" t="s">
        <v>105</v>
      </c>
      <c r="BT197" s="5" t="s">
        <v>105</v>
      </c>
      <c r="BU197" s="5" t="s">
        <v>119</v>
      </c>
      <c r="BV197" s="10" t="s">
        <v>105</v>
      </c>
      <c r="BW197" s="10" t="s">
        <v>105</v>
      </c>
      <c r="BX197" s="5" t="s">
        <v>1880</v>
      </c>
      <c r="BY197" s="5" t="s">
        <v>105</v>
      </c>
      <c r="BZ197" s="5" t="s">
        <v>105</v>
      </c>
      <c r="CA197" s="5" t="s">
        <v>105</v>
      </c>
      <c r="CB197" s="5" t="s">
        <v>105</v>
      </c>
      <c r="CC197" s="5" t="s">
        <v>105</v>
      </c>
      <c r="CD197" s="5" t="s">
        <v>105</v>
      </c>
      <c r="CE197" s="5" t="s">
        <v>105</v>
      </c>
      <c r="CF197" s="5" t="s">
        <v>105</v>
      </c>
      <c r="CG197" s="5" t="s">
        <v>105</v>
      </c>
      <c r="CH197" s="5" t="s">
        <v>105</v>
      </c>
      <c r="CI197" s="5" t="s">
        <v>105</v>
      </c>
      <c r="CJ197" s="5" t="s">
        <v>105</v>
      </c>
      <c r="CK197" s="5" t="s">
        <v>105</v>
      </c>
      <c r="CL197" s="5" t="s">
        <v>105</v>
      </c>
      <c r="CM197" s="5" t="s">
        <v>105</v>
      </c>
      <c r="CN197" s="5" t="s">
        <v>105</v>
      </c>
      <c r="CO197" s="5" t="s">
        <v>105</v>
      </c>
      <c r="CP197" s="5" t="s">
        <v>105</v>
      </c>
      <c r="CQ197" s="29" t="s">
        <v>1881</v>
      </c>
      <c r="CR197" s="5" t="s">
        <v>105</v>
      </c>
      <c r="CS197" s="5" t="s">
        <v>105</v>
      </c>
      <c r="CT197" s="5" t="s">
        <v>105</v>
      </c>
      <c r="CU197" s="5" t="s">
        <v>105</v>
      </c>
      <c r="CV197" s="13" t="s">
        <v>1882</v>
      </c>
      <c r="CW197" s="6"/>
      <c r="CX197" s="6"/>
      <c r="CY197" s="6"/>
      <c r="CZ197" s="6"/>
      <c r="DA197" s="6"/>
      <c r="DB197" s="6"/>
      <c r="DC197" s="6"/>
      <c r="DD197" s="6"/>
      <c r="DE197" s="6"/>
      <c r="DF197" s="6"/>
    </row>
    <row r="198">
      <c r="A198" s="5" t="s">
        <v>100</v>
      </c>
      <c r="B198" s="5" t="s">
        <v>1496</v>
      </c>
      <c r="C198" s="5" t="s">
        <v>1871</v>
      </c>
      <c r="D198" s="5">
        <v>25531.0</v>
      </c>
      <c r="E198" s="5" t="s">
        <v>1498</v>
      </c>
      <c r="F198" s="5">
        <v>1971.0</v>
      </c>
      <c r="G198" s="5" t="s">
        <v>105</v>
      </c>
      <c r="H198" s="5" t="s">
        <v>105</v>
      </c>
      <c r="I198" s="5" t="s">
        <v>136</v>
      </c>
      <c r="J198" s="5" t="s">
        <v>107</v>
      </c>
      <c r="K198" s="5" t="s">
        <v>108</v>
      </c>
      <c r="L198" s="5" t="s">
        <v>105</v>
      </c>
      <c r="M198" s="5" t="s">
        <v>278</v>
      </c>
      <c r="N198" s="5">
        <v>1.0</v>
      </c>
      <c r="O198" s="29" t="s">
        <v>1883</v>
      </c>
      <c r="P198" s="5" t="s">
        <v>714</v>
      </c>
      <c r="Q198" s="5" t="s">
        <v>1884</v>
      </c>
      <c r="R198" s="5" t="s">
        <v>105</v>
      </c>
      <c r="S198" s="5" t="s">
        <v>105</v>
      </c>
      <c r="T198" s="5" t="s">
        <v>105</v>
      </c>
      <c r="U198" s="5" t="s">
        <v>105</v>
      </c>
      <c r="V198" s="5" t="s">
        <v>105</v>
      </c>
      <c r="W198" s="5" t="s">
        <v>105</v>
      </c>
      <c r="X198" s="5">
        <v>1907.0</v>
      </c>
      <c r="Y198" s="5" t="s">
        <v>105</v>
      </c>
      <c r="Z198" s="5" t="s">
        <v>105</v>
      </c>
      <c r="AA198" s="5" t="s">
        <v>105</v>
      </c>
      <c r="AB198" s="5" t="s">
        <v>105</v>
      </c>
      <c r="AC198" s="5" t="s">
        <v>428</v>
      </c>
      <c r="AD198" s="5" t="s">
        <v>402</v>
      </c>
      <c r="AE198" s="5" t="s">
        <v>105</v>
      </c>
      <c r="AF198" s="5" t="s">
        <v>105</v>
      </c>
      <c r="AG198" s="5" t="s">
        <v>105</v>
      </c>
      <c r="AH198" s="5" t="s">
        <v>105</v>
      </c>
      <c r="AI198" s="28">
        <f t="shared" ref="AI198:AI200" si="53">CONVERT(AJ198, "ft", "m")</f>
        <v>3.048</v>
      </c>
      <c r="AJ198" s="22">
        <v>10.0</v>
      </c>
      <c r="AK198" s="24">
        <f t="shared" ref="AK198:AK200" si="54">CONVERT(AJ198, "ft", "yd")</f>
        <v>3.333333333</v>
      </c>
      <c r="AL198" s="5" t="s">
        <v>105</v>
      </c>
      <c r="AM198" s="5">
        <v>1.0</v>
      </c>
      <c r="AN198" s="5">
        <v>7.45</v>
      </c>
      <c r="AO198" s="5" t="s">
        <v>105</v>
      </c>
      <c r="AP198" s="5" t="s">
        <v>105</v>
      </c>
      <c r="AQ198" s="5" t="s">
        <v>105</v>
      </c>
      <c r="AR198" s="5" t="s">
        <v>105</v>
      </c>
      <c r="AS198" s="5" t="s">
        <v>105</v>
      </c>
      <c r="AT198" s="5" t="s">
        <v>105</v>
      </c>
      <c r="AU198" s="5" t="s">
        <v>105</v>
      </c>
      <c r="AV198" s="5" t="s">
        <v>105</v>
      </c>
      <c r="AW198" s="5" t="s">
        <v>170</v>
      </c>
      <c r="AX198" s="5" t="s">
        <v>105</v>
      </c>
      <c r="AY198" s="5" t="s">
        <v>105</v>
      </c>
      <c r="AZ198" s="5" t="s">
        <v>105</v>
      </c>
      <c r="BA198" s="5" t="s">
        <v>1885</v>
      </c>
      <c r="BB198" s="5" t="s">
        <v>556</v>
      </c>
      <c r="BC198" s="5" t="s">
        <v>105</v>
      </c>
      <c r="BD198" s="5" t="s">
        <v>1886</v>
      </c>
      <c r="BE198" s="5" t="s">
        <v>105</v>
      </c>
      <c r="BF198" s="5" t="s">
        <v>105</v>
      </c>
      <c r="BG198" s="5" t="s">
        <v>977</v>
      </c>
      <c r="BH198" s="5" t="s">
        <v>1887</v>
      </c>
      <c r="BI198" s="5" t="s">
        <v>105</v>
      </c>
      <c r="BJ198" s="5" t="s">
        <v>1888</v>
      </c>
      <c r="BK198" s="5" t="s">
        <v>764</v>
      </c>
      <c r="BL198" s="5" t="s">
        <v>105</v>
      </c>
      <c r="BM198" s="5" t="s">
        <v>105</v>
      </c>
      <c r="BN198" s="5" t="s">
        <v>685</v>
      </c>
      <c r="BO198" s="5" t="s">
        <v>118</v>
      </c>
      <c r="BP198" s="5" t="s">
        <v>1889</v>
      </c>
      <c r="BQ198" s="5" t="s">
        <v>499</v>
      </c>
      <c r="BR198" s="5" t="s">
        <v>1890</v>
      </c>
      <c r="BS198" s="5" t="s">
        <v>105</v>
      </c>
      <c r="BT198" s="5" t="s">
        <v>105</v>
      </c>
      <c r="BU198" s="5" t="s">
        <v>105</v>
      </c>
      <c r="BV198" s="10" t="s">
        <v>105</v>
      </c>
      <c r="BW198" s="10" t="s">
        <v>105</v>
      </c>
      <c r="BX198" s="5" t="s">
        <v>105</v>
      </c>
      <c r="BY198" s="5" t="s">
        <v>105</v>
      </c>
      <c r="BZ198" s="5" t="s">
        <v>105</v>
      </c>
      <c r="CA198" s="5" t="s">
        <v>105</v>
      </c>
      <c r="CB198" s="5" t="s">
        <v>105</v>
      </c>
      <c r="CC198" s="5" t="s">
        <v>105</v>
      </c>
      <c r="CD198" s="5" t="s">
        <v>105</v>
      </c>
      <c r="CE198" s="5" t="s">
        <v>105</v>
      </c>
      <c r="CF198" s="5" t="s">
        <v>105</v>
      </c>
      <c r="CG198" s="5" t="s">
        <v>105</v>
      </c>
      <c r="CH198" s="5" t="s">
        <v>105</v>
      </c>
      <c r="CI198" s="5" t="s">
        <v>105</v>
      </c>
      <c r="CJ198" s="5" t="s">
        <v>105</v>
      </c>
      <c r="CK198" s="5" t="s">
        <v>105</v>
      </c>
      <c r="CL198" s="5" t="s">
        <v>105</v>
      </c>
      <c r="CM198" s="5" t="s">
        <v>105</v>
      </c>
      <c r="CN198" s="5" t="s">
        <v>105</v>
      </c>
      <c r="CO198" s="5" t="s">
        <v>105</v>
      </c>
      <c r="CP198" s="5" t="s">
        <v>105</v>
      </c>
      <c r="CQ198" s="29" t="s">
        <v>1891</v>
      </c>
      <c r="CR198" s="5" t="s">
        <v>105</v>
      </c>
      <c r="CS198" s="5" t="s">
        <v>118</v>
      </c>
      <c r="CT198" s="5" t="s">
        <v>105</v>
      </c>
      <c r="CU198" s="5" t="s">
        <v>105</v>
      </c>
      <c r="CV198" s="13" t="s">
        <v>1892</v>
      </c>
      <c r="CW198" s="6"/>
      <c r="CX198" s="6"/>
      <c r="CY198" s="6"/>
      <c r="CZ198" s="6"/>
      <c r="DA198" s="6"/>
      <c r="DB198" s="6"/>
      <c r="DC198" s="6"/>
      <c r="DD198" s="6"/>
      <c r="DE198" s="6"/>
      <c r="DF198" s="6"/>
    </row>
    <row r="199">
      <c r="A199" s="5" t="s">
        <v>100</v>
      </c>
      <c r="B199" s="5" t="s">
        <v>1496</v>
      </c>
      <c r="C199" s="5" t="s">
        <v>1871</v>
      </c>
      <c r="D199" s="5">
        <v>1031.0</v>
      </c>
      <c r="E199" s="5" t="s">
        <v>105</v>
      </c>
      <c r="F199" s="5">
        <v>1980.0</v>
      </c>
      <c r="G199" s="5" t="s">
        <v>104</v>
      </c>
      <c r="H199" s="5" t="s">
        <v>105</v>
      </c>
      <c r="I199" s="5" t="s">
        <v>106</v>
      </c>
      <c r="J199" s="5" t="s">
        <v>107</v>
      </c>
      <c r="K199" s="5" t="s">
        <v>108</v>
      </c>
      <c r="L199" s="5" t="s">
        <v>105</v>
      </c>
      <c r="M199" s="5" t="s">
        <v>137</v>
      </c>
      <c r="N199" s="5">
        <v>1.0</v>
      </c>
      <c r="O199" s="29" t="s">
        <v>1893</v>
      </c>
      <c r="P199" s="5" t="s">
        <v>1894</v>
      </c>
      <c r="Q199" s="5" t="s">
        <v>1895</v>
      </c>
      <c r="R199" s="5" t="s">
        <v>1896</v>
      </c>
      <c r="S199" s="5" t="s">
        <v>105</v>
      </c>
      <c r="T199" s="5" t="s">
        <v>105</v>
      </c>
      <c r="U199" s="5" t="s">
        <v>105</v>
      </c>
      <c r="V199" s="5" t="s">
        <v>105</v>
      </c>
      <c r="W199" s="5" t="s">
        <v>105</v>
      </c>
      <c r="X199" s="5">
        <v>330.0</v>
      </c>
      <c r="Y199" s="5" t="s">
        <v>271</v>
      </c>
      <c r="Z199" s="5" t="s">
        <v>282</v>
      </c>
      <c r="AA199" s="5" t="s">
        <v>105</v>
      </c>
      <c r="AB199" s="5" t="s">
        <v>105</v>
      </c>
      <c r="AC199" s="5" t="s">
        <v>1897</v>
      </c>
      <c r="AD199" s="5" t="s">
        <v>1876</v>
      </c>
      <c r="AE199" s="5" t="s">
        <v>105</v>
      </c>
      <c r="AF199" s="5" t="s">
        <v>105</v>
      </c>
      <c r="AG199" s="5" t="s">
        <v>105</v>
      </c>
      <c r="AH199" s="5" t="s">
        <v>105</v>
      </c>
      <c r="AI199" s="28">
        <f t="shared" si="53"/>
        <v>4.572</v>
      </c>
      <c r="AJ199" s="22">
        <v>15.0</v>
      </c>
      <c r="AK199" s="24">
        <f t="shared" si="54"/>
        <v>5</v>
      </c>
      <c r="AL199" s="5" t="s">
        <v>105</v>
      </c>
      <c r="AM199" s="5">
        <v>1.0</v>
      </c>
      <c r="AN199" s="5">
        <v>6.0</v>
      </c>
      <c r="AO199" s="5" t="s">
        <v>105</v>
      </c>
      <c r="AP199" s="5" t="s">
        <v>105</v>
      </c>
      <c r="AQ199" s="5" t="s">
        <v>105</v>
      </c>
      <c r="AR199" s="5" t="s">
        <v>105</v>
      </c>
      <c r="AS199" s="5" t="s">
        <v>105</v>
      </c>
      <c r="AT199" s="5" t="s">
        <v>105</v>
      </c>
      <c r="AU199" s="5" t="s">
        <v>105</v>
      </c>
      <c r="AV199" s="5" t="s">
        <v>105</v>
      </c>
      <c r="AW199" s="5" t="s">
        <v>317</v>
      </c>
      <c r="AX199" s="5" t="s">
        <v>105</v>
      </c>
      <c r="AY199" s="5" t="s">
        <v>105</v>
      </c>
      <c r="AZ199" s="5" t="s">
        <v>105</v>
      </c>
      <c r="BA199" s="5" t="s">
        <v>105</v>
      </c>
      <c r="BB199" s="5" t="s">
        <v>105</v>
      </c>
      <c r="BC199" s="5" t="s">
        <v>105</v>
      </c>
      <c r="BD199" s="5" t="s">
        <v>105</v>
      </c>
      <c r="BE199" s="5" t="s">
        <v>105</v>
      </c>
      <c r="BF199" s="5" t="s">
        <v>105</v>
      </c>
      <c r="BG199" s="5" t="s">
        <v>105</v>
      </c>
      <c r="BH199" s="5" t="s">
        <v>105</v>
      </c>
      <c r="BI199" s="5" t="s">
        <v>105</v>
      </c>
      <c r="BJ199" s="5" t="s">
        <v>105</v>
      </c>
      <c r="BK199" s="5" t="s">
        <v>105</v>
      </c>
      <c r="BL199" s="5" t="s">
        <v>105</v>
      </c>
      <c r="BM199" s="5" t="s">
        <v>749</v>
      </c>
      <c r="BN199" s="5" t="s">
        <v>105</v>
      </c>
      <c r="BO199" s="5" t="s">
        <v>105</v>
      </c>
      <c r="BP199" s="5" t="s">
        <v>1898</v>
      </c>
      <c r="BQ199" s="5" t="s">
        <v>105</v>
      </c>
      <c r="BR199" s="5" t="s">
        <v>1899</v>
      </c>
      <c r="BS199" s="5" t="s">
        <v>105</v>
      </c>
      <c r="BT199" s="5" t="s">
        <v>1900</v>
      </c>
      <c r="BU199" s="5" t="s">
        <v>105</v>
      </c>
      <c r="BV199" s="10" t="s">
        <v>105</v>
      </c>
      <c r="BW199" s="10" t="s">
        <v>105</v>
      </c>
      <c r="BX199" s="5" t="s">
        <v>105</v>
      </c>
      <c r="BY199" s="5" t="s">
        <v>105</v>
      </c>
      <c r="BZ199" s="5" t="s">
        <v>105</v>
      </c>
      <c r="CA199" s="5" t="s">
        <v>105</v>
      </c>
      <c r="CB199" s="5" t="s">
        <v>105</v>
      </c>
      <c r="CC199" s="5" t="s">
        <v>105</v>
      </c>
      <c r="CD199" s="5" t="s">
        <v>105</v>
      </c>
      <c r="CE199" s="5" t="s">
        <v>105</v>
      </c>
      <c r="CF199" s="5" t="s">
        <v>105</v>
      </c>
      <c r="CG199" s="5" t="s">
        <v>105</v>
      </c>
      <c r="CH199" s="5" t="s">
        <v>105</v>
      </c>
      <c r="CI199" s="5" t="s">
        <v>105</v>
      </c>
      <c r="CJ199" s="5" t="s">
        <v>105</v>
      </c>
      <c r="CK199" s="5" t="s">
        <v>105</v>
      </c>
      <c r="CL199" s="5" t="s">
        <v>105</v>
      </c>
      <c r="CM199" s="5" t="s">
        <v>105</v>
      </c>
      <c r="CN199" s="5" t="s">
        <v>105</v>
      </c>
      <c r="CO199" s="5" t="s">
        <v>105</v>
      </c>
      <c r="CP199" s="5" t="s">
        <v>1901</v>
      </c>
      <c r="CQ199" s="29" t="s">
        <v>1902</v>
      </c>
      <c r="CR199" s="5" t="s">
        <v>105</v>
      </c>
      <c r="CS199" s="5" t="s">
        <v>105</v>
      </c>
      <c r="CT199" s="5" t="s">
        <v>105</v>
      </c>
      <c r="CU199" s="5" t="s">
        <v>105</v>
      </c>
      <c r="CV199" s="13" t="s">
        <v>1903</v>
      </c>
      <c r="CW199" s="6"/>
      <c r="CX199" s="6"/>
      <c r="CY199" s="6"/>
      <c r="CZ199" s="6"/>
      <c r="DA199" s="6"/>
      <c r="DB199" s="6"/>
      <c r="DC199" s="6"/>
      <c r="DD199" s="6"/>
      <c r="DE199" s="6"/>
      <c r="DF199" s="6"/>
    </row>
    <row r="200">
      <c r="A200" s="5" t="s">
        <v>100</v>
      </c>
      <c r="B200" s="5" t="s">
        <v>1496</v>
      </c>
      <c r="C200" s="5" t="s">
        <v>1871</v>
      </c>
      <c r="D200" s="5">
        <v>3297.0</v>
      </c>
      <c r="E200" s="5" t="s">
        <v>105</v>
      </c>
      <c r="F200" s="5">
        <v>1995.0</v>
      </c>
      <c r="G200" s="5" t="s">
        <v>241</v>
      </c>
      <c r="H200" s="5">
        <v>14.0</v>
      </c>
      <c r="I200" s="5" t="s">
        <v>136</v>
      </c>
      <c r="J200" s="5" t="s">
        <v>107</v>
      </c>
      <c r="K200" s="5" t="s">
        <v>108</v>
      </c>
      <c r="L200" s="5" t="s">
        <v>105</v>
      </c>
      <c r="M200" s="5" t="s">
        <v>137</v>
      </c>
      <c r="N200" s="5">
        <v>1.0</v>
      </c>
      <c r="O200" s="29" t="s">
        <v>1904</v>
      </c>
      <c r="P200" s="5" t="s">
        <v>1905</v>
      </c>
      <c r="Q200" s="5" t="s">
        <v>1906</v>
      </c>
      <c r="R200" s="5" t="s">
        <v>1907</v>
      </c>
      <c r="S200" s="5" t="s">
        <v>105</v>
      </c>
      <c r="T200" s="5" t="s">
        <v>105</v>
      </c>
      <c r="U200" s="5" t="s">
        <v>105</v>
      </c>
      <c r="V200" s="5" t="s">
        <v>105</v>
      </c>
      <c r="W200" s="5" t="s">
        <v>105</v>
      </c>
      <c r="X200" s="5">
        <v>1400.0</v>
      </c>
      <c r="Y200" s="5" t="s">
        <v>105</v>
      </c>
      <c r="Z200" s="5" t="s">
        <v>261</v>
      </c>
      <c r="AA200" s="5" t="s">
        <v>283</v>
      </c>
      <c r="AB200" s="5">
        <v>59.0</v>
      </c>
      <c r="AC200" s="5" t="s">
        <v>284</v>
      </c>
      <c r="AD200" s="5" t="s">
        <v>1908</v>
      </c>
      <c r="AE200" s="5" t="s">
        <v>105</v>
      </c>
      <c r="AF200" s="5" t="s">
        <v>105</v>
      </c>
      <c r="AG200" s="5" t="s">
        <v>105</v>
      </c>
      <c r="AH200" s="5">
        <v>30.0</v>
      </c>
      <c r="AI200" s="28">
        <f t="shared" si="53"/>
        <v>41.148</v>
      </c>
      <c r="AJ200" s="22">
        <v>135.0</v>
      </c>
      <c r="AK200" s="24">
        <f t="shared" si="54"/>
        <v>45</v>
      </c>
      <c r="AL200" s="5" t="s">
        <v>105</v>
      </c>
      <c r="AM200" s="5">
        <v>1.0</v>
      </c>
      <c r="AN200" s="5">
        <v>8.0</v>
      </c>
      <c r="AO200" s="5" t="s">
        <v>105</v>
      </c>
      <c r="AP200" s="5" t="s">
        <v>105</v>
      </c>
      <c r="AQ200" s="5" t="s">
        <v>105</v>
      </c>
      <c r="AR200" s="5" t="s">
        <v>105</v>
      </c>
      <c r="AS200" s="5" t="s">
        <v>105</v>
      </c>
      <c r="AT200" s="5" t="s">
        <v>105</v>
      </c>
      <c r="AU200" s="5" t="s">
        <v>105</v>
      </c>
      <c r="AV200" s="5" t="s">
        <v>105</v>
      </c>
      <c r="AW200" s="5" t="s">
        <v>556</v>
      </c>
      <c r="AX200" s="5" t="s">
        <v>105</v>
      </c>
      <c r="AY200" s="5" t="s">
        <v>105</v>
      </c>
      <c r="AZ200" s="5" t="s">
        <v>105</v>
      </c>
      <c r="BA200" s="5" t="s">
        <v>105</v>
      </c>
      <c r="BB200" s="5" t="s">
        <v>105</v>
      </c>
      <c r="BC200" s="5" t="s">
        <v>105</v>
      </c>
      <c r="BD200" s="5" t="s">
        <v>105</v>
      </c>
      <c r="BE200" s="5" t="s">
        <v>105</v>
      </c>
      <c r="BF200" s="5" t="s">
        <v>105</v>
      </c>
      <c r="BG200" s="5" t="s">
        <v>105</v>
      </c>
      <c r="BH200" s="5" t="s">
        <v>105</v>
      </c>
      <c r="BI200" s="5" t="s">
        <v>105</v>
      </c>
      <c r="BJ200" s="5" t="s">
        <v>105</v>
      </c>
      <c r="BK200" s="5" t="s">
        <v>105</v>
      </c>
      <c r="BL200" s="5" t="s">
        <v>105</v>
      </c>
      <c r="BM200" s="5" t="s">
        <v>105</v>
      </c>
      <c r="BN200" s="5" t="s">
        <v>105</v>
      </c>
      <c r="BO200" s="5" t="s">
        <v>105</v>
      </c>
      <c r="BP200" s="5" t="s">
        <v>1909</v>
      </c>
      <c r="BQ200" s="5" t="s">
        <v>105</v>
      </c>
      <c r="BR200" s="5" t="s">
        <v>1910</v>
      </c>
      <c r="BS200" s="5" t="s">
        <v>105</v>
      </c>
      <c r="BT200" s="5" t="s">
        <v>1523</v>
      </c>
      <c r="BU200" s="5" t="s">
        <v>119</v>
      </c>
      <c r="BV200" s="10" t="s">
        <v>105</v>
      </c>
      <c r="BW200" s="10" t="s">
        <v>105</v>
      </c>
      <c r="BX200" s="5" t="s">
        <v>105</v>
      </c>
      <c r="BY200" s="5" t="s">
        <v>105</v>
      </c>
      <c r="BZ200" s="5" t="s">
        <v>105</v>
      </c>
      <c r="CA200" s="5" t="s">
        <v>105</v>
      </c>
      <c r="CB200" s="5" t="s">
        <v>105</v>
      </c>
      <c r="CC200" s="5" t="s">
        <v>105</v>
      </c>
      <c r="CD200" s="5" t="s">
        <v>105</v>
      </c>
      <c r="CE200" s="5" t="s">
        <v>105</v>
      </c>
      <c r="CF200" s="5" t="s">
        <v>105</v>
      </c>
      <c r="CG200" s="5" t="s">
        <v>105</v>
      </c>
      <c r="CH200" s="5" t="s">
        <v>105</v>
      </c>
      <c r="CI200" s="5" t="s">
        <v>105</v>
      </c>
      <c r="CJ200" s="5" t="s">
        <v>105</v>
      </c>
      <c r="CK200" s="5" t="s">
        <v>105</v>
      </c>
      <c r="CL200" s="5" t="s">
        <v>105</v>
      </c>
      <c r="CM200" s="5" t="s">
        <v>105</v>
      </c>
      <c r="CN200" s="5" t="s">
        <v>105</v>
      </c>
      <c r="CO200" s="5" t="s">
        <v>105</v>
      </c>
      <c r="CP200" s="5" t="s">
        <v>105</v>
      </c>
      <c r="CQ200" s="29" t="s">
        <v>1911</v>
      </c>
      <c r="CR200" s="5" t="s">
        <v>105</v>
      </c>
      <c r="CS200" s="5" t="s">
        <v>105</v>
      </c>
      <c r="CT200" s="5" t="s">
        <v>105</v>
      </c>
      <c r="CU200" s="5" t="s">
        <v>105</v>
      </c>
      <c r="CV200" s="13" t="s">
        <v>1912</v>
      </c>
      <c r="CW200" s="6"/>
      <c r="CX200" s="6"/>
      <c r="CY200" s="6"/>
      <c r="CZ200" s="6"/>
      <c r="DA200" s="6"/>
      <c r="DB200" s="6"/>
      <c r="DC200" s="6"/>
      <c r="DD200" s="6"/>
      <c r="DE200" s="6"/>
      <c r="DF200" s="6"/>
    </row>
    <row r="201">
      <c r="A201" s="5" t="s">
        <v>100</v>
      </c>
      <c r="B201" s="5" t="s">
        <v>1496</v>
      </c>
      <c r="C201" s="5" t="s">
        <v>1871</v>
      </c>
      <c r="D201" s="5">
        <v>660.0</v>
      </c>
      <c r="E201" s="5" t="s">
        <v>105</v>
      </c>
      <c r="F201" s="5">
        <v>1996.0</v>
      </c>
      <c r="G201" s="5" t="s">
        <v>105</v>
      </c>
      <c r="H201" s="5" t="s">
        <v>105</v>
      </c>
      <c r="I201" s="5" t="s">
        <v>150</v>
      </c>
      <c r="J201" s="5" t="s">
        <v>107</v>
      </c>
      <c r="K201" s="5" t="s">
        <v>108</v>
      </c>
      <c r="L201" s="5" t="s">
        <v>105</v>
      </c>
      <c r="M201" s="5" t="s">
        <v>137</v>
      </c>
      <c r="N201" s="5">
        <v>2.0</v>
      </c>
      <c r="O201" s="29" t="s">
        <v>1913</v>
      </c>
      <c r="P201" s="5" t="s">
        <v>1914</v>
      </c>
      <c r="Q201" s="5" t="s">
        <v>1915</v>
      </c>
      <c r="R201" s="5" t="s">
        <v>1916</v>
      </c>
      <c r="S201" s="5" t="s">
        <v>105</v>
      </c>
      <c r="T201" s="5" t="s">
        <v>105</v>
      </c>
      <c r="U201" s="5" t="s">
        <v>105</v>
      </c>
      <c r="V201" s="5" t="s">
        <v>105</v>
      </c>
      <c r="W201" s="5" t="s">
        <v>105</v>
      </c>
      <c r="X201" s="5" t="s">
        <v>105</v>
      </c>
      <c r="Y201" s="5" t="s">
        <v>105</v>
      </c>
      <c r="Z201" s="5" t="s">
        <v>105</v>
      </c>
      <c r="AA201" s="5" t="s">
        <v>105</v>
      </c>
      <c r="AB201" s="5" t="s">
        <v>105</v>
      </c>
      <c r="AC201" s="5" t="s">
        <v>1917</v>
      </c>
      <c r="AD201" s="5" t="s">
        <v>402</v>
      </c>
      <c r="AE201" s="5" t="s">
        <v>105</v>
      </c>
      <c r="AF201" s="5" t="s">
        <v>105</v>
      </c>
      <c r="AG201" s="5" t="s">
        <v>105</v>
      </c>
      <c r="AH201" s="5" t="s">
        <v>105</v>
      </c>
      <c r="AI201" s="15" t="s">
        <v>105</v>
      </c>
      <c r="AJ201" s="22" t="s">
        <v>105</v>
      </c>
      <c r="AK201" s="25" t="s">
        <v>105</v>
      </c>
      <c r="AL201" s="5" t="s">
        <v>105</v>
      </c>
      <c r="AM201" s="5">
        <v>1.0</v>
      </c>
      <c r="AN201" s="5">
        <v>6.5</v>
      </c>
      <c r="AO201" s="5" t="s">
        <v>105</v>
      </c>
      <c r="AP201" s="5" t="s">
        <v>105</v>
      </c>
      <c r="AQ201" s="5" t="s">
        <v>105</v>
      </c>
      <c r="AR201" s="5" t="s">
        <v>105</v>
      </c>
      <c r="AS201" s="5" t="s">
        <v>105</v>
      </c>
      <c r="AT201" s="5" t="s">
        <v>105</v>
      </c>
      <c r="AU201" s="5" t="s">
        <v>105</v>
      </c>
      <c r="AV201" s="5" t="s">
        <v>105</v>
      </c>
      <c r="AW201" s="5" t="s">
        <v>105</v>
      </c>
      <c r="AX201" s="5" t="s">
        <v>105</v>
      </c>
      <c r="AY201" s="5" t="s">
        <v>105</v>
      </c>
      <c r="AZ201" s="5" t="s">
        <v>105</v>
      </c>
      <c r="BA201" s="5" t="s">
        <v>105</v>
      </c>
      <c r="BB201" s="5" t="s">
        <v>105</v>
      </c>
      <c r="BC201" s="5" t="s">
        <v>105</v>
      </c>
      <c r="BD201" s="5" t="s">
        <v>105</v>
      </c>
      <c r="BE201" s="5" t="s">
        <v>105</v>
      </c>
      <c r="BF201" s="5" t="s">
        <v>105</v>
      </c>
      <c r="BG201" s="5" t="s">
        <v>105</v>
      </c>
      <c r="BH201" s="5" t="s">
        <v>105</v>
      </c>
      <c r="BI201" s="5" t="s">
        <v>105</v>
      </c>
      <c r="BJ201" s="5" t="s">
        <v>105</v>
      </c>
      <c r="BK201" s="5" t="s">
        <v>105</v>
      </c>
      <c r="BL201" s="5" t="s">
        <v>105</v>
      </c>
      <c r="BM201" s="5" t="s">
        <v>105</v>
      </c>
      <c r="BN201" s="5" t="s">
        <v>105</v>
      </c>
      <c r="BO201" s="5" t="s">
        <v>105</v>
      </c>
      <c r="BP201" s="5" t="s">
        <v>1918</v>
      </c>
      <c r="BQ201" s="5" t="s">
        <v>105</v>
      </c>
      <c r="BR201" s="5" t="s">
        <v>1919</v>
      </c>
      <c r="BS201" s="5" t="s">
        <v>105</v>
      </c>
      <c r="BT201" s="5" t="s">
        <v>1523</v>
      </c>
      <c r="BU201" s="5" t="s">
        <v>119</v>
      </c>
      <c r="BV201" s="10" t="s">
        <v>105</v>
      </c>
      <c r="BW201" s="10" t="s">
        <v>105</v>
      </c>
      <c r="BX201" s="5" t="s">
        <v>105</v>
      </c>
      <c r="BY201" s="5" t="s">
        <v>105</v>
      </c>
      <c r="BZ201" s="5" t="s">
        <v>105</v>
      </c>
      <c r="CA201" s="5" t="s">
        <v>105</v>
      </c>
      <c r="CB201" s="5" t="s">
        <v>105</v>
      </c>
      <c r="CC201" s="5" t="s">
        <v>105</v>
      </c>
      <c r="CD201" s="5" t="s">
        <v>105</v>
      </c>
      <c r="CE201" s="5" t="s">
        <v>105</v>
      </c>
      <c r="CF201" s="5" t="s">
        <v>105</v>
      </c>
      <c r="CG201" s="5" t="s">
        <v>105</v>
      </c>
      <c r="CH201" s="5" t="s">
        <v>105</v>
      </c>
      <c r="CI201" s="5" t="s">
        <v>105</v>
      </c>
      <c r="CJ201" s="5" t="s">
        <v>105</v>
      </c>
      <c r="CK201" s="5" t="s">
        <v>105</v>
      </c>
      <c r="CL201" s="5" t="s">
        <v>105</v>
      </c>
      <c r="CM201" s="5" t="s">
        <v>105</v>
      </c>
      <c r="CN201" s="5" t="s">
        <v>105</v>
      </c>
      <c r="CO201" s="5" t="s">
        <v>105</v>
      </c>
      <c r="CP201" s="5" t="s">
        <v>105</v>
      </c>
      <c r="CQ201" s="5" t="s">
        <v>105</v>
      </c>
      <c r="CR201" s="5" t="s">
        <v>105</v>
      </c>
      <c r="CS201" s="5" t="s">
        <v>105</v>
      </c>
      <c r="CT201" s="5" t="s">
        <v>105</v>
      </c>
      <c r="CU201" s="5" t="s">
        <v>105</v>
      </c>
      <c r="CV201" s="13" t="s">
        <v>1920</v>
      </c>
      <c r="CW201" s="6"/>
      <c r="CX201" s="6"/>
      <c r="CY201" s="6"/>
      <c r="CZ201" s="6"/>
      <c r="DA201" s="6"/>
      <c r="DB201" s="6"/>
      <c r="DC201" s="6"/>
      <c r="DD201" s="6"/>
      <c r="DE201" s="6"/>
      <c r="DF201" s="6"/>
    </row>
    <row r="202">
      <c r="A202" s="5" t="s">
        <v>100</v>
      </c>
      <c r="B202" s="5" t="s">
        <v>1496</v>
      </c>
      <c r="C202" s="5" t="s">
        <v>1871</v>
      </c>
      <c r="D202" s="5">
        <v>9276.0</v>
      </c>
      <c r="E202" s="5" t="s">
        <v>103</v>
      </c>
      <c r="F202" s="5">
        <v>2004.0</v>
      </c>
      <c r="G202" s="5" t="s">
        <v>197</v>
      </c>
      <c r="H202" s="5" t="s">
        <v>1921</v>
      </c>
      <c r="I202" s="5" t="s">
        <v>150</v>
      </c>
      <c r="J202" s="5" t="s">
        <v>124</v>
      </c>
      <c r="K202" s="5" t="s">
        <v>151</v>
      </c>
      <c r="L202" s="5" t="s">
        <v>105</v>
      </c>
      <c r="M202" s="5" t="s">
        <v>105</v>
      </c>
      <c r="N202" s="5">
        <v>1.0</v>
      </c>
      <c r="O202" s="29" t="s">
        <v>1922</v>
      </c>
      <c r="P202" s="5" t="s">
        <v>1923</v>
      </c>
      <c r="Q202" s="5" t="s">
        <v>1915</v>
      </c>
      <c r="R202" s="5" t="s">
        <v>1924</v>
      </c>
      <c r="S202" s="5" t="s">
        <v>1925</v>
      </c>
      <c r="T202" s="5" t="s">
        <v>105</v>
      </c>
      <c r="U202" s="5" t="s">
        <v>105</v>
      </c>
      <c r="V202" s="5" t="s">
        <v>105</v>
      </c>
      <c r="W202" s="5" t="s">
        <v>105</v>
      </c>
      <c r="X202" s="5">
        <v>1507.0</v>
      </c>
      <c r="Y202" s="5" t="s">
        <v>190</v>
      </c>
      <c r="Z202" s="5" t="s">
        <v>167</v>
      </c>
      <c r="AA202" s="5" t="s">
        <v>105</v>
      </c>
      <c r="AB202" s="5" t="s">
        <v>105</v>
      </c>
      <c r="AC202" s="5" t="s">
        <v>1926</v>
      </c>
      <c r="AD202" s="5" t="s">
        <v>105</v>
      </c>
      <c r="AE202" s="5" t="s">
        <v>105</v>
      </c>
      <c r="AF202" s="5" t="s">
        <v>105</v>
      </c>
      <c r="AG202" s="5" t="s">
        <v>105</v>
      </c>
      <c r="AH202" s="5" t="s">
        <v>105</v>
      </c>
      <c r="AI202" s="5" t="s">
        <v>105</v>
      </c>
      <c r="AJ202" s="5" t="s">
        <v>105</v>
      </c>
      <c r="AK202" s="5" t="s">
        <v>105</v>
      </c>
      <c r="AL202" s="5" t="s">
        <v>105</v>
      </c>
      <c r="AM202" s="5" t="s">
        <v>105</v>
      </c>
      <c r="AN202" s="5" t="s">
        <v>105</v>
      </c>
      <c r="AO202" s="5" t="s">
        <v>105</v>
      </c>
      <c r="AP202" s="5" t="s">
        <v>105</v>
      </c>
      <c r="AQ202" s="5" t="s">
        <v>105</v>
      </c>
      <c r="AR202" s="5" t="s">
        <v>105</v>
      </c>
      <c r="AS202" s="5" t="s">
        <v>105</v>
      </c>
      <c r="AT202" s="5" t="s">
        <v>105</v>
      </c>
      <c r="AU202" s="5" t="s">
        <v>105</v>
      </c>
      <c r="AV202" s="5" t="s">
        <v>105</v>
      </c>
      <c r="AW202" s="5" t="s">
        <v>105</v>
      </c>
      <c r="AX202" s="5" t="s">
        <v>105</v>
      </c>
      <c r="AY202" s="5" t="s">
        <v>105</v>
      </c>
      <c r="AZ202" s="5" t="s">
        <v>105</v>
      </c>
      <c r="BA202" s="5" t="s">
        <v>105</v>
      </c>
      <c r="BB202" s="5" t="s">
        <v>105</v>
      </c>
      <c r="BC202" s="5" t="s">
        <v>105</v>
      </c>
      <c r="BD202" s="5" t="s">
        <v>105</v>
      </c>
      <c r="BE202" s="5" t="s">
        <v>105</v>
      </c>
      <c r="BF202" s="5" t="s">
        <v>105</v>
      </c>
      <c r="BG202" s="5" t="s">
        <v>105</v>
      </c>
      <c r="BH202" s="5" t="s">
        <v>105</v>
      </c>
      <c r="BI202" s="5" t="s">
        <v>105</v>
      </c>
      <c r="BJ202" s="5" t="s">
        <v>105</v>
      </c>
      <c r="BK202" s="5" t="s">
        <v>105</v>
      </c>
      <c r="BL202" s="5" t="s">
        <v>105</v>
      </c>
      <c r="BM202" s="5" t="s">
        <v>105</v>
      </c>
      <c r="BN202" s="5" t="s">
        <v>105</v>
      </c>
      <c r="BO202" s="5" t="s">
        <v>105</v>
      </c>
      <c r="BP202" s="5" t="s">
        <v>105</v>
      </c>
      <c r="BQ202" s="5" t="s">
        <v>105</v>
      </c>
      <c r="BR202" s="5" t="s">
        <v>105</v>
      </c>
      <c r="BS202" s="5" t="s">
        <v>105</v>
      </c>
      <c r="BT202" s="5" t="s">
        <v>105</v>
      </c>
      <c r="BU202" s="5" t="s">
        <v>105</v>
      </c>
      <c r="BV202" s="10" t="s">
        <v>105</v>
      </c>
      <c r="BW202" s="10" t="s">
        <v>105</v>
      </c>
      <c r="BX202" s="5" t="s">
        <v>105</v>
      </c>
      <c r="BY202" s="5" t="s">
        <v>105</v>
      </c>
      <c r="BZ202" s="5" t="s">
        <v>105</v>
      </c>
      <c r="CA202" s="5">
        <v>2.0</v>
      </c>
      <c r="CB202" s="5" t="s">
        <v>105</v>
      </c>
      <c r="CC202" s="5" t="s">
        <v>105</v>
      </c>
      <c r="CD202" s="5">
        <v>15.0</v>
      </c>
      <c r="CE202" s="5" t="s">
        <v>105</v>
      </c>
      <c r="CF202" s="5" t="s">
        <v>105</v>
      </c>
      <c r="CG202" s="5">
        <v>1.0</v>
      </c>
      <c r="CH202" s="5">
        <v>5.5</v>
      </c>
      <c r="CI202" s="5" t="s">
        <v>105</v>
      </c>
      <c r="CJ202" s="5" t="s">
        <v>105</v>
      </c>
      <c r="CK202" s="5" t="s">
        <v>105</v>
      </c>
      <c r="CL202" s="5" t="s">
        <v>118</v>
      </c>
      <c r="CM202" s="5" t="s">
        <v>105</v>
      </c>
      <c r="CN202" s="5">
        <v>5.5</v>
      </c>
      <c r="CO202" s="5" t="s">
        <v>105</v>
      </c>
      <c r="CP202" s="5" t="s">
        <v>1927</v>
      </c>
      <c r="CQ202" s="29" t="s">
        <v>1928</v>
      </c>
      <c r="CR202" s="5" t="s">
        <v>105</v>
      </c>
      <c r="CS202" s="5" t="s">
        <v>105</v>
      </c>
      <c r="CT202" s="5" t="s">
        <v>105</v>
      </c>
      <c r="CU202" s="5" t="s">
        <v>105</v>
      </c>
      <c r="CV202" s="13" t="s">
        <v>1929</v>
      </c>
      <c r="CW202" s="6"/>
      <c r="CX202" s="6"/>
      <c r="CY202" s="6"/>
      <c r="CZ202" s="6"/>
      <c r="DA202" s="6"/>
      <c r="DB202" s="6"/>
      <c r="DC202" s="6"/>
      <c r="DD202" s="6"/>
      <c r="DE202" s="6"/>
      <c r="DF202" s="6"/>
    </row>
    <row r="203">
      <c r="A203" s="5" t="s">
        <v>100</v>
      </c>
      <c r="B203" s="5" t="s">
        <v>1496</v>
      </c>
      <c r="C203" s="5" t="s">
        <v>1871</v>
      </c>
      <c r="D203" s="5">
        <v>42352.0</v>
      </c>
      <c r="E203" s="5" t="s">
        <v>1930</v>
      </c>
      <c r="F203" s="5">
        <v>2004.0</v>
      </c>
      <c r="G203" s="5" t="s">
        <v>492</v>
      </c>
      <c r="H203" s="5">
        <v>29.0</v>
      </c>
      <c r="I203" s="5" t="s">
        <v>136</v>
      </c>
      <c r="J203" s="5" t="s">
        <v>107</v>
      </c>
      <c r="K203" s="5" t="s">
        <v>108</v>
      </c>
      <c r="L203" s="5" t="s">
        <v>199</v>
      </c>
      <c r="M203" s="5" t="s">
        <v>372</v>
      </c>
      <c r="N203" s="5">
        <v>2.0</v>
      </c>
      <c r="O203" s="29" t="s">
        <v>1931</v>
      </c>
      <c r="P203" s="5" t="s">
        <v>1932</v>
      </c>
      <c r="Q203" s="5" t="s">
        <v>1915</v>
      </c>
      <c r="R203" s="5" t="s">
        <v>1801</v>
      </c>
      <c r="S203" s="5" t="s">
        <v>105</v>
      </c>
      <c r="T203" s="5" t="s">
        <v>105</v>
      </c>
      <c r="U203" s="5" t="s">
        <v>105</v>
      </c>
      <c r="V203" s="5" t="s">
        <v>105</v>
      </c>
      <c r="W203" s="5" t="s">
        <v>105</v>
      </c>
      <c r="X203" s="5">
        <v>1907.0</v>
      </c>
      <c r="Y203" s="5" t="s">
        <v>105</v>
      </c>
      <c r="Z203" s="5" t="s">
        <v>105</v>
      </c>
      <c r="AA203" s="5" t="s">
        <v>283</v>
      </c>
      <c r="AB203" s="5">
        <v>98.0</v>
      </c>
      <c r="AC203" s="5" t="s">
        <v>284</v>
      </c>
      <c r="AD203" s="5" t="s">
        <v>1933</v>
      </c>
      <c r="AE203" s="5" t="s">
        <v>105</v>
      </c>
      <c r="AF203" s="5" t="s">
        <v>105</v>
      </c>
      <c r="AG203" s="5" t="s">
        <v>105</v>
      </c>
      <c r="AH203" s="5">
        <v>180.0</v>
      </c>
      <c r="AI203" s="28">
        <f t="shared" ref="AI203:AI205" si="55">CONVERT(AJ203, "ft", "m")</f>
        <v>30.48</v>
      </c>
      <c r="AJ203" s="22">
        <v>100.0</v>
      </c>
      <c r="AK203" s="24">
        <f t="shared" ref="AK203:AK205" si="56">CONVERT(AJ203, "ft", "yd")</f>
        <v>33.33333333</v>
      </c>
      <c r="AL203" s="5" t="s">
        <v>105</v>
      </c>
      <c r="AM203" s="5">
        <v>1.0</v>
      </c>
      <c r="AN203" s="5">
        <v>7.0</v>
      </c>
      <c r="AO203" s="5" t="s">
        <v>105</v>
      </c>
      <c r="AP203" s="5" t="s">
        <v>105</v>
      </c>
      <c r="AQ203" s="5" t="s">
        <v>105</v>
      </c>
      <c r="AR203" s="5" t="s">
        <v>105</v>
      </c>
      <c r="AS203" s="5" t="s">
        <v>105</v>
      </c>
      <c r="AT203" s="5" t="s">
        <v>105</v>
      </c>
      <c r="AU203" s="5" t="s">
        <v>105</v>
      </c>
      <c r="AV203" s="5" t="s">
        <v>105</v>
      </c>
      <c r="AW203" s="5" t="s">
        <v>1934</v>
      </c>
      <c r="AX203" s="5" t="s">
        <v>105</v>
      </c>
      <c r="AY203" s="5" t="s">
        <v>105</v>
      </c>
      <c r="AZ203" s="5" t="s">
        <v>105</v>
      </c>
      <c r="BA203" s="5" t="s">
        <v>105</v>
      </c>
      <c r="BB203" s="5" t="s">
        <v>105</v>
      </c>
      <c r="BC203" s="5" t="s">
        <v>105</v>
      </c>
      <c r="BD203" s="5" t="s">
        <v>105</v>
      </c>
      <c r="BE203" s="5" t="s">
        <v>105</v>
      </c>
      <c r="BF203" s="5" t="s">
        <v>105</v>
      </c>
      <c r="BG203" s="5" t="s">
        <v>105</v>
      </c>
      <c r="BH203" s="5" t="s">
        <v>105</v>
      </c>
      <c r="BI203" s="5" t="s">
        <v>318</v>
      </c>
      <c r="BJ203" s="5" t="s">
        <v>654</v>
      </c>
      <c r="BK203" s="5" t="s">
        <v>306</v>
      </c>
      <c r="BL203" s="5" t="s">
        <v>764</v>
      </c>
      <c r="BM203" s="5" t="s">
        <v>105</v>
      </c>
      <c r="BN203" s="5" t="s">
        <v>105</v>
      </c>
      <c r="BO203" s="5" t="s">
        <v>105</v>
      </c>
      <c r="BP203" s="5" t="s">
        <v>1935</v>
      </c>
      <c r="BQ203" s="5" t="s">
        <v>105</v>
      </c>
      <c r="BR203" s="5" t="s">
        <v>1936</v>
      </c>
      <c r="BS203" s="5" t="s">
        <v>118</v>
      </c>
      <c r="BT203" s="5" t="s">
        <v>1937</v>
      </c>
      <c r="BU203" s="5" t="s">
        <v>119</v>
      </c>
      <c r="BV203" s="10" t="s">
        <v>105</v>
      </c>
      <c r="BW203" s="10" t="s">
        <v>105</v>
      </c>
      <c r="BX203" s="5" t="s">
        <v>1938</v>
      </c>
      <c r="BY203" s="5" t="s">
        <v>105</v>
      </c>
      <c r="BZ203" s="5" t="s">
        <v>105</v>
      </c>
      <c r="CA203" s="5" t="s">
        <v>105</v>
      </c>
      <c r="CB203" s="5" t="s">
        <v>105</v>
      </c>
      <c r="CC203" s="5" t="s">
        <v>105</v>
      </c>
      <c r="CD203" s="5" t="s">
        <v>105</v>
      </c>
      <c r="CE203" s="5" t="s">
        <v>105</v>
      </c>
      <c r="CF203" s="5" t="s">
        <v>105</v>
      </c>
      <c r="CG203" s="5" t="s">
        <v>105</v>
      </c>
      <c r="CH203" s="5" t="s">
        <v>105</v>
      </c>
      <c r="CI203" s="5" t="s">
        <v>105</v>
      </c>
      <c r="CJ203" s="5" t="s">
        <v>105</v>
      </c>
      <c r="CK203" s="5" t="s">
        <v>105</v>
      </c>
      <c r="CL203" s="5" t="s">
        <v>105</v>
      </c>
      <c r="CM203" s="5" t="s">
        <v>105</v>
      </c>
      <c r="CN203" s="5" t="s">
        <v>105</v>
      </c>
      <c r="CO203" s="5" t="s">
        <v>105</v>
      </c>
      <c r="CP203" s="5" t="s">
        <v>105</v>
      </c>
      <c r="CQ203" s="29" t="s">
        <v>1939</v>
      </c>
      <c r="CR203" s="5" t="s">
        <v>105</v>
      </c>
      <c r="CS203" s="5" t="s">
        <v>105</v>
      </c>
      <c r="CT203" s="5" t="s">
        <v>105</v>
      </c>
      <c r="CU203" s="5" t="s">
        <v>105</v>
      </c>
      <c r="CV203" s="13" t="s">
        <v>1940</v>
      </c>
      <c r="CW203" s="6"/>
      <c r="CX203" s="6"/>
      <c r="CY203" s="6"/>
      <c r="CZ203" s="6"/>
      <c r="DA203" s="6"/>
      <c r="DB203" s="6"/>
      <c r="DC203" s="6"/>
      <c r="DD203" s="6"/>
      <c r="DE203" s="6"/>
      <c r="DF203" s="6"/>
    </row>
    <row r="204">
      <c r="A204" s="5" t="s">
        <v>100</v>
      </c>
      <c r="B204" s="5" t="s">
        <v>1496</v>
      </c>
      <c r="C204" s="5" t="s">
        <v>1871</v>
      </c>
      <c r="D204" s="5">
        <v>67380.0</v>
      </c>
      <c r="E204" s="5" t="s">
        <v>1941</v>
      </c>
      <c r="F204" s="5">
        <v>2020.0</v>
      </c>
      <c r="G204" s="5" t="s">
        <v>313</v>
      </c>
      <c r="H204" s="5" t="s">
        <v>105</v>
      </c>
      <c r="I204" s="5" t="s">
        <v>214</v>
      </c>
      <c r="J204" s="5" t="s">
        <v>124</v>
      </c>
      <c r="K204" s="5" t="s">
        <v>623</v>
      </c>
      <c r="L204" s="5" t="s">
        <v>105</v>
      </c>
      <c r="M204" s="5" t="s">
        <v>1535</v>
      </c>
      <c r="N204" s="5">
        <v>3.0</v>
      </c>
      <c r="O204" s="29" t="s">
        <v>1942</v>
      </c>
      <c r="P204" s="5" t="s">
        <v>1943</v>
      </c>
      <c r="Q204" s="5" t="s">
        <v>1944</v>
      </c>
      <c r="R204" s="5" t="s">
        <v>1945</v>
      </c>
      <c r="S204" s="5" t="s">
        <v>1946</v>
      </c>
      <c r="T204" s="5">
        <v>43.2704758</v>
      </c>
      <c r="U204" s="5">
        <v>-123.9869053</v>
      </c>
      <c r="V204" s="5">
        <v>85.17</v>
      </c>
      <c r="W204" s="5">
        <v>278.0</v>
      </c>
      <c r="X204" s="5">
        <v>1407.0</v>
      </c>
      <c r="Y204" s="5" t="s">
        <v>105</v>
      </c>
      <c r="Z204" s="5" t="s">
        <v>167</v>
      </c>
      <c r="AA204" s="5" t="s">
        <v>105</v>
      </c>
      <c r="AB204" s="5" t="s">
        <v>105</v>
      </c>
      <c r="AC204" s="5" t="s">
        <v>1947</v>
      </c>
      <c r="AD204" s="5" t="s">
        <v>105</v>
      </c>
      <c r="AE204" s="5" t="s">
        <v>105</v>
      </c>
      <c r="AF204" s="5" t="s">
        <v>105</v>
      </c>
      <c r="AG204" s="5" t="s">
        <v>105</v>
      </c>
      <c r="AH204" s="5" t="s">
        <v>105</v>
      </c>
      <c r="AI204" s="28">
        <f t="shared" si="55"/>
        <v>30.48</v>
      </c>
      <c r="AJ204" s="22">
        <v>100.0</v>
      </c>
      <c r="AK204" s="24">
        <f t="shared" si="56"/>
        <v>33.33333333</v>
      </c>
      <c r="AL204" s="5" t="s">
        <v>105</v>
      </c>
      <c r="AM204" s="5" t="s">
        <v>105</v>
      </c>
      <c r="AN204" s="5" t="s">
        <v>105</v>
      </c>
      <c r="AO204" s="5" t="s">
        <v>105</v>
      </c>
      <c r="AP204" s="5" t="s">
        <v>105</v>
      </c>
      <c r="AQ204" s="5" t="s">
        <v>105</v>
      </c>
      <c r="AR204" s="5" t="s">
        <v>105</v>
      </c>
      <c r="AS204" s="5" t="s">
        <v>105</v>
      </c>
      <c r="AT204" s="5" t="s">
        <v>105</v>
      </c>
      <c r="AU204" s="5" t="s">
        <v>105</v>
      </c>
      <c r="AV204" s="5" t="s">
        <v>105</v>
      </c>
      <c r="AW204" s="5" t="s">
        <v>105</v>
      </c>
      <c r="AX204" s="5" t="s">
        <v>105</v>
      </c>
      <c r="AY204" s="5" t="s">
        <v>105</v>
      </c>
      <c r="AZ204" s="5" t="s">
        <v>105</v>
      </c>
      <c r="BA204" s="5" t="s">
        <v>105</v>
      </c>
      <c r="BB204" s="5" t="s">
        <v>105</v>
      </c>
      <c r="BC204" s="5" t="s">
        <v>105</v>
      </c>
      <c r="BD204" s="5" t="s">
        <v>105</v>
      </c>
      <c r="BE204" s="5" t="s">
        <v>105</v>
      </c>
      <c r="BF204" s="5" t="s">
        <v>105</v>
      </c>
      <c r="BG204" s="5" t="s">
        <v>105</v>
      </c>
      <c r="BH204" s="5" t="s">
        <v>105</v>
      </c>
      <c r="BI204" s="5" t="s">
        <v>105</v>
      </c>
      <c r="BJ204" s="5" t="s">
        <v>105</v>
      </c>
      <c r="BK204" s="5" t="s">
        <v>105</v>
      </c>
      <c r="BL204" s="5" t="s">
        <v>105</v>
      </c>
      <c r="BM204" s="5" t="s">
        <v>105</v>
      </c>
      <c r="BN204" s="5" t="s">
        <v>105</v>
      </c>
      <c r="BO204" s="5" t="s">
        <v>306</v>
      </c>
      <c r="BP204" s="5" t="s">
        <v>105</v>
      </c>
      <c r="BQ204" s="5" t="s">
        <v>105</v>
      </c>
      <c r="BR204" s="5" t="s">
        <v>1948</v>
      </c>
      <c r="BS204" s="5" t="s">
        <v>105</v>
      </c>
      <c r="BT204" s="5" t="s">
        <v>105</v>
      </c>
      <c r="BU204" s="5" t="s">
        <v>105</v>
      </c>
      <c r="BV204" s="10" t="s">
        <v>105</v>
      </c>
      <c r="BW204" s="10" t="s">
        <v>105</v>
      </c>
      <c r="BX204" s="5" t="s">
        <v>105</v>
      </c>
      <c r="BY204" s="5" t="s">
        <v>105</v>
      </c>
      <c r="BZ204" s="5" t="s">
        <v>105</v>
      </c>
      <c r="CA204" s="5" t="s">
        <v>105</v>
      </c>
      <c r="CB204" s="5" t="s">
        <v>105</v>
      </c>
      <c r="CC204" s="5" t="s">
        <v>105</v>
      </c>
      <c r="CD204" s="5" t="s">
        <v>105</v>
      </c>
      <c r="CE204" s="5" t="s">
        <v>105</v>
      </c>
      <c r="CF204" s="5" t="s">
        <v>105</v>
      </c>
      <c r="CG204" s="5" t="s">
        <v>105</v>
      </c>
      <c r="CH204" s="5" t="s">
        <v>105</v>
      </c>
      <c r="CI204" s="5" t="s">
        <v>105</v>
      </c>
      <c r="CJ204" s="5" t="s">
        <v>105</v>
      </c>
      <c r="CK204" s="5" t="s">
        <v>105</v>
      </c>
      <c r="CL204" s="5" t="s">
        <v>105</v>
      </c>
      <c r="CM204" s="5" t="s">
        <v>105</v>
      </c>
      <c r="CN204" s="5" t="s">
        <v>105</v>
      </c>
      <c r="CO204" s="5" t="s">
        <v>105</v>
      </c>
      <c r="CP204" s="5" t="s">
        <v>105</v>
      </c>
      <c r="CQ204" s="29" t="s">
        <v>1949</v>
      </c>
      <c r="CR204" s="5" t="s">
        <v>118</v>
      </c>
      <c r="CS204" s="5" t="s">
        <v>105</v>
      </c>
      <c r="CT204" s="5" t="s">
        <v>105</v>
      </c>
      <c r="CU204" s="5" t="s">
        <v>105</v>
      </c>
      <c r="CV204" s="13" t="s">
        <v>1950</v>
      </c>
      <c r="CW204" s="6"/>
      <c r="CX204" s="6"/>
      <c r="CY204" s="6"/>
      <c r="CZ204" s="6"/>
      <c r="DA204" s="6"/>
      <c r="DB204" s="6"/>
      <c r="DC204" s="6"/>
      <c r="DD204" s="6"/>
      <c r="DE204" s="6"/>
      <c r="DF204" s="6"/>
    </row>
    <row r="205">
      <c r="A205" s="5" t="s">
        <v>100</v>
      </c>
      <c r="B205" s="5" t="s">
        <v>1496</v>
      </c>
      <c r="C205" s="5" t="s">
        <v>1951</v>
      </c>
      <c r="D205" s="5">
        <v>10034.0</v>
      </c>
      <c r="E205" s="5" t="s">
        <v>103</v>
      </c>
      <c r="F205" s="5">
        <v>1989.0</v>
      </c>
      <c r="G205" s="5" t="s">
        <v>241</v>
      </c>
      <c r="H205" s="5">
        <v>4.0</v>
      </c>
      <c r="I205" s="5" t="s">
        <v>136</v>
      </c>
      <c r="J205" s="5" t="s">
        <v>124</v>
      </c>
      <c r="K205" s="5" t="s">
        <v>325</v>
      </c>
      <c r="L205" s="5" t="s">
        <v>105</v>
      </c>
      <c r="M205" s="5" t="s">
        <v>105</v>
      </c>
      <c r="N205" s="5">
        <v>1.0</v>
      </c>
      <c r="O205" s="29" t="s">
        <v>1952</v>
      </c>
      <c r="P205" s="5" t="s">
        <v>1953</v>
      </c>
      <c r="Q205" s="5" t="s">
        <v>1954</v>
      </c>
      <c r="R205" s="5" t="s">
        <v>1955</v>
      </c>
      <c r="S205" s="5" t="s">
        <v>1956</v>
      </c>
      <c r="T205" s="5">
        <v>44.5244788</v>
      </c>
      <c r="U205" s="5">
        <v>-120.7858436</v>
      </c>
      <c r="V205" s="5">
        <v>1659.6</v>
      </c>
      <c r="W205" s="5">
        <v>5448.0</v>
      </c>
      <c r="X205" s="5">
        <v>1100.0</v>
      </c>
      <c r="Y205" s="5">
        <v>40.0</v>
      </c>
      <c r="Z205" s="5" t="s">
        <v>261</v>
      </c>
      <c r="AA205" s="5" t="s">
        <v>156</v>
      </c>
      <c r="AB205" s="5">
        <v>29.0</v>
      </c>
      <c r="AC205" s="5" t="s">
        <v>1957</v>
      </c>
      <c r="AD205" s="5" t="s">
        <v>1958</v>
      </c>
      <c r="AE205" s="5" t="s">
        <v>105</v>
      </c>
      <c r="AF205" s="5" t="s">
        <v>105</v>
      </c>
      <c r="AG205" s="5" t="s">
        <v>105</v>
      </c>
      <c r="AH205" s="5" t="s">
        <v>105</v>
      </c>
      <c r="AI205" s="28">
        <f t="shared" si="55"/>
        <v>45.72</v>
      </c>
      <c r="AJ205" s="22">
        <v>150.0</v>
      </c>
      <c r="AK205" s="24">
        <f t="shared" si="56"/>
        <v>50</v>
      </c>
      <c r="AL205" s="5" t="s">
        <v>105</v>
      </c>
      <c r="AM205" s="5" t="s">
        <v>105</v>
      </c>
      <c r="AN205" s="5" t="s">
        <v>105</v>
      </c>
      <c r="AO205" s="5" t="s">
        <v>105</v>
      </c>
      <c r="AP205" s="5" t="s">
        <v>105</v>
      </c>
      <c r="AQ205" s="5" t="s">
        <v>105</v>
      </c>
      <c r="AR205" s="5" t="s">
        <v>105</v>
      </c>
      <c r="AS205" s="5" t="s">
        <v>105</v>
      </c>
      <c r="AT205" s="5" t="s">
        <v>105</v>
      </c>
      <c r="AU205" s="5" t="s">
        <v>105</v>
      </c>
      <c r="AV205" s="5" t="s">
        <v>105</v>
      </c>
      <c r="AW205" s="5" t="s">
        <v>105</v>
      </c>
      <c r="AX205" s="5" t="s">
        <v>105</v>
      </c>
      <c r="AY205" s="5" t="s">
        <v>105</v>
      </c>
      <c r="AZ205" s="5" t="s">
        <v>105</v>
      </c>
      <c r="BA205" s="5" t="s">
        <v>105</v>
      </c>
      <c r="BB205" s="5" t="s">
        <v>105</v>
      </c>
      <c r="BC205" s="5" t="s">
        <v>105</v>
      </c>
      <c r="BD205" s="5" t="s">
        <v>105</v>
      </c>
      <c r="BE205" s="5" t="s">
        <v>105</v>
      </c>
      <c r="BF205" s="5" t="s">
        <v>105</v>
      </c>
      <c r="BG205" s="5" t="s">
        <v>105</v>
      </c>
      <c r="BH205" s="5" t="s">
        <v>105</v>
      </c>
      <c r="BI205" s="5" t="s">
        <v>105</v>
      </c>
      <c r="BJ205" s="5" t="s">
        <v>105</v>
      </c>
      <c r="BK205" s="5" t="s">
        <v>105</v>
      </c>
      <c r="BL205" s="5" t="s">
        <v>105</v>
      </c>
      <c r="BM205" s="5" t="s">
        <v>105</v>
      </c>
      <c r="BN205" s="5" t="s">
        <v>105</v>
      </c>
      <c r="BO205" s="5" t="s">
        <v>105</v>
      </c>
      <c r="BP205" s="5" t="s">
        <v>105</v>
      </c>
      <c r="BQ205" s="5" t="s">
        <v>105</v>
      </c>
      <c r="BR205" s="5" t="s">
        <v>105</v>
      </c>
      <c r="BS205" s="5" t="s">
        <v>105</v>
      </c>
      <c r="BT205" s="5" t="s">
        <v>105</v>
      </c>
      <c r="BU205" s="5" t="s">
        <v>105</v>
      </c>
      <c r="BV205" s="10" t="s">
        <v>105</v>
      </c>
      <c r="BW205" s="10" t="s">
        <v>105</v>
      </c>
      <c r="BX205" s="5" t="s">
        <v>105</v>
      </c>
      <c r="BY205" s="5" t="s">
        <v>118</v>
      </c>
      <c r="BZ205" s="5" t="s">
        <v>1959</v>
      </c>
      <c r="CA205" s="5" t="s">
        <v>105</v>
      </c>
      <c r="CB205" s="5" t="s">
        <v>105</v>
      </c>
      <c r="CC205" s="5" t="s">
        <v>105</v>
      </c>
      <c r="CD205" s="5" t="s">
        <v>105</v>
      </c>
      <c r="CE205" s="5" t="s">
        <v>105</v>
      </c>
      <c r="CF205" s="5" t="s">
        <v>105</v>
      </c>
      <c r="CG205" s="5" t="s">
        <v>105</v>
      </c>
      <c r="CH205" s="5" t="s">
        <v>105</v>
      </c>
      <c r="CI205" s="5" t="s">
        <v>105</v>
      </c>
      <c r="CJ205" s="5" t="s">
        <v>105</v>
      </c>
      <c r="CK205" s="5" t="s">
        <v>105</v>
      </c>
      <c r="CL205" s="5" t="s">
        <v>105</v>
      </c>
      <c r="CM205" s="5" t="s">
        <v>105</v>
      </c>
      <c r="CN205" s="5" t="s">
        <v>105</v>
      </c>
      <c r="CO205" s="5" t="s">
        <v>105</v>
      </c>
      <c r="CP205" s="5" t="s">
        <v>105</v>
      </c>
      <c r="CQ205" s="29" t="s">
        <v>1960</v>
      </c>
      <c r="CR205" s="5" t="s">
        <v>118</v>
      </c>
      <c r="CS205" s="5" t="s">
        <v>105</v>
      </c>
      <c r="CT205" s="5" t="s">
        <v>105</v>
      </c>
      <c r="CU205" s="5" t="s">
        <v>105</v>
      </c>
      <c r="CV205" s="13" t="s">
        <v>1961</v>
      </c>
      <c r="CW205" s="6"/>
      <c r="CX205" s="6"/>
      <c r="CY205" s="6"/>
      <c r="CZ205" s="6"/>
      <c r="DA205" s="6"/>
      <c r="DB205" s="6"/>
      <c r="DC205" s="6"/>
      <c r="DD205" s="6"/>
      <c r="DE205" s="6"/>
      <c r="DF205" s="6"/>
    </row>
    <row r="206">
      <c r="A206" s="5" t="s">
        <v>100</v>
      </c>
      <c r="B206" s="5" t="s">
        <v>1496</v>
      </c>
      <c r="C206" s="5" t="s">
        <v>1962</v>
      </c>
      <c r="D206" s="5">
        <v>661.0</v>
      </c>
      <c r="E206" s="5" t="s">
        <v>105</v>
      </c>
      <c r="F206" s="5">
        <v>1969.0</v>
      </c>
      <c r="G206" s="5" t="s">
        <v>197</v>
      </c>
      <c r="H206" s="5">
        <v>24.0</v>
      </c>
      <c r="I206" s="5" t="s">
        <v>150</v>
      </c>
      <c r="J206" s="5" t="s">
        <v>124</v>
      </c>
      <c r="K206" s="5" t="s">
        <v>199</v>
      </c>
      <c r="L206" s="5" t="s">
        <v>108</v>
      </c>
      <c r="M206" s="5" t="s">
        <v>200</v>
      </c>
      <c r="N206" s="5">
        <v>5.0</v>
      </c>
      <c r="O206" s="29" t="s">
        <v>1963</v>
      </c>
      <c r="P206" s="5" t="s">
        <v>1964</v>
      </c>
      <c r="Q206" s="5" t="s">
        <v>105</v>
      </c>
      <c r="R206" s="5" t="s">
        <v>105</v>
      </c>
      <c r="S206" s="5" t="s">
        <v>1965</v>
      </c>
      <c r="T206" s="5" t="s">
        <v>105</v>
      </c>
      <c r="U206" s="5" t="s">
        <v>105</v>
      </c>
      <c r="V206" s="5" t="s">
        <v>105</v>
      </c>
      <c r="W206" s="5" t="s">
        <v>105</v>
      </c>
      <c r="X206" s="5">
        <v>2300.0</v>
      </c>
      <c r="Y206" s="5" t="s">
        <v>105</v>
      </c>
      <c r="Z206" s="5" t="s">
        <v>105</v>
      </c>
      <c r="AA206" s="5" t="s">
        <v>141</v>
      </c>
      <c r="AB206" s="5">
        <v>88.0</v>
      </c>
      <c r="AC206" s="5" t="s">
        <v>1966</v>
      </c>
      <c r="AD206" s="5" t="s">
        <v>105</v>
      </c>
      <c r="AE206" s="5" t="s">
        <v>105</v>
      </c>
      <c r="AF206" s="5" t="s">
        <v>105</v>
      </c>
      <c r="AG206" s="5" t="s">
        <v>105</v>
      </c>
      <c r="AH206" s="6">
        <f>2.5*60</f>
        <v>150</v>
      </c>
      <c r="AI206" s="15" t="s">
        <v>105</v>
      </c>
      <c r="AJ206" s="22" t="s">
        <v>105</v>
      </c>
      <c r="AK206" s="25" t="s">
        <v>105</v>
      </c>
      <c r="AL206" s="5" t="s">
        <v>105</v>
      </c>
      <c r="AM206" s="5" t="s">
        <v>105</v>
      </c>
      <c r="AN206" s="5" t="s">
        <v>105</v>
      </c>
      <c r="AO206" s="5" t="s">
        <v>105</v>
      </c>
      <c r="AP206" s="5" t="s">
        <v>105</v>
      </c>
      <c r="AQ206" s="5" t="s">
        <v>105</v>
      </c>
      <c r="AR206" s="5" t="s">
        <v>105</v>
      </c>
      <c r="AS206" s="5" t="s">
        <v>105</v>
      </c>
      <c r="AT206" s="5" t="s">
        <v>105</v>
      </c>
      <c r="AU206" s="5" t="s">
        <v>105</v>
      </c>
      <c r="AV206" s="5" t="s">
        <v>105</v>
      </c>
      <c r="AW206" s="5" t="s">
        <v>105</v>
      </c>
      <c r="AX206" s="5" t="s">
        <v>105</v>
      </c>
      <c r="AY206" s="5" t="s">
        <v>105</v>
      </c>
      <c r="AZ206" s="5" t="s">
        <v>105</v>
      </c>
      <c r="BA206" s="5" t="s">
        <v>105</v>
      </c>
      <c r="BB206" s="5" t="s">
        <v>105</v>
      </c>
      <c r="BC206" s="5" t="s">
        <v>105</v>
      </c>
      <c r="BD206" s="5" t="s">
        <v>105</v>
      </c>
      <c r="BE206" s="5" t="s">
        <v>105</v>
      </c>
      <c r="BF206" s="5" t="s">
        <v>105</v>
      </c>
      <c r="BG206" s="5" t="s">
        <v>105</v>
      </c>
      <c r="BH206" s="5" t="s">
        <v>105</v>
      </c>
      <c r="BI206" s="5" t="s">
        <v>105</v>
      </c>
      <c r="BJ206" s="5" t="s">
        <v>105</v>
      </c>
      <c r="BK206" s="5" t="s">
        <v>105</v>
      </c>
      <c r="BL206" s="5" t="s">
        <v>105</v>
      </c>
      <c r="BM206" s="5" t="s">
        <v>105</v>
      </c>
      <c r="BN206" s="5" t="s">
        <v>105</v>
      </c>
      <c r="BO206" s="5" t="s">
        <v>105</v>
      </c>
      <c r="BP206" s="5" t="s">
        <v>105</v>
      </c>
      <c r="BQ206" s="5" t="s">
        <v>105</v>
      </c>
      <c r="BR206" s="5" t="s">
        <v>1967</v>
      </c>
      <c r="BS206" s="5" t="s">
        <v>105</v>
      </c>
      <c r="BT206" s="5" t="s">
        <v>1968</v>
      </c>
      <c r="BU206" s="5" t="s">
        <v>119</v>
      </c>
      <c r="BV206" s="10" t="s">
        <v>105</v>
      </c>
      <c r="BW206" s="10" t="s">
        <v>105</v>
      </c>
      <c r="BX206" s="5" t="s">
        <v>368</v>
      </c>
      <c r="BY206" s="5" t="s">
        <v>105</v>
      </c>
      <c r="BZ206" s="5" t="s">
        <v>105</v>
      </c>
      <c r="CA206" s="5" t="s">
        <v>105</v>
      </c>
      <c r="CB206" s="5" t="s">
        <v>105</v>
      </c>
      <c r="CC206" s="5" t="s">
        <v>105</v>
      </c>
      <c r="CD206" s="5" t="s">
        <v>105</v>
      </c>
      <c r="CE206" s="5" t="s">
        <v>105</v>
      </c>
      <c r="CF206" s="5" t="s">
        <v>105</v>
      </c>
      <c r="CG206" s="5" t="s">
        <v>105</v>
      </c>
      <c r="CH206" s="5" t="s">
        <v>105</v>
      </c>
      <c r="CI206" s="5" t="s">
        <v>105</v>
      </c>
      <c r="CJ206" s="5" t="s">
        <v>105</v>
      </c>
      <c r="CK206" s="5" t="s">
        <v>105</v>
      </c>
      <c r="CL206" s="5" t="s">
        <v>105</v>
      </c>
      <c r="CM206" s="5" t="s">
        <v>105</v>
      </c>
      <c r="CN206" s="5" t="s">
        <v>105</v>
      </c>
      <c r="CO206" s="5" t="s">
        <v>105</v>
      </c>
      <c r="CP206" s="5" t="s">
        <v>105</v>
      </c>
      <c r="CQ206" s="5" t="s">
        <v>105</v>
      </c>
      <c r="CR206" s="5" t="s">
        <v>105</v>
      </c>
      <c r="CS206" s="5" t="s">
        <v>105</v>
      </c>
      <c r="CT206" s="5" t="s">
        <v>105</v>
      </c>
      <c r="CU206" s="5" t="s">
        <v>105</v>
      </c>
      <c r="CV206" s="13" t="s">
        <v>1969</v>
      </c>
      <c r="CW206" s="6"/>
      <c r="CX206" s="6"/>
      <c r="CY206" s="6"/>
      <c r="CZ206" s="6"/>
      <c r="DA206" s="6"/>
      <c r="DB206" s="6"/>
      <c r="DC206" s="6"/>
      <c r="DD206" s="6"/>
      <c r="DE206" s="6"/>
      <c r="DF206" s="6"/>
    </row>
    <row r="207">
      <c r="A207" s="5" t="s">
        <v>100</v>
      </c>
      <c r="B207" s="5" t="s">
        <v>1496</v>
      </c>
      <c r="C207" s="5" t="s">
        <v>1962</v>
      </c>
      <c r="D207" s="5">
        <v>13729.0</v>
      </c>
      <c r="E207" s="5" t="s">
        <v>105</v>
      </c>
      <c r="F207" s="5">
        <v>1974.0</v>
      </c>
      <c r="G207" s="5" t="s">
        <v>241</v>
      </c>
      <c r="H207" s="5" t="s">
        <v>105</v>
      </c>
      <c r="I207" s="5" t="s">
        <v>136</v>
      </c>
      <c r="J207" s="5" t="s">
        <v>107</v>
      </c>
      <c r="K207" s="5" t="s">
        <v>108</v>
      </c>
      <c r="L207" s="5" t="s">
        <v>105</v>
      </c>
      <c r="M207" s="5" t="s">
        <v>137</v>
      </c>
      <c r="N207" s="5">
        <v>4.0</v>
      </c>
      <c r="O207" s="29" t="s">
        <v>1970</v>
      </c>
      <c r="P207" s="5" t="s">
        <v>1971</v>
      </c>
      <c r="Q207" s="5" t="s">
        <v>1972</v>
      </c>
      <c r="R207" s="5" t="s">
        <v>1973</v>
      </c>
      <c r="S207" s="5" t="s">
        <v>1974</v>
      </c>
      <c r="T207" s="5" t="s">
        <v>105</v>
      </c>
      <c r="U207" s="5" t="s">
        <v>105</v>
      </c>
      <c r="V207" s="5" t="s">
        <v>105</v>
      </c>
      <c r="W207" s="5">
        <v>850.0</v>
      </c>
      <c r="X207" s="5" t="s">
        <v>105</v>
      </c>
      <c r="Y207" s="5" t="s">
        <v>105</v>
      </c>
      <c r="Z207" s="5" t="s">
        <v>261</v>
      </c>
      <c r="AA207" s="5" t="s">
        <v>105</v>
      </c>
      <c r="AB207" s="5" t="s">
        <v>105</v>
      </c>
      <c r="AC207" s="5" t="s">
        <v>1975</v>
      </c>
      <c r="AD207" s="5" t="s">
        <v>1976</v>
      </c>
      <c r="AE207" s="5" t="s">
        <v>105</v>
      </c>
      <c r="AF207" s="5" t="s">
        <v>105</v>
      </c>
      <c r="AG207" s="5" t="s">
        <v>105</v>
      </c>
      <c r="AH207" s="5">
        <v>15.0</v>
      </c>
      <c r="AI207" s="28">
        <f>CONVERT(AJ207, "ft", "m")</f>
        <v>762</v>
      </c>
      <c r="AJ207" s="22">
        <v>2500.0</v>
      </c>
      <c r="AK207" s="24">
        <f>CONVERT(AJ207, "ft", "yd")</f>
        <v>833.3333333</v>
      </c>
      <c r="AL207" s="5" t="s">
        <v>105</v>
      </c>
      <c r="AM207" s="5">
        <v>1.0</v>
      </c>
      <c r="AN207" s="5" t="s">
        <v>105</v>
      </c>
      <c r="AO207" s="5" t="s">
        <v>105</v>
      </c>
      <c r="AP207" s="5" t="s">
        <v>105</v>
      </c>
      <c r="AQ207" s="5" t="s">
        <v>105</v>
      </c>
      <c r="AR207" s="5" t="s">
        <v>105</v>
      </c>
      <c r="AS207" s="5" t="s">
        <v>105</v>
      </c>
      <c r="AT207" s="5" t="s">
        <v>105</v>
      </c>
      <c r="AU207" s="5" t="s">
        <v>105</v>
      </c>
      <c r="AV207" s="5" t="s">
        <v>105</v>
      </c>
      <c r="AW207" s="5" t="s">
        <v>317</v>
      </c>
      <c r="AX207" s="5" t="s">
        <v>105</v>
      </c>
      <c r="AY207" s="5" t="s">
        <v>105</v>
      </c>
      <c r="AZ207" s="5" t="s">
        <v>105</v>
      </c>
      <c r="BA207" s="5" t="s">
        <v>105</v>
      </c>
      <c r="BB207" s="5" t="s">
        <v>105</v>
      </c>
      <c r="BC207" s="5" t="s">
        <v>105</v>
      </c>
      <c r="BD207" s="5" t="s">
        <v>105</v>
      </c>
      <c r="BE207" s="5" t="s">
        <v>105</v>
      </c>
      <c r="BF207" s="5" t="s">
        <v>105</v>
      </c>
      <c r="BG207" s="5" t="s">
        <v>105</v>
      </c>
      <c r="BH207" s="5" t="s">
        <v>105</v>
      </c>
      <c r="BI207" s="5" t="s">
        <v>105</v>
      </c>
      <c r="BJ207" s="5" t="s">
        <v>654</v>
      </c>
      <c r="BK207" s="5" t="s">
        <v>105</v>
      </c>
      <c r="BL207" s="5" t="s">
        <v>105</v>
      </c>
      <c r="BM207" s="5" t="s">
        <v>105</v>
      </c>
      <c r="BN207" s="5" t="s">
        <v>105</v>
      </c>
      <c r="BO207" s="5" t="s">
        <v>105</v>
      </c>
      <c r="BP207" s="5" t="s">
        <v>105</v>
      </c>
      <c r="BQ207" s="5" t="s">
        <v>105</v>
      </c>
      <c r="BR207" s="5" t="s">
        <v>1977</v>
      </c>
      <c r="BS207" s="5" t="s">
        <v>105</v>
      </c>
      <c r="BT207" s="5" t="s">
        <v>1978</v>
      </c>
      <c r="BU207" s="5" t="s">
        <v>119</v>
      </c>
      <c r="BV207" s="10" t="s">
        <v>105</v>
      </c>
      <c r="BW207" s="10" t="s">
        <v>105</v>
      </c>
      <c r="BX207" s="5" t="s">
        <v>105</v>
      </c>
      <c r="BY207" s="5" t="s">
        <v>105</v>
      </c>
      <c r="BZ207" s="5" t="s">
        <v>105</v>
      </c>
      <c r="CA207" s="5" t="s">
        <v>105</v>
      </c>
      <c r="CB207" s="5" t="s">
        <v>105</v>
      </c>
      <c r="CC207" s="5" t="s">
        <v>105</v>
      </c>
      <c r="CD207" s="5" t="s">
        <v>105</v>
      </c>
      <c r="CE207" s="5" t="s">
        <v>105</v>
      </c>
      <c r="CF207" s="5" t="s">
        <v>105</v>
      </c>
      <c r="CG207" s="5" t="s">
        <v>105</v>
      </c>
      <c r="CH207" s="5" t="s">
        <v>105</v>
      </c>
      <c r="CI207" s="5" t="s">
        <v>105</v>
      </c>
      <c r="CJ207" s="5" t="s">
        <v>105</v>
      </c>
      <c r="CK207" s="5" t="s">
        <v>105</v>
      </c>
      <c r="CL207" s="5" t="s">
        <v>105</v>
      </c>
      <c r="CM207" s="5" t="s">
        <v>105</v>
      </c>
      <c r="CN207" s="5" t="s">
        <v>105</v>
      </c>
      <c r="CO207" s="5" t="s">
        <v>105</v>
      </c>
      <c r="CP207" s="5" t="s">
        <v>105</v>
      </c>
      <c r="CQ207" s="5" t="s">
        <v>105</v>
      </c>
      <c r="CR207" s="5" t="s">
        <v>105</v>
      </c>
      <c r="CS207" s="5" t="s">
        <v>105</v>
      </c>
      <c r="CT207" s="5" t="s">
        <v>105</v>
      </c>
      <c r="CU207" s="5" t="s">
        <v>105</v>
      </c>
      <c r="CV207" s="13" t="s">
        <v>1979</v>
      </c>
      <c r="CW207" s="6"/>
      <c r="CX207" s="6"/>
      <c r="CY207" s="6"/>
      <c r="CZ207" s="6"/>
      <c r="DA207" s="6"/>
      <c r="DB207" s="6"/>
      <c r="DC207" s="6"/>
      <c r="DD207" s="6"/>
      <c r="DE207" s="6"/>
      <c r="DF207" s="6"/>
    </row>
    <row r="208">
      <c r="A208" s="5" t="s">
        <v>100</v>
      </c>
      <c r="B208" s="5" t="s">
        <v>1496</v>
      </c>
      <c r="C208" s="5" t="s">
        <v>1962</v>
      </c>
      <c r="D208" s="5">
        <v>7954.0</v>
      </c>
      <c r="E208" s="5" t="s">
        <v>103</v>
      </c>
      <c r="F208" s="5" t="s">
        <v>1980</v>
      </c>
      <c r="G208" s="5" t="s">
        <v>105</v>
      </c>
      <c r="H208" s="5" t="s">
        <v>105</v>
      </c>
      <c r="I208" s="5" t="s">
        <v>136</v>
      </c>
      <c r="J208" s="5" t="s">
        <v>124</v>
      </c>
      <c r="K208" s="5" t="s">
        <v>151</v>
      </c>
      <c r="L208" s="5" t="s">
        <v>105</v>
      </c>
      <c r="M208" s="5" t="s">
        <v>151</v>
      </c>
      <c r="N208" s="5">
        <v>1.0</v>
      </c>
      <c r="O208" s="29" t="s">
        <v>1981</v>
      </c>
      <c r="P208" s="5" t="s">
        <v>1982</v>
      </c>
      <c r="Q208" s="5" t="s">
        <v>1983</v>
      </c>
      <c r="R208" s="5" t="s">
        <v>105</v>
      </c>
      <c r="S208" s="5" t="s">
        <v>105</v>
      </c>
      <c r="T208" s="5" t="s">
        <v>105</v>
      </c>
      <c r="U208" s="5" t="s">
        <v>105</v>
      </c>
      <c r="V208" s="5" t="s">
        <v>105</v>
      </c>
      <c r="W208" s="5" t="s">
        <v>105</v>
      </c>
      <c r="X208" s="5">
        <v>907.0</v>
      </c>
      <c r="Y208" s="5" t="s">
        <v>105</v>
      </c>
      <c r="Z208" s="5" t="s">
        <v>105</v>
      </c>
      <c r="AA208" s="5" t="s">
        <v>105</v>
      </c>
      <c r="AB208" s="5" t="s">
        <v>105</v>
      </c>
      <c r="AC208" s="5" t="s">
        <v>1984</v>
      </c>
      <c r="AD208" s="5" t="s">
        <v>1985</v>
      </c>
      <c r="AE208" s="5" t="s">
        <v>105</v>
      </c>
      <c r="AF208" s="5" t="s">
        <v>105</v>
      </c>
      <c r="AG208" s="5" t="s">
        <v>105</v>
      </c>
      <c r="AH208" s="5" t="s">
        <v>105</v>
      </c>
      <c r="AI208" s="5" t="s">
        <v>105</v>
      </c>
      <c r="AJ208" s="5" t="s">
        <v>105</v>
      </c>
      <c r="AK208" s="5" t="s">
        <v>105</v>
      </c>
      <c r="AL208" s="5" t="s">
        <v>105</v>
      </c>
      <c r="AM208" s="5" t="s">
        <v>105</v>
      </c>
      <c r="AN208" s="5" t="s">
        <v>105</v>
      </c>
      <c r="AO208" s="5" t="s">
        <v>105</v>
      </c>
      <c r="AP208" s="5" t="s">
        <v>105</v>
      </c>
      <c r="AQ208" s="5" t="s">
        <v>105</v>
      </c>
      <c r="AR208" s="5" t="s">
        <v>105</v>
      </c>
      <c r="AS208" s="5" t="s">
        <v>105</v>
      </c>
      <c r="AT208" s="5" t="s">
        <v>105</v>
      </c>
      <c r="AU208" s="5" t="s">
        <v>105</v>
      </c>
      <c r="AV208" s="5" t="s">
        <v>105</v>
      </c>
      <c r="AW208" s="5" t="s">
        <v>105</v>
      </c>
      <c r="AX208" s="5" t="s">
        <v>105</v>
      </c>
      <c r="AY208" s="5" t="s">
        <v>105</v>
      </c>
      <c r="AZ208" s="5" t="s">
        <v>105</v>
      </c>
      <c r="BA208" s="5" t="s">
        <v>105</v>
      </c>
      <c r="BB208" s="5" t="s">
        <v>105</v>
      </c>
      <c r="BC208" s="5" t="s">
        <v>105</v>
      </c>
      <c r="BD208" s="5" t="s">
        <v>105</v>
      </c>
      <c r="BE208" s="5" t="s">
        <v>105</v>
      </c>
      <c r="BF208" s="5" t="s">
        <v>105</v>
      </c>
      <c r="BG208" s="5" t="s">
        <v>105</v>
      </c>
      <c r="BH208" s="5" t="s">
        <v>105</v>
      </c>
      <c r="BI208" s="5" t="s">
        <v>105</v>
      </c>
      <c r="BJ208" s="5" t="s">
        <v>105</v>
      </c>
      <c r="BK208" s="5" t="s">
        <v>105</v>
      </c>
      <c r="BL208" s="5" t="s">
        <v>105</v>
      </c>
      <c r="BM208" s="5" t="s">
        <v>105</v>
      </c>
      <c r="BN208" s="5" t="s">
        <v>105</v>
      </c>
      <c r="BO208" s="5" t="s">
        <v>105</v>
      </c>
      <c r="BP208" s="5" t="s">
        <v>105</v>
      </c>
      <c r="BQ208" s="5" t="s">
        <v>105</v>
      </c>
      <c r="BR208" s="5" t="s">
        <v>1986</v>
      </c>
      <c r="BS208" s="5" t="s">
        <v>105</v>
      </c>
      <c r="BT208" s="5" t="s">
        <v>105</v>
      </c>
      <c r="BU208" s="5" t="s">
        <v>105</v>
      </c>
      <c r="BV208" s="10" t="s">
        <v>105</v>
      </c>
      <c r="BW208" s="10" t="s">
        <v>105</v>
      </c>
      <c r="BX208" s="5" t="s">
        <v>105</v>
      </c>
      <c r="BY208" s="5" t="s">
        <v>105</v>
      </c>
      <c r="BZ208" s="5" t="s">
        <v>105</v>
      </c>
      <c r="CA208" s="5" t="s">
        <v>105</v>
      </c>
      <c r="CB208" s="5" t="s">
        <v>105</v>
      </c>
      <c r="CC208" s="5" t="s">
        <v>105</v>
      </c>
      <c r="CD208" s="5">
        <v>24.5</v>
      </c>
      <c r="CE208" s="5">
        <v>8.5</v>
      </c>
      <c r="CF208" s="5" t="s">
        <v>105</v>
      </c>
      <c r="CG208" s="5" t="s">
        <v>105</v>
      </c>
      <c r="CH208" s="5" t="s">
        <v>105</v>
      </c>
      <c r="CI208" s="5" t="s">
        <v>105</v>
      </c>
      <c r="CJ208" s="5" t="s">
        <v>105</v>
      </c>
      <c r="CK208" s="5" t="s">
        <v>105</v>
      </c>
      <c r="CL208" s="5" t="s">
        <v>105</v>
      </c>
      <c r="CM208" s="5" t="s">
        <v>105</v>
      </c>
      <c r="CN208" s="5" t="s">
        <v>105</v>
      </c>
      <c r="CO208" s="5">
        <v>6.5</v>
      </c>
      <c r="CP208" s="5" t="s">
        <v>105</v>
      </c>
      <c r="CQ208" s="5" t="s">
        <v>105</v>
      </c>
      <c r="CR208" s="5" t="s">
        <v>105</v>
      </c>
      <c r="CS208" s="5" t="s">
        <v>105</v>
      </c>
      <c r="CT208" s="5" t="s">
        <v>105</v>
      </c>
      <c r="CU208" s="5" t="s">
        <v>105</v>
      </c>
      <c r="CV208" s="13" t="s">
        <v>1987</v>
      </c>
      <c r="CW208" s="6"/>
      <c r="CX208" s="6"/>
      <c r="CY208" s="6"/>
      <c r="CZ208" s="6"/>
      <c r="DA208" s="6"/>
      <c r="DB208" s="6"/>
      <c r="DC208" s="6"/>
      <c r="DD208" s="6"/>
      <c r="DE208" s="6"/>
      <c r="DF208" s="6"/>
    </row>
    <row r="209">
      <c r="A209" s="5" t="s">
        <v>100</v>
      </c>
      <c r="B209" s="5" t="s">
        <v>1496</v>
      </c>
      <c r="C209" s="5" t="s">
        <v>1962</v>
      </c>
      <c r="D209" s="5">
        <v>662.0</v>
      </c>
      <c r="E209" s="5" t="s">
        <v>105</v>
      </c>
      <c r="F209" s="5">
        <v>1978.0</v>
      </c>
      <c r="G209" s="5" t="s">
        <v>163</v>
      </c>
      <c r="H209" s="5" t="s">
        <v>105</v>
      </c>
      <c r="I209" s="5" t="s">
        <v>150</v>
      </c>
      <c r="J209" s="5" t="s">
        <v>107</v>
      </c>
      <c r="K209" s="5" t="s">
        <v>108</v>
      </c>
      <c r="L209" s="5" t="s">
        <v>105</v>
      </c>
      <c r="M209" s="5" t="s">
        <v>109</v>
      </c>
      <c r="N209" s="5">
        <v>2.0</v>
      </c>
      <c r="O209" s="29" t="s">
        <v>1988</v>
      </c>
      <c r="P209" s="5" t="s">
        <v>1989</v>
      </c>
      <c r="Q209" s="5" t="s">
        <v>1990</v>
      </c>
      <c r="R209" s="5" t="s">
        <v>105</v>
      </c>
      <c r="S209" s="5" t="s">
        <v>1965</v>
      </c>
      <c r="T209" s="5" t="s">
        <v>105</v>
      </c>
      <c r="U209" s="5" t="s">
        <v>105</v>
      </c>
      <c r="V209" s="5" t="s">
        <v>105</v>
      </c>
      <c r="W209" s="5" t="s">
        <v>105</v>
      </c>
      <c r="X209" s="5" t="s">
        <v>105</v>
      </c>
      <c r="Y209" s="5" t="s">
        <v>105</v>
      </c>
      <c r="Z209" s="5" t="s">
        <v>105</v>
      </c>
      <c r="AA209" s="5" t="s">
        <v>105</v>
      </c>
      <c r="AB209" s="5" t="s">
        <v>105</v>
      </c>
      <c r="AC209" s="5" t="s">
        <v>1991</v>
      </c>
      <c r="AD209" s="5" t="s">
        <v>1992</v>
      </c>
      <c r="AE209" s="5" t="s">
        <v>105</v>
      </c>
      <c r="AF209" s="5" t="s">
        <v>105</v>
      </c>
      <c r="AG209" s="5" t="s">
        <v>105</v>
      </c>
      <c r="AH209" s="5" t="s">
        <v>105</v>
      </c>
      <c r="AI209" s="15" t="s">
        <v>105</v>
      </c>
      <c r="AJ209" s="22" t="s">
        <v>105</v>
      </c>
      <c r="AK209" s="25" t="s">
        <v>105</v>
      </c>
      <c r="AL209" s="5" t="s">
        <v>105</v>
      </c>
      <c r="AM209" s="5">
        <v>1.0</v>
      </c>
      <c r="AN209" s="5">
        <v>7.5</v>
      </c>
      <c r="AO209" s="5" t="s">
        <v>105</v>
      </c>
      <c r="AP209" s="5" t="s">
        <v>105</v>
      </c>
      <c r="AQ209" s="5" t="s">
        <v>105</v>
      </c>
      <c r="AR209" s="5" t="s">
        <v>105</v>
      </c>
      <c r="AS209" s="5" t="s">
        <v>105</v>
      </c>
      <c r="AT209" s="5" t="s">
        <v>105</v>
      </c>
      <c r="AU209" s="5" t="s">
        <v>105</v>
      </c>
      <c r="AV209" s="5" t="s">
        <v>105</v>
      </c>
      <c r="AW209" s="5" t="s">
        <v>116</v>
      </c>
      <c r="AX209" s="5" t="s">
        <v>105</v>
      </c>
      <c r="AY209" s="5" t="s">
        <v>105</v>
      </c>
      <c r="AZ209" s="5" t="s">
        <v>105</v>
      </c>
      <c r="BA209" s="5" t="s">
        <v>105</v>
      </c>
      <c r="BB209" s="5" t="s">
        <v>105</v>
      </c>
      <c r="BC209" s="5" t="s">
        <v>105</v>
      </c>
      <c r="BD209" s="5" t="s">
        <v>105</v>
      </c>
      <c r="BE209" s="5" t="s">
        <v>105</v>
      </c>
      <c r="BF209" s="5" t="s">
        <v>105</v>
      </c>
      <c r="BG209" s="5" t="s">
        <v>105</v>
      </c>
      <c r="BH209" s="5" t="s">
        <v>105</v>
      </c>
      <c r="BI209" s="5" t="s">
        <v>105</v>
      </c>
      <c r="BJ209" s="5" t="s">
        <v>105</v>
      </c>
      <c r="BK209" s="5" t="s">
        <v>105</v>
      </c>
      <c r="BL209" s="5" t="s">
        <v>105</v>
      </c>
      <c r="BM209" s="5" t="s">
        <v>105</v>
      </c>
      <c r="BN209" s="5" t="s">
        <v>105</v>
      </c>
      <c r="BO209" s="5" t="s">
        <v>105</v>
      </c>
      <c r="BP209" s="5" t="s">
        <v>105</v>
      </c>
      <c r="BQ209" s="5" t="s">
        <v>105</v>
      </c>
      <c r="BR209" s="5" t="s">
        <v>1993</v>
      </c>
      <c r="BS209" s="5" t="s">
        <v>105</v>
      </c>
      <c r="BT209" s="5" t="s">
        <v>105</v>
      </c>
      <c r="BU209" s="5" t="s">
        <v>105</v>
      </c>
      <c r="BV209" s="10" t="s">
        <v>105</v>
      </c>
      <c r="BW209" s="10" t="s">
        <v>105</v>
      </c>
      <c r="BX209" s="5" t="s">
        <v>105</v>
      </c>
      <c r="BY209" s="5" t="s">
        <v>105</v>
      </c>
      <c r="BZ209" s="5" t="s">
        <v>105</v>
      </c>
      <c r="CA209" s="5" t="s">
        <v>105</v>
      </c>
      <c r="CB209" s="5" t="s">
        <v>105</v>
      </c>
      <c r="CC209" s="5" t="s">
        <v>105</v>
      </c>
      <c r="CD209" s="5" t="s">
        <v>105</v>
      </c>
      <c r="CE209" s="5" t="s">
        <v>105</v>
      </c>
      <c r="CF209" s="5" t="s">
        <v>105</v>
      </c>
      <c r="CG209" s="5" t="s">
        <v>105</v>
      </c>
      <c r="CH209" s="5" t="s">
        <v>105</v>
      </c>
      <c r="CI209" s="5" t="s">
        <v>105</v>
      </c>
      <c r="CJ209" s="5" t="s">
        <v>105</v>
      </c>
      <c r="CK209" s="5" t="s">
        <v>105</v>
      </c>
      <c r="CL209" s="5" t="s">
        <v>105</v>
      </c>
      <c r="CM209" s="5" t="s">
        <v>105</v>
      </c>
      <c r="CN209" s="5" t="s">
        <v>105</v>
      </c>
      <c r="CO209" s="5" t="s">
        <v>105</v>
      </c>
      <c r="CP209" s="5" t="s">
        <v>105</v>
      </c>
      <c r="CQ209" s="5" t="s">
        <v>105</v>
      </c>
      <c r="CR209" s="5" t="s">
        <v>105</v>
      </c>
      <c r="CS209" s="5" t="s">
        <v>105</v>
      </c>
      <c r="CT209" s="5" t="s">
        <v>105</v>
      </c>
      <c r="CU209" s="5" t="s">
        <v>105</v>
      </c>
      <c r="CV209" s="13" t="s">
        <v>1994</v>
      </c>
      <c r="CW209" s="6"/>
      <c r="CX209" s="6"/>
      <c r="CY209" s="6"/>
      <c r="CZ209" s="6"/>
      <c r="DA209" s="6"/>
      <c r="DB209" s="6"/>
      <c r="DC209" s="6"/>
      <c r="DD209" s="6"/>
      <c r="DE209" s="6"/>
      <c r="DF209" s="6"/>
    </row>
    <row r="210">
      <c r="A210" s="5" t="s">
        <v>100</v>
      </c>
      <c r="B210" s="5" t="s">
        <v>1496</v>
      </c>
      <c r="C210" s="5" t="s">
        <v>1962</v>
      </c>
      <c r="D210" s="5">
        <v>1720.0</v>
      </c>
      <c r="E210" s="5" t="s">
        <v>105</v>
      </c>
      <c r="F210" s="5">
        <v>1986.0</v>
      </c>
      <c r="G210" s="5" t="s">
        <v>197</v>
      </c>
      <c r="H210" s="5">
        <v>14.0</v>
      </c>
      <c r="I210" s="5" t="s">
        <v>150</v>
      </c>
      <c r="J210" s="5" t="s">
        <v>124</v>
      </c>
      <c r="K210" s="5" t="s">
        <v>151</v>
      </c>
      <c r="L210" s="5" t="s">
        <v>105</v>
      </c>
      <c r="M210" s="5" t="s">
        <v>137</v>
      </c>
      <c r="N210" s="5">
        <v>1.0</v>
      </c>
      <c r="O210" s="29" t="s">
        <v>1995</v>
      </c>
      <c r="P210" s="5" t="s">
        <v>1996</v>
      </c>
      <c r="Q210" s="5" t="s">
        <v>1997</v>
      </c>
      <c r="R210" s="5" t="s">
        <v>1998</v>
      </c>
      <c r="S210" s="5" t="s">
        <v>1999</v>
      </c>
      <c r="T210" s="5" t="s">
        <v>105</v>
      </c>
      <c r="U210" s="5" t="s">
        <v>105</v>
      </c>
      <c r="V210" s="5" t="s">
        <v>105</v>
      </c>
      <c r="W210" s="5" t="s">
        <v>105</v>
      </c>
      <c r="X210" s="5">
        <v>730.0</v>
      </c>
      <c r="Y210" s="5" t="s">
        <v>105</v>
      </c>
      <c r="Z210" s="5" t="s">
        <v>105</v>
      </c>
      <c r="AA210" s="5" t="s">
        <v>141</v>
      </c>
      <c r="AB210" s="5">
        <v>66.0</v>
      </c>
      <c r="AC210" s="5" t="s">
        <v>2000</v>
      </c>
      <c r="AD210" s="5" t="s">
        <v>2001</v>
      </c>
      <c r="AE210" s="5" t="s">
        <v>105</v>
      </c>
      <c r="AF210" s="5" t="s">
        <v>105</v>
      </c>
      <c r="AG210" s="5" t="s">
        <v>105</v>
      </c>
      <c r="AH210" s="5" t="s">
        <v>105</v>
      </c>
      <c r="AI210" s="15" t="s">
        <v>105</v>
      </c>
      <c r="AJ210" s="22" t="s">
        <v>105</v>
      </c>
      <c r="AK210" s="25" t="s">
        <v>105</v>
      </c>
      <c r="AL210" s="5" t="s">
        <v>105</v>
      </c>
      <c r="AM210" s="5">
        <v>2.0</v>
      </c>
      <c r="AN210" s="5" t="s">
        <v>105</v>
      </c>
      <c r="AO210" s="5" t="s">
        <v>105</v>
      </c>
      <c r="AP210" s="5" t="s">
        <v>105</v>
      </c>
      <c r="AQ210" s="5" t="s">
        <v>105</v>
      </c>
      <c r="AR210" s="5" t="s">
        <v>105</v>
      </c>
      <c r="AS210" s="5" t="s">
        <v>105</v>
      </c>
      <c r="AT210" s="5" t="s">
        <v>105</v>
      </c>
      <c r="AU210" s="5" t="s">
        <v>105</v>
      </c>
      <c r="AV210" s="5" t="s">
        <v>105</v>
      </c>
      <c r="AW210" s="5" t="s">
        <v>105</v>
      </c>
      <c r="AX210" s="5" t="s">
        <v>105</v>
      </c>
      <c r="AY210" s="5" t="s">
        <v>105</v>
      </c>
      <c r="AZ210" s="5" t="s">
        <v>105</v>
      </c>
      <c r="BA210" s="5" t="s">
        <v>105</v>
      </c>
      <c r="BB210" s="5" t="s">
        <v>105</v>
      </c>
      <c r="BC210" s="5" t="s">
        <v>105</v>
      </c>
      <c r="BD210" s="5" t="s">
        <v>105</v>
      </c>
      <c r="BE210" s="5" t="s">
        <v>105</v>
      </c>
      <c r="BF210" s="5" t="s">
        <v>105</v>
      </c>
      <c r="BG210" s="5" t="s">
        <v>105</v>
      </c>
      <c r="BH210" s="5" t="s">
        <v>105</v>
      </c>
      <c r="BI210" s="5" t="s">
        <v>105</v>
      </c>
      <c r="BJ210" s="5" t="s">
        <v>105</v>
      </c>
      <c r="BK210" s="5" t="s">
        <v>105</v>
      </c>
      <c r="BL210" s="5" t="s">
        <v>105</v>
      </c>
      <c r="BM210" s="5" t="s">
        <v>105</v>
      </c>
      <c r="BN210" s="5" t="s">
        <v>105</v>
      </c>
      <c r="BO210" s="5" t="s">
        <v>105</v>
      </c>
      <c r="BP210" s="5" t="s">
        <v>105</v>
      </c>
      <c r="BQ210" s="5" t="s">
        <v>105</v>
      </c>
      <c r="BR210" s="5" t="s">
        <v>2002</v>
      </c>
      <c r="BS210" s="5" t="s">
        <v>105</v>
      </c>
      <c r="BT210" s="5" t="s">
        <v>105</v>
      </c>
      <c r="BU210" s="5" t="s">
        <v>119</v>
      </c>
      <c r="BV210" s="10" t="s">
        <v>105</v>
      </c>
      <c r="BW210" s="10" t="s">
        <v>105</v>
      </c>
      <c r="BX210" s="5" t="s">
        <v>105</v>
      </c>
      <c r="BY210" s="5" t="s">
        <v>105</v>
      </c>
      <c r="BZ210" s="5" t="s">
        <v>105</v>
      </c>
      <c r="CA210" s="5">
        <v>2.0</v>
      </c>
      <c r="CB210" s="5" t="s">
        <v>105</v>
      </c>
      <c r="CC210" s="6">
        <f>5280*2</f>
        <v>10560</v>
      </c>
      <c r="CD210" s="5">
        <v>18.0</v>
      </c>
      <c r="CE210" s="5" t="s">
        <v>105</v>
      </c>
      <c r="CF210" s="5" t="s">
        <v>105</v>
      </c>
      <c r="CG210" s="5" t="s">
        <v>105</v>
      </c>
      <c r="CH210" s="5">
        <v>13.0</v>
      </c>
      <c r="CI210" s="5" t="s">
        <v>105</v>
      </c>
      <c r="CJ210" s="5" t="s">
        <v>105</v>
      </c>
      <c r="CK210" s="5" t="s">
        <v>105</v>
      </c>
      <c r="CL210" s="5" t="s">
        <v>105</v>
      </c>
      <c r="CM210" s="5" t="s">
        <v>105</v>
      </c>
      <c r="CN210" s="5" t="s">
        <v>105</v>
      </c>
      <c r="CO210" s="5" t="s">
        <v>105</v>
      </c>
      <c r="CP210" s="5" t="s">
        <v>105</v>
      </c>
      <c r="CQ210" s="29" t="s">
        <v>2003</v>
      </c>
      <c r="CR210" s="5" t="s">
        <v>105</v>
      </c>
      <c r="CS210" s="5" t="s">
        <v>105</v>
      </c>
      <c r="CT210" s="5" t="s">
        <v>105</v>
      </c>
      <c r="CU210" s="5" t="s">
        <v>105</v>
      </c>
      <c r="CV210" s="13" t="s">
        <v>2004</v>
      </c>
      <c r="CW210" s="6"/>
      <c r="CX210" s="6"/>
      <c r="CY210" s="6"/>
      <c r="CZ210" s="6"/>
      <c r="DA210" s="6"/>
      <c r="DB210" s="6"/>
      <c r="DC210" s="6"/>
      <c r="DD210" s="6"/>
      <c r="DE210" s="6"/>
      <c r="DF210" s="6"/>
    </row>
    <row r="211">
      <c r="A211" s="5" t="s">
        <v>100</v>
      </c>
      <c r="B211" s="5" t="s">
        <v>1496</v>
      </c>
      <c r="C211" s="5" t="s">
        <v>1962</v>
      </c>
      <c r="D211" s="5">
        <v>11449.0</v>
      </c>
      <c r="E211" s="5" t="s">
        <v>103</v>
      </c>
      <c r="F211" s="5">
        <v>1994.0</v>
      </c>
      <c r="G211" s="5" t="s">
        <v>104</v>
      </c>
      <c r="H211" s="5">
        <v>25.0</v>
      </c>
      <c r="I211" s="5" t="s">
        <v>106</v>
      </c>
      <c r="J211" s="5" t="s">
        <v>124</v>
      </c>
      <c r="K211" s="5" t="s">
        <v>151</v>
      </c>
      <c r="L211" s="5" t="s">
        <v>105</v>
      </c>
      <c r="M211" s="5" t="s">
        <v>105</v>
      </c>
      <c r="N211" s="5">
        <v>4.0</v>
      </c>
      <c r="O211" s="29" t="s">
        <v>2005</v>
      </c>
      <c r="P211" s="5" t="s">
        <v>2006</v>
      </c>
      <c r="Q211" s="5" t="s">
        <v>2007</v>
      </c>
      <c r="R211" s="5" t="s">
        <v>1801</v>
      </c>
      <c r="S211" s="5" t="s">
        <v>2007</v>
      </c>
      <c r="T211" s="5">
        <v>42.4043569</v>
      </c>
      <c r="U211" s="5">
        <v>-124.4255624</v>
      </c>
      <c r="V211" s="5">
        <v>5.0</v>
      </c>
      <c r="W211" s="5">
        <v>19.0</v>
      </c>
      <c r="X211" s="5">
        <v>2300.0</v>
      </c>
      <c r="Y211" s="5" t="s">
        <v>105</v>
      </c>
      <c r="Z211" s="5" t="s">
        <v>167</v>
      </c>
      <c r="AA211" s="5" t="s">
        <v>545</v>
      </c>
      <c r="AB211" s="5">
        <v>100.0</v>
      </c>
      <c r="AC211" s="5" t="s">
        <v>1787</v>
      </c>
      <c r="AD211" s="5" t="s">
        <v>105</v>
      </c>
      <c r="AE211" s="5" t="s">
        <v>105</v>
      </c>
      <c r="AF211" s="5" t="s">
        <v>105</v>
      </c>
      <c r="AG211" s="5" t="s">
        <v>105</v>
      </c>
      <c r="AH211" s="5" t="s">
        <v>105</v>
      </c>
      <c r="AI211" s="5" t="s">
        <v>105</v>
      </c>
      <c r="AJ211" s="5" t="s">
        <v>105</v>
      </c>
      <c r="AK211" s="5" t="s">
        <v>105</v>
      </c>
      <c r="AL211" s="5" t="s">
        <v>105</v>
      </c>
      <c r="AM211" s="5">
        <v>1.0</v>
      </c>
      <c r="AN211" s="5" t="s">
        <v>105</v>
      </c>
      <c r="AO211" s="5" t="s">
        <v>105</v>
      </c>
      <c r="AP211" s="5" t="s">
        <v>105</v>
      </c>
      <c r="AQ211" s="5" t="s">
        <v>105</v>
      </c>
      <c r="AR211" s="5" t="s">
        <v>105</v>
      </c>
      <c r="AS211" s="5" t="s">
        <v>105</v>
      </c>
      <c r="AT211" s="5" t="s">
        <v>105</v>
      </c>
      <c r="AU211" s="5" t="s">
        <v>105</v>
      </c>
      <c r="AV211" s="5" t="s">
        <v>105</v>
      </c>
      <c r="AW211" s="5" t="s">
        <v>105</v>
      </c>
      <c r="AX211" s="5" t="s">
        <v>105</v>
      </c>
      <c r="AY211" s="5" t="s">
        <v>105</v>
      </c>
      <c r="AZ211" s="5" t="s">
        <v>105</v>
      </c>
      <c r="BA211" s="5" t="s">
        <v>105</v>
      </c>
      <c r="BB211" s="5" t="s">
        <v>105</v>
      </c>
      <c r="BC211" s="5" t="s">
        <v>105</v>
      </c>
      <c r="BD211" s="5" t="s">
        <v>105</v>
      </c>
      <c r="BE211" s="5" t="s">
        <v>105</v>
      </c>
      <c r="BF211" s="5" t="s">
        <v>105</v>
      </c>
      <c r="BG211" s="5" t="s">
        <v>105</v>
      </c>
      <c r="BH211" s="5" t="s">
        <v>105</v>
      </c>
      <c r="BI211" s="5" t="s">
        <v>105</v>
      </c>
      <c r="BJ211" s="5" t="s">
        <v>105</v>
      </c>
      <c r="BK211" s="5" t="s">
        <v>105</v>
      </c>
      <c r="BL211" s="5" t="s">
        <v>105</v>
      </c>
      <c r="BM211" s="5" t="s">
        <v>105</v>
      </c>
      <c r="BN211" s="5" t="s">
        <v>105</v>
      </c>
      <c r="BO211" s="5" t="s">
        <v>105</v>
      </c>
      <c r="BP211" s="5" t="s">
        <v>105</v>
      </c>
      <c r="BQ211" s="5" t="s">
        <v>105</v>
      </c>
      <c r="BR211" s="5" t="s">
        <v>105</v>
      </c>
      <c r="BS211" s="5" t="s">
        <v>105</v>
      </c>
      <c r="BT211" s="5" t="s">
        <v>105</v>
      </c>
      <c r="BU211" s="5" t="s">
        <v>105</v>
      </c>
      <c r="BV211" s="10" t="s">
        <v>105</v>
      </c>
      <c r="BW211" s="10" t="s">
        <v>105</v>
      </c>
      <c r="BX211" s="5" t="s">
        <v>105</v>
      </c>
      <c r="BY211" s="5" t="s">
        <v>105</v>
      </c>
      <c r="BZ211" s="5" t="s">
        <v>105</v>
      </c>
      <c r="CA211" s="5">
        <v>1.0</v>
      </c>
      <c r="CB211" s="5" t="s">
        <v>105</v>
      </c>
      <c r="CC211" s="5" t="s">
        <v>105</v>
      </c>
      <c r="CD211" s="5">
        <v>18.0</v>
      </c>
      <c r="CE211" s="5" t="s">
        <v>105</v>
      </c>
      <c r="CF211" s="5" t="s">
        <v>105</v>
      </c>
      <c r="CG211" s="5">
        <v>7.0</v>
      </c>
      <c r="CH211" s="5" t="s">
        <v>105</v>
      </c>
      <c r="CI211" s="5" t="s">
        <v>105</v>
      </c>
      <c r="CJ211" s="5" t="s">
        <v>105</v>
      </c>
      <c r="CK211" s="5" t="s">
        <v>105</v>
      </c>
      <c r="CL211" s="5" t="s">
        <v>105</v>
      </c>
      <c r="CM211" s="5" t="s">
        <v>105</v>
      </c>
      <c r="CN211" s="5">
        <v>5.0</v>
      </c>
      <c r="CO211" s="5" t="s">
        <v>105</v>
      </c>
      <c r="CP211" s="5" t="s">
        <v>105</v>
      </c>
      <c r="CQ211" s="29" t="s">
        <v>2008</v>
      </c>
      <c r="CR211" s="5" t="s">
        <v>118</v>
      </c>
      <c r="CS211" s="5" t="s">
        <v>105</v>
      </c>
      <c r="CT211" s="5" t="s">
        <v>105</v>
      </c>
      <c r="CU211" s="5" t="s">
        <v>105</v>
      </c>
      <c r="CV211" s="13" t="s">
        <v>2009</v>
      </c>
      <c r="CW211" s="6"/>
      <c r="CX211" s="6"/>
      <c r="CY211" s="6"/>
      <c r="CZ211" s="6"/>
      <c r="DA211" s="6"/>
      <c r="DB211" s="6"/>
      <c r="DC211" s="6"/>
      <c r="DD211" s="6"/>
      <c r="DE211" s="6"/>
      <c r="DF211" s="6"/>
    </row>
    <row r="212">
      <c r="A212" s="5" t="s">
        <v>100</v>
      </c>
      <c r="B212" s="5" t="s">
        <v>1496</v>
      </c>
      <c r="C212" s="5" t="s">
        <v>1962</v>
      </c>
      <c r="D212" s="5">
        <v>2841.0</v>
      </c>
      <c r="E212" s="5" t="s">
        <v>105</v>
      </c>
      <c r="F212" s="5">
        <v>2001.0</v>
      </c>
      <c r="G212" s="5" t="s">
        <v>669</v>
      </c>
      <c r="H212" s="5">
        <v>17.0</v>
      </c>
      <c r="I212" s="5" t="s">
        <v>214</v>
      </c>
      <c r="J212" s="5" t="s">
        <v>107</v>
      </c>
      <c r="K212" s="5" t="s">
        <v>108</v>
      </c>
      <c r="L212" s="5" t="s">
        <v>199</v>
      </c>
      <c r="M212" s="5" t="s">
        <v>137</v>
      </c>
      <c r="N212" s="5">
        <v>2.0</v>
      </c>
      <c r="O212" s="29" t="s">
        <v>2010</v>
      </c>
      <c r="P212" s="5" t="s">
        <v>105</v>
      </c>
      <c r="Q212" s="5" t="s">
        <v>1972</v>
      </c>
      <c r="R212" s="5" t="s">
        <v>1801</v>
      </c>
      <c r="S212" s="5" t="s">
        <v>105</v>
      </c>
      <c r="T212" s="5" t="s">
        <v>105</v>
      </c>
      <c r="U212" s="5" t="s">
        <v>105</v>
      </c>
      <c r="V212" s="5" t="s">
        <v>105</v>
      </c>
      <c r="W212" s="5" t="s">
        <v>105</v>
      </c>
      <c r="X212" s="5">
        <v>1800.0</v>
      </c>
      <c r="Y212" s="5" t="s">
        <v>105</v>
      </c>
      <c r="Z212" s="5" t="s">
        <v>167</v>
      </c>
      <c r="AA212" s="5" t="s">
        <v>220</v>
      </c>
      <c r="AB212" s="5">
        <v>44.0</v>
      </c>
      <c r="AC212" s="5" t="s">
        <v>2011</v>
      </c>
      <c r="AD212" s="5" t="s">
        <v>105</v>
      </c>
      <c r="AE212" s="5" t="s">
        <v>105</v>
      </c>
      <c r="AF212" s="5" t="s">
        <v>105</v>
      </c>
      <c r="AG212" s="5" t="s">
        <v>105</v>
      </c>
      <c r="AH212" s="5" t="s">
        <v>105</v>
      </c>
      <c r="AI212" s="15" t="s">
        <v>105</v>
      </c>
      <c r="AJ212" s="22" t="s">
        <v>105</v>
      </c>
      <c r="AK212" s="25" t="s">
        <v>105</v>
      </c>
      <c r="AL212" s="5" t="s">
        <v>105</v>
      </c>
      <c r="AM212" s="5">
        <v>2.0</v>
      </c>
      <c r="AN212" s="5" t="s">
        <v>105</v>
      </c>
      <c r="AO212" s="5" t="s">
        <v>105</v>
      </c>
      <c r="AP212" s="5" t="s">
        <v>105</v>
      </c>
      <c r="AQ212" s="5" t="s">
        <v>105</v>
      </c>
      <c r="AR212" s="5" t="s">
        <v>105</v>
      </c>
      <c r="AS212" s="5" t="s">
        <v>105</v>
      </c>
      <c r="AT212" s="5" t="s">
        <v>105</v>
      </c>
      <c r="AU212" s="5" t="s">
        <v>105</v>
      </c>
      <c r="AV212" s="5" t="s">
        <v>105</v>
      </c>
      <c r="AW212" s="5" t="s">
        <v>105</v>
      </c>
      <c r="AX212" s="5" t="s">
        <v>105</v>
      </c>
      <c r="AY212" s="5" t="s">
        <v>105</v>
      </c>
      <c r="AZ212" s="5" t="s">
        <v>105</v>
      </c>
      <c r="BA212" s="5" t="s">
        <v>105</v>
      </c>
      <c r="BB212" s="5" t="s">
        <v>105</v>
      </c>
      <c r="BC212" s="5" t="s">
        <v>105</v>
      </c>
      <c r="BD212" s="5" t="s">
        <v>105</v>
      </c>
      <c r="BE212" s="5" t="s">
        <v>105</v>
      </c>
      <c r="BF212" s="5" t="s">
        <v>105</v>
      </c>
      <c r="BG212" s="5" t="s">
        <v>105</v>
      </c>
      <c r="BH212" s="5" t="s">
        <v>105</v>
      </c>
      <c r="BI212" s="5" t="s">
        <v>105</v>
      </c>
      <c r="BJ212" s="5" t="s">
        <v>105</v>
      </c>
      <c r="BK212" s="5" t="s">
        <v>105</v>
      </c>
      <c r="BL212" s="5" t="s">
        <v>105</v>
      </c>
      <c r="BM212" s="5" t="s">
        <v>105</v>
      </c>
      <c r="BN212" s="5" t="s">
        <v>105</v>
      </c>
      <c r="BO212" s="5" t="s">
        <v>105</v>
      </c>
      <c r="BP212" s="5" t="s">
        <v>2012</v>
      </c>
      <c r="BQ212" s="5" t="s">
        <v>105</v>
      </c>
      <c r="BR212" s="5" t="s">
        <v>2013</v>
      </c>
      <c r="BS212" s="5" t="s">
        <v>105</v>
      </c>
      <c r="BT212" s="5" t="s">
        <v>980</v>
      </c>
      <c r="BU212" s="5" t="s">
        <v>105</v>
      </c>
      <c r="BV212" s="10" t="s">
        <v>105</v>
      </c>
      <c r="BW212" s="10" t="s">
        <v>105</v>
      </c>
      <c r="BX212" s="5" t="s">
        <v>2014</v>
      </c>
      <c r="BY212" s="5" t="s">
        <v>105</v>
      </c>
      <c r="BZ212" s="5" t="s">
        <v>105</v>
      </c>
      <c r="CA212" s="5" t="s">
        <v>105</v>
      </c>
      <c r="CB212" s="5" t="s">
        <v>105</v>
      </c>
      <c r="CC212" s="5" t="s">
        <v>105</v>
      </c>
      <c r="CD212" s="5" t="s">
        <v>105</v>
      </c>
      <c r="CE212" s="5" t="s">
        <v>105</v>
      </c>
      <c r="CF212" s="5" t="s">
        <v>105</v>
      </c>
      <c r="CG212" s="5" t="s">
        <v>105</v>
      </c>
      <c r="CH212" s="5" t="s">
        <v>105</v>
      </c>
      <c r="CI212" s="5" t="s">
        <v>105</v>
      </c>
      <c r="CJ212" s="5" t="s">
        <v>105</v>
      </c>
      <c r="CK212" s="5" t="s">
        <v>105</v>
      </c>
      <c r="CL212" s="5" t="s">
        <v>105</v>
      </c>
      <c r="CM212" s="5" t="s">
        <v>105</v>
      </c>
      <c r="CN212" s="5" t="s">
        <v>105</v>
      </c>
      <c r="CO212" s="5" t="s">
        <v>105</v>
      </c>
      <c r="CP212" s="5" t="s">
        <v>105</v>
      </c>
      <c r="CQ212" s="29" t="s">
        <v>2015</v>
      </c>
      <c r="CR212" s="5" t="s">
        <v>105</v>
      </c>
      <c r="CS212" s="5" t="s">
        <v>105</v>
      </c>
      <c r="CT212" s="5" t="s">
        <v>105</v>
      </c>
      <c r="CU212" s="5" t="s">
        <v>105</v>
      </c>
      <c r="CV212" s="13" t="s">
        <v>2016</v>
      </c>
      <c r="CW212" s="6"/>
      <c r="CX212" s="6"/>
      <c r="CY212" s="6"/>
      <c r="CZ212" s="6"/>
      <c r="DA212" s="6"/>
      <c r="DB212" s="6"/>
      <c r="DC212" s="6"/>
      <c r="DD212" s="6"/>
      <c r="DE212" s="6"/>
      <c r="DF212" s="6"/>
    </row>
    <row r="213">
      <c r="A213" s="5" t="s">
        <v>100</v>
      </c>
      <c r="B213" s="5" t="s">
        <v>1496</v>
      </c>
      <c r="C213" s="5" t="s">
        <v>1962</v>
      </c>
      <c r="D213" s="5">
        <v>2900.0</v>
      </c>
      <c r="E213" s="5" t="s">
        <v>105</v>
      </c>
      <c r="F213" s="5">
        <v>2001.0</v>
      </c>
      <c r="G213" s="5" t="s">
        <v>163</v>
      </c>
      <c r="H213" s="5">
        <v>4.0</v>
      </c>
      <c r="I213" s="5" t="s">
        <v>150</v>
      </c>
      <c r="J213" s="5" t="s">
        <v>107</v>
      </c>
      <c r="K213" s="5" t="s">
        <v>108</v>
      </c>
      <c r="L213" s="5" t="s">
        <v>105</v>
      </c>
      <c r="M213" s="5" t="s">
        <v>151</v>
      </c>
      <c r="N213" s="5">
        <v>1.0</v>
      </c>
      <c r="O213" s="29" t="s">
        <v>2017</v>
      </c>
      <c r="P213" s="5" t="s">
        <v>2018</v>
      </c>
      <c r="Q213" s="5" t="s">
        <v>1972</v>
      </c>
      <c r="R213" s="5" t="s">
        <v>1801</v>
      </c>
      <c r="S213" s="5" t="s">
        <v>105</v>
      </c>
      <c r="T213" s="5" t="s">
        <v>105</v>
      </c>
      <c r="U213" s="5" t="s">
        <v>105</v>
      </c>
      <c r="V213" s="5" t="s">
        <v>105</v>
      </c>
      <c r="W213" s="5" t="s">
        <v>105</v>
      </c>
      <c r="X213" s="5">
        <v>1915.0</v>
      </c>
      <c r="Y213" s="5" t="s">
        <v>105</v>
      </c>
      <c r="Z213" s="5" t="s">
        <v>261</v>
      </c>
      <c r="AA213" s="5" t="s">
        <v>141</v>
      </c>
      <c r="AB213" s="5">
        <v>97.0</v>
      </c>
      <c r="AC213" s="5" t="s">
        <v>2019</v>
      </c>
      <c r="AD213" s="5" t="s">
        <v>105</v>
      </c>
      <c r="AE213" s="5" t="s">
        <v>105</v>
      </c>
      <c r="AF213" s="5" t="s">
        <v>105</v>
      </c>
      <c r="AG213" s="5" t="s">
        <v>105</v>
      </c>
      <c r="AH213" s="5" t="s">
        <v>105</v>
      </c>
      <c r="AI213" s="15" t="s">
        <v>105</v>
      </c>
      <c r="AJ213" s="22" t="s">
        <v>105</v>
      </c>
      <c r="AK213" s="25" t="s">
        <v>105</v>
      </c>
      <c r="AL213" s="5" t="s">
        <v>105</v>
      </c>
      <c r="AM213" s="5">
        <v>2.0</v>
      </c>
      <c r="AN213" s="5" t="s">
        <v>105</v>
      </c>
      <c r="AO213" s="5" t="s">
        <v>105</v>
      </c>
      <c r="AP213" s="5" t="s">
        <v>105</v>
      </c>
      <c r="AQ213" s="5" t="s">
        <v>105</v>
      </c>
      <c r="AR213" s="5" t="s">
        <v>105</v>
      </c>
      <c r="AS213" s="5" t="s">
        <v>105</v>
      </c>
      <c r="AT213" s="5" t="s">
        <v>105</v>
      </c>
      <c r="AU213" s="5" t="s">
        <v>105</v>
      </c>
      <c r="AV213" s="5" t="s">
        <v>105</v>
      </c>
      <c r="AW213" s="5" t="s">
        <v>286</v>
      </c>
      <c r="AX213" s="5" t="s">
        <v>105</v>
      </c>
      <c r="AY213" s="5" t="s">
        <v>105</v>
      </c>
      <c r="AZ213" s="5" t="s">
        <v>105</v>
      </c>
      <c r="BA213" s="5" t="s">
        <v>105</v>
      </c>
      <c r="BB213" s="5" t="s">
        <v>105</v>
      </c>
      <c r="BC213" s="5" t="s">
        <v>105</v>
      </c>
      <c r="BD213" s="5" t="s">
        <v>105</v>
      </c>
      <c r="BE213" s="5" t="s">
        <v>105</v>
      </c>
      <c r="BF213" s="5" t="s">
        <v>105</v>
      </c>
      <c r="BG213" s="5" t="s">
        <v>105</v>
      </c>
      <c r="BH213" s="5" t="s">
        <v>105</v>
      </c>
      <c r="BI213" s="5" t="s">
        <v>105</v>
      </c>
      <c r="BJ213" s="5" t="s">
        <v>105</v>
      </c>
      <c r="BK213" s="5" t="s">
        <v>105</v>
      </c>
      <c r="BL213" s="5" t="s">
        <v>105</v>
      </c>
      <c r="BM213" s="5" t="s">
        <v>105</v>
      </c>
      <c r="BN213" s="5" t="s">
        <v>685</v>
      </c>
      <c r="BO213" s="5" t="s">
        <v>105</v>
      </c>
      <c r="BP213" s="5" t="s">
        <v>105</v>
      </c>
      <c r="BQ213" s="5" t="s">
        <v>105</v>
      </c>
      <c r="BR213" s="5" t="s">
        <v>2020</v>
      </c>
      <c r="BS213" s="5" t="s">
        <v>105</v>
      </c>
      <c r="BT213" s="5" t="s">
        <v>2021</v>
      </c>
      <c r="BU213" s="5" t="s">
        <v>119</v>
      </c>
      <c r="BV213" s="10" t="s">
        <v>105</v>
      </c>
      <c r="BW213" s="5" t="s">
        <v>118</v>
      </c>
      <c r="BX213" s="5" t="s">
        <v>105</v>
      </c>
      <c r="BY213" s="5" t="s">
        <v>105</v>
      </c>
      <c r="BZ213" s="5" t="s">
        <v>105</v>
      </c>
      <c r="CA213" s="5" t="s">
        <v>105</v>
      </c>
      <c r="CB213" s="5" t="s">
        <v>105</v>
      </c>
      <c r="CC213" s="5" t="s">
        <v>105</v>
      </c>
      <c r="CD213" s="5" t="s">
        <v>105</v>
      </c>
      <c r="CE213" s="5" t="s">
        <v>105</v>
      </c>
      <c r="CF213" s="5" t="s">
        <v>105</v>
      </c>
      <c r="CG213" s="5" t="s">
        <v>105</v>
      </c>
      <c r="CH213" s="5" t="s">
        <v>105</v>
      </c>
      <c r="CI213" s="5" t="s">
        <v>105</v>
      </c>
      <c r="CJ213" s="5" t="s">
        <v>105</v>
      </c>
      <c r="CK213" s="5" t="s">
        <v>105</v>
      </c>
      <c r="CL213" s="5" t="s">
        <v>105</v>
      </c>
      <c r="CM213" s="5" t="s">
        <v>105</v>
      </c>
      <c r="CN213" s="5" t="s">
        <v>105</v>
      </c>
      <c r="CO213" s="5" t="s">
        <v>105</v>
      </c>
      <c r="CP213" s="5" t="s">
        <v>105</v>
      </c>
      <c r="CQ213" s="5" t="s">
        <v>105</v>
      </c>
      <c r="CR213" s="5" t="s">
        <v>105</v>
      </c>
      <c r="CS213" s="5" t="s">
        <v>105</v>
      </c>
      <c r="CT213" s="5" t="s">
        <v>105</v>
      </c>
      <c r="CU213" s="5" t="s">
        <v>105</v>
      </c>
      <c r="CV213" s="13" t="s">
        <v>2022</v>
      </c>
      <c r="CW213" s="6"/>
      <c r="CX213" s="6"/>
      <c r="CY213" s="6"/>
      <c r="CZ213" s="6"/>
      <c r="DA213" s="6"/>
      <c r="DB213" s="6"/>
      <c r="DC213" s="6"/>
      <c r="DD213" s="6"/>
      <c r="DE213" s="6"/>
      <c r="DF213" s="6"/>
    </row>
    <row r="214">
      <c r="A214" s="5" t="s">
        <v>100</v>
      </c>
      <c r="B214" s="5" t="s">
        <v>1496</v>
      </c>
      <c r="C214" s="5" t="s">
        <v>1962</v>
      </c>
      <c r="D214" s="5">
        <v>36671.0</v>
      </c>
      <c r="E214" s="5" t="s">
        <v>1526</v>
      </c>
      <c r="F214" s="5">
        <v>2012.0</v>
      </c>
      <c r="G214" s="5" t="s">
        <v>135</v>
      </c>
      <c r="H214" s="5">
        <v>15.0</v>
      </c>
      <c r="I214" s="5" t="s">
        <v>136</v>
      </c>
      <c r="J214" s="5" t="s">
        <v>107</v>
      </c>
      <c r="K214" s="5" t="s">
        <v>108</v>
      </c>
      <c r="L214" s="5" t="s">
        <v>105</v>
      </c>
      <c r="M214" s="5" t="s">
        <v>109</v>
      </c>
      <c r="N214" s="5">
        <v>1.0</v>
      </c>
      <c r="O214" s="29" t="s">
        <v>2023</v>
      </c>
      <c r="P214" s="5" t="s">
        <v>2024</v>
      </c>
      <c r="Q214" s="5" t="s">
        <v>1972</v>
      </c>
      <c r="R214" s="5" t="s">
        <v>1801</v>
      </c>
      <c r="S214" s="5" t="s">
        <v>2025</v>
      </c>
      <c r="T214" s="5">
        <v>42.1919765</v>
      </c>
      <c r="U214" s="5">
        <v>-124.3671265</v>
      </c>
      <c r="V214" s="5">
        <v>81.3</v>
      </c>
      <c r="W214" s="5">
        <v>268.0</v>
      </c>
      <c r="X214" s="5">
        <v>1900.0</v>
      </c>
      <c r="Y214" s="5" t="s">
        <v>105</v>
      </c>
      <c r="Z214" s="5" t="s">
        <v>261</v>
      </c>
      <c r="AA214" s="5" t="s">
        <v>220</v>
      </c>
      <c r="AB214" s="5">
        <v>0.0</v>
      </c>
      <c r="AC214" s="5" t="s">
        <v>2026</v>
      </c>
      <c r="AD214" s="5" t="s">
        <v>105</v>
      </c>
      <c r="AE214" s="5" t="s">
        <v>105</v>
      </c>
      <c r="AF214" s="5" t="s">
        <v>105</v>
      </c>
      <c r="AG214" s="5" t="s">
        <v>105</v>
      </c>
      <c r="AH214" s="6">
        <f>3/60</f>
        <v>0.05</v>
      </c>
      <c r="AI214" s="28">
        <f>CONVERT(AJ214, "ft", "m")</f>
        <v>7.62</v>
      </c>
      <c r="AJ214" s="22">
        <v>25.0</v>
      </c>
      <c r="AK214" s="24">
        <f>CONVERT(AJ214, "ft", "yd")</f>
        <v>8.333333333</v>
      </c>
      <c r="AL214" s="5" t="s">
        <v>118</v>
      </c>
      <c r="AM214" s="5">
        <v>1.0</v>
      </c>
      <c r="AN214" s="5">
        <v>8.0</v>
      </c>
      <c r="AO214" s="5" t="s">
        <v>105</v>
      </c>
      <c r="AP214" s="5" t="s">
        <v>105</v>
      </c>
      <c r="AQ214" s="5" t="s">
        <v>105</v>
      </c>
      <c r="AR214" s="5" t="s">
        <v>105</v>
      </c>
      <c r="AS214" s="5" t="s">
        <v>105</v>
      </c>
      <c r="AT214" s="5" t="s">
        <v>105</v>
      </c>
      <c r="AU214" s="5" t="s">
        <v>105</v>
      </c>
      <c r="AV214" s="5" t="s">
        <v>105</v>
      </c>
      <c r="AW214" s="5" t="s">
        <v>317</v>
      </c>
      <c r="AX214" s="5" t="s">
        <v>105</v>
      </c>
      <c r="AY214" s="5" t="s">
        <v>105</v>
      </c>
      <c r="AZ214" s="5" t="s">
        <v>105</v>
      </c>
      <c r="BA214" s="5" t="s">
        <v>1749</v>
      </c>
      <c r="BB214" s="5" t="s">
        <v>463</v>
      </c>
      <c r="BC214" s="5" t="s">
        <v>105</v>
      </c>
      <c r="BD214" s="5" t="s">
        <v>105</v>
      </c>
      <c r="BE214" s="5" t="s">
        <v>105</v>
      </c>
      <c r="BF214" s="5" t="s">
        <v>118</v>
      </c>
      <c r="BG214" s="5" t="s">
        <v>653</v>
      </c>
      <c r="BH214" s="5" t="s">
        <v>1887</v>
      </c>
      <c r="BI214" s="5" t="s">
        <v>105</v>
      </c>
      <c r="BJ214" s="5" t="s">
        <v>105</v>
      </c>
      <c r="BK214" s="5" t="s">
        <v>306</v>
      </c>
      <c r="BL214" s="5" t="s">
        <v>105</v>
      </c>
      <c r="BM214" s="5" t="s">
        <v>749</v>
      </c>
      <c r="BN214" s="5" t="s">
        <v>105</v>
      </c>
      <c r="BO214" s="5" t="s">
        <v>118</v>
      </c>
      <c r="BP214" s="5" t="s">
        <v>2027</v>
      </c>
      <c r="BQ214" s="5" t="s">
        <v>105</v>
      </c>
      <c r="BR214" s="5" t="s">
        <v>457</v>
      </c>
      <c r="BS214" s="5" t="s">
        <v>105</v>
      </c>
      <c r="BT214" s="5" t="s">
        <v>105</v>
      </c>
      <c r="BU214" s="5" t="s">
        <v>105</v>
      </c>
      <c r="BV214" s="10" t="s">
        <v>105</v>
      </c>
      <c r="BW214" s="10" t="s">
        <v>105</v>
      </c>
      <c r="BX214" s="5" t="s">
        <v>105</v>
      </c>
      <c r="BY214" s="5" t="s">
        <v>105</v>
      </c>
      <c r="BZ214" s="5" t="s">
        <v>105</v>
      </c>
      <c r="CA214" s="5" t="s">
        <v>105</v>
      </c>
      <c r="CB214" s="5" t="s">
        <v>105</v>
      </c>
      <c r="CC214" s="5" t="s">
        <v>105</v>
      </c>
      <c r="CD214" s="5" t="s">
        <v>105</v>
      </c>
      <c r="CE214" s="5" t="s">
        <v>105</v>
      </c>
      <c r="CF214" s="5" t="s">
        <v>105</v>
      </c>
      <c r="CG214" s="5" t="s">
        <v>105</v>
      </c>
      <c r="CH214" s="5" t="s">
        <v>105</v>
      </c>
      <c r="CI214" s="5" t="s">
        <v>105</v>
      </c>
      <c r="CJ214" s="5" t="s">
        <v>105</v>
      </c>
      <c r="CK214" s="5" t="s">
        <v>105</v>
      </c>
      <c r="CL214" s="5" t="s">
        <v>105</v>
      </c>
      <c r="CM214" s="5" t="s">
        <v>105</v>
      </c>
      <c r="CN214" s="5" t="s">
        <v>105</v>
      </c>
      <c r="CO214" s="5" t="s">
        <v>105</v>
      </c>
      <c r="CP214" s="5" t="s">
        <v>2028</v>
      </c>
      <c r="CQ214" s="29" t="s">
        <v>2029</v>
      </c>
      <c r="CR214" s="5" t="s">
        <v>118</v>
      </c>
      <c r="CS214" s="5" t="s">
        <v>118</v>
      </c>
      <c r="CT214" s="5" t="s">
        <v>105</v>
      </c>
      <c r="CU214" s="5" t="s">
        <v>105</v>
      </c>
      <c r="CV214" s="13" t="s">
        <v>2030</v>
      </c>
      <c r="CW214" s="6"/>
      <c r="CX214" s="6"/>
      <c r="CY214" s="6"/>
      <c r="CZ214" s="6"/>
      <c r="DA214" s="6"/>
      <c r="DB214" s="6"/>
      <c r="DC214" s="6"/>
      <c r="DD214" s="6"/>
      <c r="DE214" s="6"/>
      <c r="DF214" s="6"/>
    </row>
    <row r="215">
      <c r="A215" s="5" t="s">
        <v>100</v>
      </c>
      <c r="B215" s="5" t="s">
        <v>1496</v>
      </c>
      <c r="C215" s="5" t="s">
        <v>2031</v>
      </c>
      <c r="D215" s="5">
        <v>7785.0</v>
      </c>
      <c r="E215" s="5" t="s">
        <v>103</v>
      </c>
      <c r="F215" s="5">
        <v>1963.0</v>
      </c>
      <c r="G215" s="5" t="s">
        <v>105</v>
      </c>
      <c r="H215" s="5" t="s">
        <v>105</v>
      </c>
      <c r="I215" s="5" t="s">
        <v>150</v>
      </c>
      <c r="J215" s="5" t="s">
        <v>124</v>
      </c>
      <c r="K215" s="5" t="s">
        <v>151</v>
      </c>
      <c r="L215" s="5" t="s">
        <v>105</v>
      </c>
      <c r="M215" s="5" t="s">
        <v>2032</v>
      </c>
      <c r="N215" s="5">
        <v>4.0</v>
      </c>
      <c r="O215" s="29" t="s">
        <v>2033</v>
      </c>
      <c r="P215" s="5" t="s">
        <v>2034</v>
      </c>
      <c r="Q215" s="5" t="s">
        <v>2035</v>
      </c>
      <c r="R215" s="5" t="s">
        <v>2036</v>
      </c>
      <c r="S215" s="5" t="s">
        <v>2037</v>
      </c>
      <c r="T215" s="5">
        <v>43.8628205</v>
      </c>
      <c r="U215" s="5">
        <v>-121.882875</v>
      </c>
      <c r="V215" s="5">
        <v>1503.7</v>
      </c>
      <c r="W215" s="5">
        <v>4928.0</v>
      </c>
      <c r="X215" s="5" t="s">
        <v>105</v>
      </c>
      <c r="Y215" s="5" t="s">
        <v>105</v>
      </c>
      <c r="Z215" s="5" t="s">
        <v>105</v>
      </c>
      <c r="AA215" s="5" t="s">
        <v>105</v>
      </c>
      <c r="AB215" s="5" t="s">
        <v>105</v>
      </c>
      <c r="AC215" s="5" t="s">
        <v>840</v>
      </c>
      <c r="AD215" s="5" t="s">
        <v>402</v>
      </c>
      <c r="AE215" s="5" t="s">
        <v>105</v>
      </c>
      <c r="AF215" s="5" t="s">
        <v>105</v>
      </c>
      <c r="AG215" s="5" t="s">
        <v>105</v>
      </c>
      <c r="AH215" s="5" t="s">
        <v>105</v>
      </c>
      <c r="AI215" s="5" t="s">
        <v>105</v>
      </c>
      <c r="AJ215" s="5" t="s">
        <v>105</v>
      </c>
      <c r="AK215" s="5" t="s">
        <v>105</v>
      </c>
      <c r="AL215" s="5" t="s">
        <v>105</v>
      </c>
      <c r="AM215" s="5">
        <v>1.0</v>
      </c>
      <c r="AN215" s="5" t="s">
        <v>105</v>
      </c>
      <c r="AO215" s="5" t="s">
        <v>105</v>
      </c>
      <c r="AP215" s="5" t="s">
        <v>105</v>
      </c>
      <c r="AQ215" s="5" t="s">
        <v>105</v>
      </c>
      <c r="AR215" s="5" t="s">
        <v>105</v>
      </c>
      <c r="AS215" s="5" t="s">
        <v>105</v>
      </c>
      <c r="AT215" s="5" t="s">
        <v>105</v>
      </c>
      <c r="AU215" s="5" t="s">
        <v>105</v>
      </c>
      <c r="AV215" s="5" t="s">
        <v>105</v>
      </c>
      <c r="AW215" s="5" t="s">
        <v>105</v>
      </c>
      <c r="AX215" s="5" t="s">
        <v>105</v>
      </c>
      <c r="AY215" s="5" t="s">
        <v>105</v>
      </c>
      <c r="AZ215" s="5" t="s">
        <v>105</v>
      </c>
      <c r="BA215" s="5" t="s">
        <v>105</v>
      </c>
      <c r="BB215" s="5" t="s">
        <v>105</v>
      </c>
      <c r="BC215" s="5" t="s">
        <v>105</v>
      </c>
      <c r="BD215" s="5" t="s">
        <v>105</v>
      </c>
      <c r="BE215" s="5" t="s">
        <v>105</v>
      </c>
      <c r="BF215" s="5" t="s">
        <v>105</v>
      </c>
      <c r="BG215" s="5" t="s">
        <v>105</v>
      </c>
      <c r="BH215" s="5" t="s">
        <v>105</v>
      </c>
      <c r="BI215" s="5" t="s">
        <v>105</v>
      </c>
      <c r="BJ215" s="5" t="s">
        <v>105</v>
      </c>
      <c r="BK215" s="5" t="s">
        <v>105</v>
      </c>
      <c r="BL215" s="5" t="s">
        <v>105</v>
      </c>
      <c r="BM215" s="5" t="s">
        <v>105</v>
      </c>
      <c r="BN215" s="5" t="s">
        <v>105</v>
      </c>
      <c r="BO215" s="5" t="s">
        <v>105</v>
      </c>
      <c r="BP215" s="5" t="s">
        <v>105</v>
      </c>
      <c r="BQ215" s="5" t="s">
        <v>105</v>
      </c>
      <c r="BR215" s="5" t="s">
        <v>2038</v>
      </c>
      <c r="BS215" s="5" t="s">
        <v>105</v>
      </c>
      <c r="BT215" s="5" t="s">
        <v>105</v>
      </c>
      <c r="BU215" s="5" t="s">
        <v>105</v>
      </c>
      <c r="BV215" s="10" t="s">
        <v>105</v>
      </c>
      <c r="BW215" s="10" t="s">
        <v>105</v>
      </c>
      <c r="BX215" s="5" t="s">
        <v>105</v>
      </c>
      <c r="BY215" s="5" t="s">
        <v>105</v>
      </c>
      <c r="BZ215" s="5" t="s">
        <v>105</v>
      </c>
      <c r="CA215" s="5">
        <v>1.0</v>
      </c>
      <c r="CB215" s="5" t="s">
        <v>105</v>
      </c>
      <c r="CC215" s="5" t="s">
        <v>105</v>
      </c>
      <c r="CD215" s="5">
        <v>15.0</v>
      </c>
      <c r="CE215" s="5" t="s">
        <v>105</v>
      </c>
      <c r="CF215" s="5" t="s">
        <v>105</v>
      </c>
      <c r="CG215" s="5" t="s">
        <v>105</v>
      </c>
      <c r="CH215" s="5" t="s">
        <v>105</v>
      </c>
      <c r="CI215" s="5" t="s">
        <v>105</v>
      </c>
      <c r="CJ215" s="5" t="s">
        <v>105</v>
      </c>
      <c r="CK215" s="5" t="s">
        <v>105</v>
      </c>
      <c r="CL215" s="5" t="s">
        <v>105</v>
      </c>
      <c r="CM215" s="5" t="s">
        <v>105</v>
      </c>
      <c r="CN215" s="5" t="s">
        <v>105</v>
      </c>
      <c r="CO215" s="5" t="s">
        <v>105</v>
      </c>
      <c r="CP215" s="5" t="s">
        <v>2039</v>
      </c>
      <c r="CQ215" s="29" t="s">
        <v>2040</v>
      </c>
      <c r="CR215" s="5" t="s">
        <v>118</v>
      </c>
      <c r="CS215" s="5" t="s">
        <v>105</v>
      </c>
      <c r="CT215" s="5" t="s">
        <v>105</v>
      </c>
      <c r="CU215" s="5" t="s">
        <v>105</v>
      </c>
      <c r="CV215" s="13" t="s">
        <v>2041</v>
      </c>
      <c r="CW215" s="6"/>
      <c r="CX215" s="6"/>
      <c r="CY215" s="6"/>
      <c r="CZ215" s="6"/>
      <c r="DA215" s="6"/>
      <c r="DB215" s="6"/>
      <c r="DC215" s="6"/>
      <c r="DD215" s="6"/>
      <c r="DE215" s="6"/>
      <c r="DF215" s="6"/>
    </row>
    <row r="216">
      <c r="A216" s="5" t="s">
        <v>100</v>
      </c>
      <c r="B216" s="5" t="s">
        <v>1496</v>
      </c>
      <c r="C216" s="5" t="s">
        <v>2031</v>
      </c>
      <c r="D216" s="5">
        <v>7658.0</v>
      </c>
      <c r="E216" s="5" t="s">
        <v>103</v>
      </c>
      <c r="F216" s="5">
        <v>1976.0</v>
      </c>
      <c r="G216" s="5" t="s">
        <v>105</v>
      </c>
      <c r="H216" s="5" t="s">
        <v>105</v>
      </c>
      <c r="I216" s="5" t="s">
        <v>214</v>
      </c>
      <c r="J216" s="5" t="s">
        <v>124</v>
      </c>
      <c r="K216" s="5" t="s">
        <v>151</v>
      </c>
      <c r="L216" s="5" t="s">
        <v>105</v>
      </c>
      <c r="M216" s="5" t="s">
        <v>105</v>
      </c>
      <c r="N216" s="5">
        <v>1.0</v>
      </c>
      <c r="O216" s="29" t="s">
        <v>2042</v>
      </c>
      <c r="P216" s="5" t="s">
        <v>2043</v>
      </c>
      <c r="Q216" s="5" t="s">
        <v>2035</v>
      </c>
      <c r="R216" s="5" t="s">
        <v>2044</v>
      </c>
      <c r="S216" s="5" t="s">
        <v>2045</v>
      </c>
      <c r="T216" s="5" t="s">
        <v>105</v>
      </c>
      <c r="U216" s="5" t="s">
        <v>105</v>
      </c>
      <c r="V216" s="5" t="s">
        <v>105</v>
      </c>
      <c r="W216" s="5" t="s">
        <v>105</v>
      </c>
      <c r="X216" s="5" t="s">
        <v>105</v>
      </c>
      <c r="Y216" s="5" t="s">
        <v>190</v>
      </c>
      <c r="Z216" s="5" t="s">
        <v>105</v>
      </c>
      <c r="AA216" s="5" t="s">
        <v>105</v>
      </c>
      <c r="AB216" s="5" t="s">
        <v>105</v>
      </c>
      <c r="AC216" s="5" t="s">
        <v>428</v>
      </c>
      <c r="AD216" s="5" t="s">
        <v>2046</v>
      </c>
      <c r="AE216" s="5" t="s">
        <v>105</v>
      </c>
      <c r="AF216" s="5" t="s">
        <v>105</v>
      </c>
      <c r="AG216" s="5" t="s">
        <v>105</v>
      </c>
      <c r="AH216" s="5" t="s">
        <v>105</v>
      </c>
      <c r="AI216" s="15" t="s">
        <v>105</v>
      </c>
      <c r="AJ216" s="22" t="s">
        <v>105</v>
      </c>
      <c r="AK216" s="25" t="s">
        <v>105</v>
      </c>
      <c r="AL216" s="5" t="s">
        <v>105</v>
      </c>
      <c r="AM216" s="5">
        <v>1.0</v>
      </c>
      <c r="AN216" s="5" t="s">
        <v>105</v>
      </c>
      <c r="AO216" s="5" t="s">
        <v>105</v>
      </c>
      <c r="AP216" s="5" t="s">
        <v>105</v>
      </c>
      <c r="AQ216" s="5" t="s">
        <v>105</v>
      </c>
      <c r="AR216" s="5" t="s">
        <v>105</v>
      </c>
      <c r="AS216" s="5" t="s">
        <v>105</v>
      </c>
      <c r="AT216" s="5" t="s">
        <v>105</v>
      </c>
      <c r="AU216" s="5" t="s">
        <v>105</v>
      </c>
      <c r="AV216" s="5" t="s">
        <v>105</v>
      </c>
      <c r="AW216" s="5" t="s">
        <v>105</v>
      </c>
      <c r="AX216" s="5" t="s">
        <v>105</v>
      </c>
      <c r="AY216" s="5" t="s">
        <v>105</v>
      </c>
      <c r="AZ216" s="5" t="s">
        <v>105</v>
      </c>
      <c r="BA216" s="5" t="s">
        <v>105</v>
      </c>
      <c r="BB216" s="5" t="s">
        <v>105</v>
      </c>
      <c r="BC216" s="5" t="s">
        <v>105</v>
      </c>
      <c r="BD216" s="5" t="s">
        <v>105</v>
      </c>
      <c r="BE216" s="5" t="s">
        <v>105</v>
      </c>
      <c r="BF216" s="5" t="s">
        <v>105</v>
      </c>
      <c r="BG216" s="5" t="s">
        <v>105</v>
      </c>
      <c r="BH216" s="5" t="s">
        <v>105</v>
      </c>
      <c r="BI216" s="5" t="s">
        <v>105</v>
      </c>
      <c r="BJ216" s="5" t="s">
        <v>105</v>
      </c>
      <c r="BK216" s="5" t="s">
        <v>105</v>
      </c>
      <c r="BL216" s="5" t="s">
        <v>105</v>
      </c>
      <c r="BM216" s="5" t="s">
        <v>105</v>
      </c>
      <c r="BN216" s="5" t="s">
        <v>105</v>
      </c>
      <c r="BO216" s="5" t="s">
        <v>105</v>
      </c>
      <c r="BP216" s="5" t="s">
        <v>105</v>
      </c>
      <c r="BQ216" s="5" t="s">
        <v>105</v>
      </c>
      <c r="BR216" s="5" t="s">
        <v>105</v>
      </c>
      <c r="BS216" s="5" t="s">
        <v>105</v>
      </c>
      <c r="BT216" s="5" t="s">
        <v>105</v>
      </c>
      <c r="BU216" s="5" t="s">
        <v>105</v>
      </c>
      <c r="BV216" s="10" t="s">
        <v>105</v>
      </c>
      <c r="BW216" s="10" t="s">
        <v>105</v>
      </c>
      <c r="BX216" s="5" t="s">
        <v>105</v>
      </c>
      <c r="BY216" s="5" t="s">
        <v>105</v>
      </c>
      <c r="BZ216" s="5" t="s">
        <v>105</v>
      </c>
      <c r="CA216" s="5" t="s">
        <v>105</v>
      </c>
      <c r="CB216" s="5" t="s">
        <v>105</v>
      </c>
      <c r="CC216" s="5" t="s">
        <v>105</v>
      </c>
      <c r="CD216" s="5" t="s">
        <v>105</v>
      </c>
      <c r="CE216" s="5" t="s">
        <v>105</v>
      </c>
      <c r="CF216" s="5" t="s">
        <v>105</v>
      </c>
      <c r="CG216" s="5" t="s">
        <v>105</v>
      </c>
      <c r="CH216" s="5" t="s">
        <v>105</v>
      </c>
      <c r="CI216" s="5" t="s">
        <v>105</v>
      </c>
      <c r="CJ216" s="5" t="s">
        <v>105</v>
      </c>
      <c r="CK216" s="5" t="s">
        <v>105</v>
      </c>
      <c r="CL216" s="5" t="s">
        <v>105</v>
      </c>
      <c r="CM216" s="5" t="s">
        <v>105</v>
      </c>
      <c r="CN216" s="5" t="s">
        <v>105</v>
      </c>
      <c r="CO216" s="5" t="s">
        <v>105</v>
      </c>
      <c r="CP216" s="5" t="s">
        <v>105</v>
      </c>
      <c r="CQ216" s="5" t="s">
        <v>105</v>
      </c>
      <c r="CR216" s="5" t="s">
        <v>105</v>
      </c>
      <c r="CS216" s="5" t="s">
        <v>105</v>
      </c>
      <c r="CT216" s="5" t="s">
        <v>105</v>
      </c>
      <c r="CU216" s="5" t="s">
        <v>105</v>
      </c>
      <c r="CV216" s="13" t="s">
        <v>2047</v>
      </c>
      <c r="CW216" s="6"/>
      <c r="CX216" s="6"/>
      <c r="CY216" s="6"/>
      <c r="CZ216" s="6"/>
      <c r="DA216" s="6"/>
      <c r="DB216" s="6"/>
      <c r="DC216" s="6"/>
      <c r="DD216" s="6"/>
      <c r="DE216" s="6"/>
      <c r="DF216" s="6"/>
    </row>
    <row r="217">
      <c r="A217" s="5" t="s">
        <v>100</v>
      </c>
      <c r="B217" s="5" t="s">
        <v>1496</v>
      </c>
      <c r="C217" s="5" t="s">
        <v>2031</v>
      </c>
      <c r="D217" s="5">
        <v>37044.0</v>
      </c>
      <c r="E217" s="5" t="s">
        <v>2048</v>
      </c>
      <c r="F217" s="5">
        <v>1978.0</v>
      </c>
      <c r="G217" s="5" t="s">
        <v>197</v>
      </c>
      <c r="H217" s="5" t="s">
        <v>105</v>
      </c>
      <c r="I217" s="5" t="s">
        <v>150</v>
      </c>
      <c r="J217" s="5" t="s">
        <v>107</v>
      </c>
      <c r="K217" s="5" t="s">
        <v>108</v>
      </c>
      <c r="L217" s="5" t="s">
        <v>105</v>
      </c>
      <c r="M217" s="5" t="s">
        <v>137</v>
      </c>
      <c r="N217" s="5">
        <v>1.0</v>
      </c>
      <c r="O217" s="29" t="s">
        <v>2049</v>
      </c>
      <c r="P217" s="5" t="s">
        <v>2050</v>
      </c>
      <c r="Q217" s="5" t="s">
        <v>2051</v>
      </c>
      <c r="R217" s="5" t="s">
        <v>2052</v>
      </c>
      <c r="S217" s="5" t="s">
        <v>2053</v>
      </c>
      <c r="T217" s="5" t="s">
        <v>105</v>
      </c>
      <c r="U217" s="5" t="s">
        <v>105</v>
      </c>
      <c r="V217" s="5" t="s">
        <v>105</v>
      </c>
      <c r="W217" s="5" t="s">
        <v>105</v>
      </c>
      <c r="X217" s="5">
        <v>1400.0</v>
      </c>
      <c r="Y217" s="5" t="s">
        <v>105</v>
      </c>
      <c r="Z217" s="5" t="s">
        <v>105</v>
      </c>
      <c r="AA217" s="5" t="s">
        <v>105</v>
      </c>
      <c r="AB217" s="5" t="s">
        <v>105</v>
      </c>
      <c r="AC217" s="5" t="s">
        <v>428</v>
      </c>
      <c r="AD217" s="5" t="s">
        <v>402</v>
      </c>
      <c r="AE217" s="5" t="s">
        <v>105</v>
      </c>
      <c r="AF217" s="5" t="s">
        <v>105</v>
      </c>
      <c r="AG217" s="5" t="s">
        <v>105</v>
      </c>
      <c r="AH217" s="6">
        <f>10/60</f>
        <v>0.1666666667</v>
      </c>
      <c r="AI217" s="28">
        <f>CONVERT(AJ217, "ft", "m")</f>
        <v>22.86</v>
      </c>
      <c r="AJ217" s="22">
        <v>75.0</v>
      </c>
      <c r="AK217" s="24">
        <f>CONVERT(AJ217, "ft", "yd")</f>
        <v>25</v>
      </c>
      <c r="AL217" s="5" t="s">
        <v>118</v>
      </c>
      <c r="AM217" s="5">
        <v>1.0</v>
      </c>
      <c r="AN217" s="5">
        <v>8.0</v>
      </c>
      <c r="AO217" s="5" t="s">
        <v>105</v>
      </c>
      <c r="AP217" s="5" t="s">
        <v>105</v>
      </c>
      <c r="AQ217" s="5" t="s">
        <v>105</v>
      </c>
      <c r="AR217" s="5" t="s">
        <v>105</v>
      </c>
      <c r="AS217" s="5" t="s">
        <v>105</v>
      </c>
      <c r="AT217" s="5">
        <v>475.0</v>
      </c>
      <c r="AU217" s="5" t="s">
        <v>105</v>
      </c>
      <c r="AV217" s="5" t="s">
        <v>105</v>
      </c>
      <c r="AW217" s="5" t="s">
        <v>170</v>
      </c>
      <c r="AX217" s="5" t="s">
        <v>105</v>
      </c>
      <c r="AY217" s="5" t="s">
        <v>105</v>
      </c>
      <c r="AZ217" s="6">
        <f>(3+8)/2</f>
        <v>5.5</v>
      </c>
      <c r="BA217" s="5" t="s">
        <v>170</v>
      </c>
      <c r="BB217" s="5" t="s">
        <v>105</v>
      </c>
      <c r="BC217" s="5" t="s">
        <v>105</v>
      </c>
      <c r="BD217" s="5" t="s">
        <v>105</v>
      </c>
      <c r="BE217" s="5" t="s">
        <v>105</v>
      </c>
      <c r="BF217" s="5" t="s">
        <v>118</v>
      </c>
      <c r="BG217" s="5" t="s">
        <v>977</v>
      </c>
      <c r="BH217" s="5" t="s">
        <v>2054</v>
      </c>
      <c r="BI217" s="5" t="s">
        <v>748</v>
      </c>
      <c r="BJ217" s="5" t="s">
        <v>105</v>
      </c>
      <c r="BK217" s="5" t="s">
        <v>105</v>
      </c>
      <c r="BL217" s="5" t="s">
        <v>105</v>
      </c>
      <c r="BM217" s="5" t="s">
        <v>105</v>
      </c>
      <c r="BN217" s="5" t="s">
        <v>105</v>
      </c>
      <c r="BO217" s="5" t="s">
        <v>118</v>
      </c>
      <c r="BP217" s="5" t="s">
        <v>2055</v>
      </c>
      <c r="BQ217" s="5" t="s">
        <v>105</v>
      </c>
      <c r="BR217" s="5" t="s">
        <v>2056</v>
      </c>
      <c r="BS217" s="5" t="s">
        <v>118</v>
      </c>
      <c r="BT217" s="5" t="s">
        <v>2057</v>
      </c>
      <c r="BU217" s="5" t="s">
        <v>119</v>
      </c>
      <c r="BV217" s="10" t="s">
        <v>105</v>
      </c>
      <c r="BW217" s="10" t="s">
        <v>105</v>
      </c>
      <c r="BX217" s="5" t="s">
        <v>105</v>
      </c>
      <c r="BY217" s="5" t="s">
        <v>105</v>
      </c>
      <c r="BZ217" s="5" t="s">
        <v>105</v>
      </c>
      <c r="CA217" s="5" t="s">
        <v>105</v>
      </c>
      <c r="CB217" s="5" t="s">
        <v>105</v>
      </c>
      <c r="CC217" s="5" t="s">
        <v>105</v>
      </c>
      <c r="CD217" s="5" t="s">
        <v>105</v>
      </c>
      <c r="CE217" s="5" t="s">
        <v>105</v>
      </c>
      <c r="CF217" s="5" t="s">
        <v>105</v>
      </c>
      <c r="CG217" s="5" t="s">
        <v>105</v>
      </c>
      <c r="CH217" s="5" t="s">
        <v>105</v>
      </c>
      <c r="CI217" s="5" t="s">
        <v>105</v>
      </c>
      <c r="CJ217" s="5" t="s">
        <v>105</v>
      </c>
      <c r="CK217" s="5" t="s">
        <v>105</v>
      </c>
      <c r="CL217" s="5" t="s">
        <v>105</v>
      </c>
      <c r="CM217" s="5" t="s">
        <v>105</v>
      </c>
      <c r="CN217" s="5" t="s">
        <v>105</v>
      </c>
      <c r="CO217" s="5" t="s">
        <v>105</v>
      </c>
      <c r="CP217" s="5" t="s">
        <v>105</v>
      </c>
      <c r="CQ217" s="29" t="s">
        <v>2058</v>
      </c>
      <c r="CR217" s="5" t="s">
        <v>105</v>
      </c>
      <c r="CS217" s="5" t="s">
        <v>105</v>
      </c>
      <c r="CT217" s="5" t="s">
        <v>105</v>
      </c>
      <c r="CU217" s="5" t="s">
        <v>105</v>
      </c>
      <c r="CV217" s="13" t="s">
        <v>2059</v>
      </c>
      <c r="CW217" s="6"/>
      <c r="CX217" s="6"/>
      <c r="CY217" s="6"/>
      <c r="CZ217" s="6"/>
      <c r="DA217" s="6"/>
      <c r="DB217" s="6"/>
      <c r="DC217" s="6"/>
      <c r="DD217" s="6"/>
      <c r="DE217" s="6"/>
      <c r="DF217" s="6"/>
    </row>
    <row r="218">
      <c r="A218" s="5" t="s">
        <v>100</v>
      </c>
      <c r="B218" s="5" t="s">
        <v>1496</v>
      </c>
      <c r="C218" s="5" t="s">
        <v>2031</v>
      </c>
      <c r="D218" s="5">
        <v>667.0</v>
      </c>
      <c r="E218" s="5" t="s">
        <v>105</v>
      </c>
      <c r="F218" s="5">
        <v>1980.0</v>
      </c>
      <c r="G218" s="5" t="s">
        <v>105</v>
      </c>
      <c r="H218" s="5" t="s">
        <v>105</v>
      </c>
      <c r="I218" s="5" t="s">
        <v>150</v>
      </c>
      <c r="J218" s="5" t="s">
        <v>107</v>
      </c>
      <c r="K218" s="5" t="s">
        <v>108</v>
      </c>
      <c r="L218" s="5" t="s">
        <v>105</v>
      </c>
      <c r="M218" s="5" t="s">
        <v>215</v>
      </c>
      <c r="N218" s="5">
        <v>1.0</v>
      </c>
      <c r="O218" s="29" t="s">
        <v>2060</v>
      </c>
      <c r="P218" s="5" t="s">
        <v>2061</v>
      </c>
      <c r="Q218" s="5" t="s">
        <v>2062</v>
      </c>
      <c r="R218" s="5" t="s">
        <v>105</v>
      </c>
      <c r="S218" s="5" t="s">
        <v>105</v>
      </c>
      <c r="T218" s="5" t="s">
        <v>105</v>
      </c>
      <c r="U218" s="5" t="s">
        <v>105</v>
      </c>
      <c r="V218" s="5" t="s">
        <v>105</v>
      </c>
      <c r="W218" s="5" t="s">
        <v>105</v>
      </c>
      <c r="X218" s="5">
        <v>207.0</v>
      </c>
      <c r="Y218" s="5" t="s">
        <v>105</v>
      </c>
      <c r="Z218" s="5" t="s">
        <v>105</v>
      </c>
      <c r="AA218" s="5" t="s">
        <v>105</v>
      </c>
      <c r="AB218" s="5" t="s">
        <v>105</v>
      </c>
      <c r="AC218" s="5" t="s">
        <v>284</v>
      </c>
      <c r="AD218" s="5" t="s">
        <v>105</v>
      </c>
      <c r="AE218" s="5" t="s">
        <v>105</v>
      </c>
      <c r="AF218" s="5" t="s">
        <v>105</v>
      </c>
      <c r="AG218" s="5" t="s">
        <v>105</v>
      </c>
      <c r="AH218" s="5" t="s">
        <v>105</v>
      </c>
      <c r="AI218" s="15" t="s">
        <v>105</v>
      </c>
      <c r="AJ218" s="22" t="s">
        <v>105</v>
      </c>
      <c r="AK218" s="25" t="s">
        <v>105</v>
      </c>
      <c r="AL218" s="5" t="s">
        <v>105</v>
      </c>
      <c r="AM218" s="5">
        <v>1.0</v>
      </c>
      <c r="AN218" s="5" t="s">
        <v>105</v>
      </c>
      <c r="AO218" s="5" t="s">
        <v>105</v>
      </c>
      <c r="AP218" s="5" t="s">
        <v>105</v>
      </c>
      <c r="AQ218" s="5" t="s">
        <v>105</v>
      </c>
      <c r="AR218" s="5" t="s">
        <v>105</v>
      </c>
      <c r="AS218" s="5" t="s">
        <v>105</v>
      </c>
      <c r="AT218" s="5" t="s">
        <v>105</v>
      </c>
      <c r="AU218" s="5" t="s">
        <v>105</v>
      </c>
      <c r="AV218" s="5" t="s">
        <v>105</v>
      </c>
      <c r="AW218" s="5" t="s">
        <v>317</v>
      </c>
      <c r="AX218" s="5" t="s">
        <v>105</v>
      </c>
      <c r="AY218" s="5" t="s">
        <v>105</v>
      </c>
      <c r="AZ218" s="5" t="s">
        <v>105</v>
      </c>
      <c r="BA218" s="5" t="s">
        <v>105</v>
      </c>
      <c r="BB218" s="5" t="s">
        <v>105</v>
      </c>
      <c r="BC218" s="5" t="s">
        <v>2063</v>
      </c>
      <c r="BD218" s="5" t="s">
        <v>2064</v>
      </c>
      <c r="BE218" s="5" t="s">
        <v>105</v>
      </c>
      <c r="BF218" s="5" t="s">
        <v>105</v>
      </c>
      <c r="BG218" s="5" t="s">
        <v>977</v>
      </c>
      <c r="BH218" s="5" t="s">
        <v>105</v>
      </c>
      <c r="BI218" s="5" t="s">
        <v>105</v>
      </c>
      <c r="BJ218" s="5" t="s">
        <v>105</v>
      </c>
      <c r="BK218" s="5" t="s">
        <v>118</v>
      </c>
      <c r="BL218" s="5" t="s">
        <v>105</v>
      </c>
      <c r="BM218" s="5" t="s">
        <v>749</v>
      </c>
      <c r="BN218" s="5" t="s">
        <v>685</v>
      </c>
      <c r="BO218" s="5" t="s">
        <v>118</v>
      </c>
      <c r="BP218" s="5" t="s">
        <v>2065</v>
      </c>
      <c r="BQ218" s="5" t="s">
        <v>1134</v>
      </c>
      <c r="BR218" s="5" t="s">
        <v>2066</v>
      </c>
      <c r="BS218" s="5" t="s">
        <v>105</v>
      </c>
      <c r="BT218" s="5" t="s">
        <v>105</v>
      </c>
      <c r="BU218" s="5" t="s">
        <v>119</v>
      </c>
      <c r="BV218" s="10" t="s">
        <v>105</v>
      </c>
      <c r="BW218" s="10" t="s">
        <v>105</v>
      </c>
      <c r="BX218" s="5" t="s">
        <v>105</v>
      </c>
      <c r="BY218" s="5" t="s">
        <v>105</v>
      </c>
      <c r="BZ218" s="5" t="s">
        <v>105</v>
      </c>
      <c r="CA218" s="5" t="s">
        <v>105</v>
      </c>
      <c r="CB218" s="5" t="s">
        <v>105</v>
      </c>
      <c r="CC218" s="5" t="s">
        <v>105</v>
      </c>
      <c r="CD218" s="5" t="s">
        <v>105</v>
      </c>
      <c r="CE218" s="5" t="s">
        <v>105</v>
      </c>
      <c r="CF218" s="5" t="s">
        <v>105</v>
      </c>
      <c r="CG218" s="5" t="s">
        <v>105</v>
      </c>
      <c r="CH218" s="5" t="s">
        <v>105</v>
      </c>
      <c r="CI218" s="5" t="s">
        <v>105</v>
      </c>
      <c r="CJ218" s="5" t="s">
        <v>105</v>
      </c>
      <c r="CK218" s="5" t="s">
        <v>105</v>
      </c>
      <c r="CL218" s="5" t="s">
        <v>105</v>
      </c>
      <c r="CM218" s="5" t="s">
        <v>105</v>
      </c>
      <c r="CN218" s="5" t="s">
        <v>105</v>
      </c>
      <c r="CO218" s="5" t="s">
        <v>105</v>
      </c>
      <c r="CP218" s="5" t="s">
        <v>105</v>
      </c>
      <c r="CQ218" s="29" t="s">
        <v>2067</v>
      </c>
      <c r="CR218" s="5" t="s">
        <v>105</v>
      </c>
      <c r="CS218" s="5" t="s">
        <v>105</v>
      </c>
      <c r="CT218" s="5" t="s">
        <v>105</v>
      </c>
      <c r="CU218" s="5" t="s">
        <v>105</v>
      </c>
      <c r="CV218" s="13" t="s">
        <v>2068</v>
      </c>
      <c r="CW218" s="6"/>
      <c r="CX218" s="6"/>
      <c r="CY218" s="6"/>
      <c r="CZ218" s="6"/>
      <c r="DA218" s="6"/>
      <c r="DB218" s="6"/>
      <c r="DC218" s="6"/>
      <c r="DD218" s="6"/>
      <c r="DE218" s="6"/>
      <c r="DF218" s="6"/>
    </row>
    <row r="219">
      <c r="A219" s="5" t="s">
        <v>100</v>
      </c>
      <c r="B219" s="5" t="s">
        <v>1496</v>
      </c>
      <c r="C219" s="5" t="s">
        <v>2031</v>
      </c>
      <c r="D219" s="5">
        <v>7298.0</v>
      </c>
      <c r="E219" s="5" t="s">
        <v>103</v>
      </c>
      <c r="F219" s="5">
        <v>1980.0</v>
      </c>
      <c r="G219" s="5" t="s">
        <v>197</v>
      </c>
      <c r="H219" s="5" t="s">
        <v>105</v>
      </c>
      <c r="I219" s="5" t="s">
        <v>150</v>
      </c>
      <c r="J219" s="5" t="s">
        <v>107</v>
      </c>
      <c r="K219" s="5" t="s">
        <v>108</v>
      </c>
      <c r="L219" s="5" t="s">
        <v>105</v>
      </c>
      <c r="M219" s="5" t="s">
        <v>109</v>
      </c>
      <c r="N219" s="5">
        <v>3.0</v>
      </c>
      <c r="O219" s="29" t="s">
        <v>2069</v>
      </c>
      <c r="P219" s="5" t="s">
        <v>2070</v>
      </c>
      <c r="Q219" s="5" t="s">
        <v>2071</v>
      </c>
      <c r="R219" s="5" t="s">
        <v>2072</v>
      </c>
      <c r="S219" s="5" t="s">
        <v>2073</v>
      </c>
      <c r="T219" s="5" t="s">
        <v>105</v>
      </c>
      <c r="U219" s="5" t="s">
        <v>105</v>
      </c>
      <c r="V219" s="5" t="s">
        <v>105</v>
      </c>
      <c r="W219" s="5" t="s">
        <v>105</v>
      </c>
      <c r="X219" s="5">
        <v>1607.0</v>
      </c>
      <c r="Y219" s="5" t="s">
        <v>105</v>
      </c>
      <c r="Z219" s="5" t="s">
        <v>167</v>
      </c>
      <c r="AA219" s="5" t="s">
        <v>105</v>
      </c>
      <c r="AB219" s="5" t="s">
        <v>105</v>
      </c>
      <c r="AC219" s="5" t="s">
        <v>428</v>
      </c>
      <c r="AD219" s="5" t="s">
        <v>105</v>
      </c>
      <c r="AE219" s="5" t="s">
        <v>105</v>
      </c>
      <c r="AF219" s="5" t="s">
        <v>105</v>
      </c>
      <c r="AG219" s="5" t="s">
        <v>105</v>
      </c>
      <c r="AH219" s="6">
        <f>80/60</f>
        <v>1.333333333</v>
      </c>
      <c r="AI219" s="28">
        <f>CONVERT(AJ219, "ft", "m")</f>
        <v>15.24</v>
      </c>
      <c r="AJ219" s="22">
        <v>50.0</v>
      </c>
      <c r="AK219" s="24">
        <f>CONVERT(AJ219, "ft", "yd")</f>
        <v>16.66666667</v>
      </c>
      <c r="AL219" s="5" t="s">
        <v>105</v>
      </c>
      <c r="AM219" s="5">
        <v>1.0</v>
      </c>
      <c r="AN219" s="5">
        <v>7.0</v>
      </c>
      <c r="AO219" s="5" t="s">
        <v>105</v>
      </c>
      <c r="AP219" s="5" t="s">
        <v>105</v>
      </c>
      <c r="AQ219" s="5" t="s">
        <v>105</v>
      </c>
      <c r="AR219" s="5" t="s">
        <v>105</v>
      </c>
      <c r="AS219" s="5" t="s">
        <v>105</v>
      </c>
      <c r="AT219" s="5" t="s">
        <v>105</v>
      </c>
      <c r="AU219" s="5" t="s">
        <v>105</v>
      </c>
      <c r="AV219" s="5" t="s">
        <v>105</v>
      </c>
      <c r="AW219" s="5" t="s">
        <v>286</v>
      </c>
      <c r="AX219" s="5" t="s">
        <v>105</v>
      </c>
      <c r="AY219" s="5" t="s">
        <v>105</v>
      </c>
      <c r="AZ219" s="5" t="s">
        <v>105</v>
      </c>
      <c r="BA219" s="5" t="s">
        <v>105</v>
      </c>
      <c r="BB219" s="5" t="s">
        <v>105</v>
      </c>
      <c r="BC219" s="5" t="s">
        <v>105</v>
      </c>
      <c r="BD219" s="5" t="s">
        <v>105</v>
      </c>
      <c r="BE219" s="5" t="s">
        <v>105</v>
      </c>
      <c r="BF219" s="5" t="s">
        <v>105</v>
      </c>
      <c r="BG219" s="5" t="s">
        <v>105</v>
      </c>
      <c r="BH219" s="5" t="s">
        <v>105</v>
      </c>
      <c r="BI219" s="5" t="s">
        <v>105</v>
      </c>
      <c r="BJ219" s="5" t="s">
        <v>105</v>
      </c>
      <c r="BK219" s="5" t="s">
        <v>105</v>
      </c>
      <c r="BL219" s="5" t="s">
        <v>318</v>
      </c>
      <c r="BM219" s="5" t="s">
        <v>749</v>
      </c>
      <c r="BN219" s="5" t="s">
        <v>105</v>
      </c>
      <c r="BO219" s="5" t="s">
        <v>105</v>
      </c>
      <c r="BP219" s="5" t="s">
        <v>2074</v>
      </c>
      <c r="BQ219" s="5" t="s">
        <v>105</v>
      </c>
      <c r="BR219" s="5" t="s">
        <v>2075</v>
      </c>
      <c r="BS219" s="5" t="s">
        <v>118</v>
      </c>
      <c r="BT219" s="5" t="s">
        <v>2076</v>
      </c>
      <c r="BU219" s="5" t="s">
        <v>119</v>
      </c>
      <c r="BV219" s="10" t="s">
        <v>105</v>
      </c>
      <c r="BW219" s="10" t="s">
        <v>105</v>
      </c>
      <c r="BX219" s="5" t="s">
        <v>105</v>
      </c>
      <c r="BY219" s="5" t="s">
        <v>105</v>
      </c>
      <c r="BZ219" s="5" t="s">
        <v>105</v>
      </c>
      <c r="CA219" s="5" t="s">
        <v>105</v>
      </c>
      <c r="CB219" s="5" t="s">
        <v>105</v>
      </c>
      <c r="CC219" s="5" t="s">
        <v>105</v>
      </c>
      <c r="CD219" s="5" t="s">
        <v>105</v>
      </c>
      <c r="CE219" s="5" t="s">
        <v>105</v>
      </c>
      <c r="CF219" s="5" t="s">
        <v>105</v>
      </c>
      <c r="CG219" s="5" t="s">
        <v>105</v>
      </c>
      <c r="CH219" s="5" t="s">
        <v>105</v>
      </c>
      <c r="CI219" s="5" t="s">
        <v>105</v>
      </c>
      <c r="CJ219" s="5" t="s">
        <v>105</v>
      </c>
      <c r="CK219" s="5" t="s">
        <v>105</v>
      </c>
      <c r="CL219" s="5" t="s">
        <v>105</v>
      </c>
      <c r="CM219" s="5" t="s">
        <v>105</v>
      </c>
      <c r="CN219" s="5">
        <v>6.0</v>
      </c>
      <c r="CO219" s="5" t="s">
        <v>105</v>
      </c>
      <c r="CP219" s="5" t="s">
        <v>105</v>
      </c>
      <c r="CQ219" s="29" t="s">
        <v>2077</v>
      </c>
      <c r="CR219" s="5" t="s">
        <v>105</v>
      </c>
      <c r="CS219" s="5" t="s">
        <v>105</v>
      </c>
      <c r="CT219" s="5" t="s">
        <v>105</v>
      </c>
      <c r="CU219" s="5" t="s">
        <v>105</v>
      </c>
      <c r="CV219" s="13" t="s">
        <v>2078</v>
      </c>
      <c r="CW219" s="6"/>
      <c r="CX219" s="6"/>
      <c r="CY219" s="6"/>
      <c r="CZ219" s="6"/>
      <c r="DA219" s="6"/>
      <c r="DB219" s="6"/>
      <c r="DC219" s="6"/>
      <c r="DD219" s="6"/>
      <c r="DE219" s="6"/>
      <c r="DF219" s="6"/>
    </row>
    <row r="220">
      <c r="A220" s="5" t="s">
        <v>100</v>
      </c>
      <c r="B220" s="5" t="s">
        <v>1496</v>
      </c>
      <c r="C220" s="5" t="s">
        <v>2031</v>
      </c>
      <c r="D220" s="5">
        <v>63779.0</v>
      </c>
      <c r="E220" s="5" t="s">
        <v>1941</v>
      </c>
      <c r="F220" s="5">
        <v>1982.0</v>
      </c>
      <c r="G220" s="5" t="s">
        <v>135</v>
      </c>
      <c r="H220" s="5" t="s">
        <v>105</v>
      </c>
      <c r="I220" s="5" t="s">
        <v>136</v>
      </c>
      <c r="J220" s="5" t="s">
        <v>124</v>
      </c>
      <c r="K220" s="5" t="s">
        <v>623</v>
      </c>
      <c r="L220" s="5" t="s">
        <v>199</v>
      </c>
      <c r="M220" s="5" t="s">
        <v>372</v>
      </c>
      <c r="N220" s="5">
        <v>2.0</v>
      </c>
      <c r="O220" s="29" t="s">
        <v>2079</v>
      </c>
      <c r="P220" s="5" t="s">
        <v>105</v>
      </c>
      <c r="Q220" s="5" t="s">
        <v>2080</v>
      </c>
      <c r="R220" s="5" t="s">
        <v>2081</v>
      </c>
      <c r="S220" s="5" t="s">
        <v>105</v>
      </c>
      <c r="T220" s="5" t="s">
        <v>105</v>
      </c>
      <c r="U220" s="5" t="s">
        <v>105</v>
      </c>
      <c r="V220" s="5" t="s">
        <v>105</v>
      </c>
      <c r="W220" s="5" t="s">
        <v>105</v>
      </c>
      <c r="X220" s="5" t="s">
        <v>105</v>
      </c>
      <c r="Y220" s="5" t="s">
        <v>105</v>
      </c>
      <c r="Z220" s="5" t="s">
        <v>105</v>
      </c>
      <c r="AA220" s="5" t="s">
        <v>105</v>
      </c>
      <c r="AB220" s="5" t="s">
        <v>105</v>
      </c>
      <c r="AC220" s="5" t="s">
        <v>284</v>
      </c>
      <c r="AD220" s="5" t="s">
        <v>2082</v>
      </c>
      <c r="AE220" s="5" t="s">
        <v>105</v>
      </c>
      <c r="AF220" s="5" t="s">
        <v>105</v>
      </c>
      <c r="AG220" s="5" t="s">
        <v>105</v>
      </c>
      <c r="AH220" s="5" t="s">
        <v>105</v>
      </c>
      <c r="AI220" s="5" t="s">
        <v>105</v>
      </c>
      <c r="AJ220" s="5" t="s">
        <v>105</v>
      </c>
      <c r="AK220" s="5" t="s">
        <v>105</v>
      </c>
      <c r="AL220" s="5" t="s">
        <v>105</v>
      </c>
      <c r="AM220" s="5" t="s">
        <v>105</v>
      </c>
      <c r="AN220" s="5" t="s">
        <v>105</v>
      </c>
      <c r="AO220" s="5" t="s">
        <v>105</v>
      </c>
      <c r="AP220" s="5" t="s">
        <v>105</v>
      </c>
      <c r="AQ220" s="5" t="s">
        <v>105</v>
      </c>
      <c r="AR220" s="5" t="s">
        <v>105</v>
      </c>
      <c r="AS220" s="5" t="s">
        <v>105</v>
      </c>
      <c r="AT220" s="5" t="s">
        <v>105</v>
      </c>
      <c r="AU220" s="5" t="s">
        <v>105</v>
      </c>
      <c r="AV220" s="5" t="s">
        <v>105</v>
      </c>
      <c r="AW220" s="5" t="s">
        <v>105</v>
      </c>
      <c r="AX220" s="5" t="s">
        <v>105</v>
      </c>
      <c r="AY220" s="5" t="s">
        <v>105</v>
      </c>
      <c r="AZ220" s="5" t="s">
        <v>105</v>
      </c>
      <c r="BA220" s="5" t="s">
        <v>105</v>
      </c>
      <c r="BB220" s="5" t="s">
        <v>105</v>
      </c>
      <c r="BC220" s="5" t="s">
        <v>105</v>
      </c>
      <c r="BD220" s="5" t="s">
        <v>105</v>
      </c>
      <c r="BE220" s="5" t="s">
        <v>105</v>
      </c>
      <c r="BF220" s="5" t="s">
        <v>105</v>
      </c>
      <c r="BG220" s="5" t="s">
        <v>105</v>
      </c>
      <c r="BH220" s="5" t="s">
        <v>105</v>
      </c>
      <c r="BI220" s="5" t="s">
        <v>105</v>
      </c>
      <c r="BJ220" s="5" t="s">
        <v>105</v>
      </c>
      <c r="BK220" s="5" t="s">
        <v>105</v>
      </c>
      <c r="BL220" s="5" t="s">
        <v>105</v>
      </c>
      <c r="BM220" s="5" t="s">
        <v>105</v>
      </c>
      <c r="BN220" s="5" t="s">
        <v>105</v>
      </c>
      <c r="BO220" s="5" t="s">
        <v>105</v>
      </c>
      <c r="BP220" s="5" t="s">
        <v>105</v>
      </c>
      <c r="BQ220" s="5" t="s">
        <v>105</v>
      </c>
      <c r="BR220" s="5" t="s">
        <v>2083</v>
      </c>
      <c r="BS220" s="5" t="s">
        <v>105</v>
      </c>
      <c r="BT220" s="5" t="s">
        <v>105</v>
      </c>
      <c r="BU220" s="5" t="s">
        <v>105</v>
      </c>
      <c r="BV220" s="10" t="s">
        <v>105</v>
      </c>
      <c r="BW220" s="10" t="s">
        <v>105</v>
      </c>
      <c r="BX220" s="5" t="s">
        <v>1880</v>
      </c>
      <c r="BY220" s="5" t="s">
        <v>105</v>
      </c>
      <c r="BZ220" s="5" t="s">
        <v>105</v>
      </c>
      <c r="CA220" s="5" t="s">
        <v>105</v>
      </c>
      <c r="CB220" s="5" t="s">
        <v>105</v>
      </c>
      <c r="CC220" s="5" t="s">
        <v>105</v>
      </c>
      <c r="CD220" s="5" t="s">
        <v>105</v>
      </c>
      <c r="CE220" s="5" t="s">
        <v>105</v>
      </c>
      <c r="CF220" s="5" t="s">
        <v>105</v>
      </c>
      <c r="CG220" s="5" t="s">
        <v>105</v>
      </c>
      <c r="CH220" s="5" t="s">
        <v>105</v>
      </c>
      <c r="CI220" s="5" t="s">
        <v>105</v>
      </c>
      <c r="CJ220" s="5" t="s">
        <v>105</v>
      </c>
      <c r="CK220" s="5" t="s">
        <v>105</v>
      </c>
      <c r="CL220" s="5" t="s">
        <v>105</v>
      </c>
      <c r="CM220" s="5" t="s">
        <v>105</v>
      </c>
      <c r="CN220" s="5" t="s">
        <v>105</v>
      </c>
      <c r="CO220" s="5" t="s">
        <v>105</v>
      </c>
      <c r="CP220" s="5" t="s">
        <v>105</v>
      </c>
      <c r="CQ220" s="29" t="s">
        <v>2084</v>
      </c>
      <c r="CR220" s="5" t="s">
        <v>105</v>
      </c>
      <c r="CS220" s="5" t="s">
        <v>105</v>
      </c>
      <c r="CT220" s="5" t="s">
        <v>105</v>
      </c>
      <c r="CU220" s="5" t="s">
        <v>105</v>
      </c>
      <c r="CV220" s="13" t="s">
        <v>2085</v>
      </c>
      <c r="CW220" s="6"/>
      <c r="CX220" s="6"/>
      <c r="CY220" s="6"/>
      <c r="CZ220" s="6"/>
      <c r="DA220" s="6"/>
      <c r="DB220" s="6"/>
      <c r="DC220" s="6"/>
      <c r="DD220" s="6"/>
      <c r="DE220" s="6"/>
      <c r="DF220" s="6"/>
    </row>
    <row r="221">
      <c r="A221" s="5" t="s">
        <v>100</v>
      </c>
      <c r="B221" s="5" t="s">
        <v>1496</v>
      </c>
      <c r="C221" s="5" t="s">
        <v>2031</v>
      </c>
      <c r="D221" s="5">
        <v>666.0</v>
      </c>
      <c r="E221" s="5" t="s">
        <v>105</v>
      </c>
      <c r="F221" s="5">
        <v>1987.0</v>
      </c>
      <c r="G221" s="5" t="s">
        <v>197</v>
      </c>
      <c r="H221" s="5">
        <v>15.0</v>
      </c>
      <c r="I221" s="5" t="s">
        <v>150</v>
      </c>
      <c r="J221" s="5" t="s">
        <v>124</v>
      </c>
      <c r="K221" s="5" t="s">
        <v>623</v>
      </c>
      <c r="L221" s="5" t="s">
        <v>105</v>
      </c>
      <c r="M221" s="5" t="s">
        <v>1535</v>
      </c>
      <c r="N221" s="5">
        <v>12.0</v>
      </c>
      <c r="O221" s="29" t="s">
        <v>2086</v>
      </c>
      <c r="P221" s="5" t="s">
        <v>105</v>
      </c>
      <c r="Q221" s="5" t="s">
        <v>2087</v>
      </c>
      <c r="R221" s="5" t="s">
        <v>2088</v>
      </c>
      <c r="S221" s="5" t="s">
        <v>2037</v>
      </c>
      <c r="T221" s="5" t="s">
        <v>105</v>
      </c>
      <c r="U221" s="5" t="s">
        <v>105</v>
      </c>
      <c r="V221" s="5" t="s">
        <v>105</v>
      </c>
      <c r="W221" s="5" t="s">
        <v>105</v>
      </c>
      <c r="X221" s="5">
        <v>2030.0</v>
      </c>
      <c r="Y221" s="5" t="s">
        <v>105</v>
      </c>
      <c r="Z221" s="5" t="s">
        <v>167</v>
      </c>
      <c r="AA221" s="5" t="s">
        <v>283</v>
      </c>
      <c r="AB221" s="5">
        <v>59.0</v>
      </c>
      <c r="AC221" s="5" t="s">
        <v>2089</v>
      </c>
      <c r="AD221" s="5" t="s">
        <v>105</v>
      </c>
      <c r="AE221" s="5" t="s">
        <v>105</v>
      </c>
      <c r="AF221" s="5" t="s">
        <v>105</v>
      </c>
      <c r="AG221" s="5" t="s">
        <v>105</v>
      </c>
      <c r="AH221" s="5" t="s">
        <v>105</v>
      </c>
      <c r="AI221" s="15" t="s">
        <v>105</v>
      </c>
      <c r="AJ221" s="22" t="s">
        <v>105</v>
      </c>
      <c r="AK221" s="25" t="s">
        <v>105</v>
      </c>
      <c r="AL221" s="5" t="s">
        <v>105</v>
      </c>
      <c r="AM221" s="5" t="s">
        <v>105</v>
      </c>
      <c r="AN221" s="5" t="s">
        <v>105</v>
      </c>
      <c r="AO221" s="5" t="s">
        <v>105</v>
      </c>
      <c r="AP221" s="5" t="s">
        <v>105</v>
      </c>
      <c r="AQ221" s="5" t="s">
        <v>105</v>
      </c>
      <c r="AR221" s="5" t="s">
        <v>105</v>
      </c>
      <c r="AS221" s="5" t="s">
        <v>105</v>
      </c>
      <c r="AT221" s="5" t="s">
        <v>105</v>
      </c>
      <c r="AU221" s="5" t="s">
        <v>105</v>
      </c>
      <c r="AV221" s="5" t="s">
        <v>105</v>
      </c>
      <c r="AW221" s="5" t="s">
        <v>105</v>
      </c>
      <c r="AX221" s="5" t="s">
        <v>105</v>
      </c>
      <c r="AY221" s="5" t="s">
        <v>105</v>
      </c>
      <c r="AZ221" s="5" t="s">
        <v>105</v>
      </c>
      <c r="BA221" s="5" t="s">
        <v>105</v>
      </c>
      <c r="BB221" s="5" t="s">
        <v>105</v>
      </c>
      <c r="BC221" s="5" t="s">
        <v>105</v>
      </c>
      <c r="BD221" s="5" t="s">
        <v>105</v>
      </c>
      <c r="BE221" s="5" t="s">
        <v>105</v>
      </c>
      <c r="BF221" s="5" t="s">
        <v>105</v>
      </c>
      <c r="BG221" s="5" t="s">
        <v>105</v>
      </c>
      <c r="BH221" s="5" t="s">
        <v>105</v>
      </c>
      <c r="BI221" s="5" t="s">
        <v>105</v>
      </c>
      <c r="BJ221" s="5" t="s">
        <v>105</v>
      </c>
      <c r="BK221" s="5" t="s">
        <v>105</v>
      </c>
      <c r="BL221" s="5" t="s">
        <v>105</v>
      </c>
      <c r="BM221" s="5" t="s">
        <v>105</v>
      </c>
      <c r="BN221" s="5" t="s">
        <v>105</v>
      </c>
      <c r="BO221" s="5" t="s">
        <v>105</v>
      </c>
      <c r="BP221" s="5" t="s">
        <v>105</v>
      </c>
      <c r="BQ221" s="5" t="s">
        <v>105</v>
      </c>
      <c r="BR221" s="5" t="s">
        <v>1564</v>
      </c>
      <c r="BS221" s="5" t="s">
        <v>105</v>
      </c>
      <c r="BT221" s="5" t="s">
        <v>105</v>
      </c>
      <c r="BU221" s="5" t="s">
        <v>105</v>
      </c>
      <c r="BV221" s="10" t="s">
        <v>105</v>
      </c>
      <c r="BW221" s="10" t="s">
        <v>105</v>
      </c>
      <c r="BX221" s="5" t="s">
        <v>105</v>
      </c>
      <c r="BY221" s="5" t="s">
        <v>105</v>
      </c>
      <c r="BZ221" s="5" t="s">
        <v>105</v>
      </c>
      <c r="CA221" s="5" t="s">
        <v>105</v>
      </c>
      <c r="CB221" s="5" t="s">
        <v>105</v>
      </c>
      <c r="CC221" s="5" t="s">
        <v>105</v>
      </c>
      <c r="CD221" s="5" t="s">
        <v>105</v>
      </c>
      <c r="CE221" s="5" t="s">
        <v>105</v>
      </c>
      <c r="CF221" s="5" t="s">
        <v>105</v>
      </c>
      <c r="CG221" s="5" t="s">
        <v>105</v>
      </c>
      <c r="CH221" s="5" t="s">
        <v>105</v>
      </c>
      <c r="CI221" s="5" t="s">
        <v>105</v>
      </c>
      <c r="CJ221" s="5" t="s">
        <v>105</v>
      </c>
      <c r="CK221" s="5" t="s">
        <v>105</v>
      </c>
      <c r="CL221" s="5" t="s">
        <v>105</v>
      </c>
      <c r="CM221" s="5" t="s">
        <v>105</v>
      </c>
      <c r="CN221" s="5" t="s">
        <v>105</v>
      </c>
      <c r="CO221" s="5" t="s">
        <v>105</v>
      </c>
      <c r="CP221" s="5" t="s">
        <v>105</v>
      </c>
      <c r="CQ221" s="5" t="s">
        <v>105</v>
      </c>
      <c r="CR221" s="5" t="s">
        <v>105</v>
      </c>
      <c r="CS221" s="5" t="s">
        <v>105</v>
      </c>
      <c r="CT221" s="5" t="s">
        <v>105</v>
      </c>
      <c r="CU221" s="5" t="s">
        <v>105</v>
      </c>
      <c r="CV221" s="13" t="s">
        <v>2090</v>
      </c>
      <c r="CW221" s="6"/>
      <c r="CX221" s="6"/>
      <c r="CY221" s="6"/>
      <c r="CZ221" s="6"/>
      <c r="DA221" s="6"/>
      <c r="DB221" s="6"/>
      <c r="DC221" s="6"/>
      <c r="DD221" s="6"/>
      <c r="DE221" s="6"/>
      <c r="DF221" s="6"/>
    </row>
    <row r="222">
      <c r="A222" s="5" t="s">
        <v>100</v>
      </c>
      <c r="B222" s="5" t="s">
        <v>1496</v>
      </c>
      <c r="C222" s="5" t="s">
        <v>2031</v>
      </c>
      <c r="D222" s="5">
        <v>7967.0</v>
      </c>
      <c r="E222" s="5" t="s">
        <v>103</v>
      </c>
      <c r="F222" s="5">
        <v>1990.0</v>
      </c>
      <c r="G222" s="5" t="s">
        <v>149</v>
      </c>
      <c r="H222" s="5" t="s">
        <v>105</v>
      </c>
      <c r="I222" s="5" t="s">
        <v>150</v>
      </c>
      <c r="J222" s="5" t="s">
        <v>124</v>
      </c>
      <c r="K222" s="5" t="s">
        <v>199</v>
      </c>
      <c r="L222" s="5" t="s">
        <v>105</v>
      </c>
      <c r="M222" s="5" t="s">
        <v>105</v>
      </c>
      <c r="N222" s="5">
        <v>2.0</v>
      </c>
      <c r="O222" s="29" t="s">
        <v>2091</v>
      </c>
      <c r="P222" s="5" t="s">
        <v>2092</v>
      </c>
      <c r="Q222" s="5" t="s">
        <v>2093</v>
      </c>
      <c r="R222" s="5">
        <v>4370.0</v>
      </c>
      <c r="S222" s="5" t="s">
        <v>2094</v>
      </c>
      <c r="T222" s="5" t="s">
        <v>105</v>
      </c>
      <c r="U222" s="5" t="s">
        <v>105</v>
      </c>
      <c r="V222" s="5" t="s">
        <v>105</v>
      </c>
      <c r="W222" s="5" t="s">
        <v>105</v>
      </c>
      <c r="X222" s="5">
        <v>1030.0</v>
      </c>
      <c r="Y222" s="5">
        <v>75.0</v>
      </c>
      <c r="Z222" s="5" t="s">
        <v>167</v>
      </c>
      <c r="AA222" s="5" t="s">
        <v>105</v>
      </c>
      <c r="AB222" s="5" t="s">
        <v>105</v>
      </c>
      <c r="AC222" s="5" t="s">
        <v>1714</v>
      </c>
      <c r="AD222" s="5" t="s">
        <v>402</v>
      </c>
      <c r="AE222" s="5" t="s">
        <v>105</v>
      </c>
      <c r="AF222" s="5" t="s">
        <v>105</v>
      </c>
      <c r="AG222" s="5" t="s">
        <v>105</v>
      </c>
      <c r="AH222" s="6">
        <f>10/60</f>
        <v>0.1666666667</v>
      </c>
      <c r="AI222" s="28">
        <f>CONVERT(AJ222, "ft", "m")</f>
        <v>91.44</v>
      </c>
      <c r="AJ222" s="22">
        <v>300.0</v>
      </c>
      <c r="AK222" s="24">
        <f>CONVERT(AJ222, "ft", "yd")</f>
        <v>100</v>
      </c>
      <c r="AL222" s="5" t="s">
        <v>105</v>
      </c>
      <c r="AM222" s="5">
        <v>1.0</v>
      </c>
      <c r="AN222" s="5" t="s">
        <v>105</v>
      </c>
      <c r="AO222" s="5" t="s">
        <v>105</v>
      </c>
      <c r="AP222" s="5" t="s">
        <v>105</v>
      </c>
      <c r="AQ222" s="5" t="s">
        <v>105</v>
      </c>
      <c r="AR222" s="5" t="s">
        <v>105</v>
      </c>
      <c r="AS222" s="5" t="s">
        <v>105</v>
      </c>
      <c r="AT222" s="5" t="s">
        <v>105</v>
      </c>
      <c r="AU222" s="5" t="s">
        <v>105</v>
      </c>
      <c r="AV222" s="5" t="s">
        <v>105</v>
      </c>
      <c r="AW222" s="5" t="s">
        <v>105</v>
      </c>
      <c r="AX222" s="5" t="s">
        <v>105</v>
      </c>
      <c r="AY222" s="5" t="s">
        <v>105</v>
      </c>
      <c r="AZ222" s="5" t="s">
        <v>105</v>
      </c>
      <c r="BA222" s="5" t="s">
        <v>105</v>
      </c>
      <c r="BB222" s="5" t="s">
        <v>105</v>
      </c>
      <c r="BC222" s="5" t="s">
        <v>105</v>
      </c>
      <c r="BD222" s="5" t="s">
        <v>105</v>
      </c>
      <c r="BE222" s="5" t="s">
        <v>105</v>
      </c>
      <c r="BF222" s="5" t="s">
        <v>105</v>
      </c>
      <c r="BG222" s="5" t="s">
        <v>105</v>
      </c>
      <c r="BH222" s="5" t="s">
        <v>105</v>
      </c>
      <c r="BI222" s="5" t="s">
        <v>105</v>
      </c>
      <c r="BJ222" s="5" t="s">
        <v>105</v>
      </c>
      <c r="BK222" s="5" t="s">
        <v>105</v>
      </c>
      <c r="BL222" s="5" t="s">
        <v>105</v>
      </c>
      <c r="BM222" s="5" t="s">
        <v>105</v>
      </c>
      <c r="BN222" s="5" t="s">
        <v>105</v>
      </c>
      <c r="BO222" s="5" t="s">
        <v>105</v>
      </c>
      <c r="BP222" s="5" t="s">
        <v>105</v>
      </c>
      <c r="BQ222" s="5" t="s">
        <v>105</v>
      </c>
      <c r="BR222" s="5" t="s">
        <v>105</v>
      </c>
      <c r="BS222" s="5" t="s">
        <v>105</v>
      </c>
      <c r="BT222" s="5" t="s">
        <v>105</v>
      </c>
      <c r="BU222" s="5" t="s">
        <v>105</v>
      </c>
      <c r="BV222" s="10" t="s">
        <v>105</v>
      </c>
      <c r="BW222" s="10" t="s">
        <v>105</v>
      </c>
      <c r="BX222" s="5" t="s">
        <v>2095</v>
      </c>
      <c r="BY222" s="5" t="s">
        <v>105</v>
      </c>
      <c r="BZ222" s="5" t="s">
        <v>105</v>
      </c>
      <c r="CA222" s="5" t="s">
        <v>105</v>
      </c>
      <c r="CB222" s="5" t="s">
        <v>105</v>
      </c>
      <c r="CC222" s="5" t="s">
        <v>105</v>
      </c>
      <c r="CD222" s="5" t="s">
        <v>105</v>
      </c>
      <c r="CE222" s="5" t="s">
        <v>105</v>
      </c>
      <c r="CF222" s="5" t="s">
        <v>105</v>
      </c>
      <c r="CG222" s="5" t="s">
        <v>105</v>
      </c>
      <c r="CH222" s="5" t="s">
        <v>105</v>
      </c>
      <c r="CI222" s="5" t="s">
        <v>105</v>
      </c>
      <c r="CJ222" s="5" t="s">
        <v>105</v>
      </c>
      <c r="CK222" s="5" t="s">
        <v>105</v>
      </c>
      <c r="CL222" s="5" t="s">
        <v>105</v>
      </c>
      <c r="CM222" s="5" t="s">
        <v>105</v>
      </c>
      <c r="CN222" s="5" t="s">
        <v>105</v>
      </c>
      <c r="CO222" s="5" t="s">
        <v>105</v>
      </c>
      <c r="CP222" s="5" t="s">
        <v>105</v>
      </c>
      <c r="CQ222" s="5" t="s">
        <v>105</v>
      </c>
      <c r="CR222" s="5" t="s">
        <v>105</v>
      </c>
      <c r="CS222" s="5" t="s">
        <v>105</v>
      </c>
      <c r="CT222" s="5" t="s">
        <v>105</v>
      </c>
      <c r="CU222" s="5" t="s">
        <v>105</v>
      </c>
      <c r="CV222" s="13" t="s">
        <v>2096</v>
      </c>
      <c r="CW222" s="6"/>
      <c r="CX222" s="6"/>
      <c r="CY222" s="6"/>
      <c r="CZ222" s="6"/>
      <c r="DA222" s="6"/>
      <c r="DB222" s="6"/>
      <c r="DC222" s="6"/>
      <c r="DD222" s="6"/>
      <c r="DE222" s="6"/>
      <c r="DF222" s="6"/>
    </row>
    <row r="223">
      <c r="A223" s="5" t="s">
        <v>100</v>
      </c>
      <c r="B223" s="5" t="s">
        <v>1496</v>
      </c>
      <c r="C223" s="5" t="s">
        <v>2031</v>
      </c>
      <c r="D223" s="5">
        <v>7263.0</v>
      </c>
      <c r="E223" s="5" t="s">
        <v>103</v>
      </c>
      <c r="F223" s="5">
        <v>1994.0</v>
      </c>
      <c r="G223" s="5" t="s">
        <v>313</v>
      </c>
      <c r="H223" s="5" t="s">
        <v>105</v>
      </c>
      <c r="I223" s="5" t="s">
        <v>214</v>
      </c>
      <c r="J223" s="5" t="s">
        <v>107</v>
      </c>
      <c r="K223" s="5" t="s">
        <v>108</v>
      </c>
      <c r="L223" s="5" t="s">
        <v>105</v>
      </c>
      <c r="M223" s="5" t="s">
        <v>215</v>
      </c>
      <c r="N223" s="5">
        <v>1.0</v>
      </c>
      <c r="O223" s="29" t="s">
        <v>2097</v>
      </c>
      <c r="P223" s="5" t="s">
        <v>105</v>
      </c>
      <c r="Q223" s="5" t="s">
        <v>2098</v>
      </c>
      <c r="R223" s="5" t="s">
        <v>2099</v>
      </c>
      <c r="S223" s="5" t="s">
        <v>2088</v>
      </c>
      <c r="T223" s="5" t="s">
        <v>105</v>
      </c>
      <c r="U223" s="5" t="s">
        <v>105</v>
      </c>
      <c r="V223" s="5" t="s">
        <v>105</v>
      </c>
      <c r="W223" s="5" t="s">
        <v>105</v>
      </c>
      <c r="X223" s="5">
        <v>600.0</v>
      </c>
      <c r="Y223" s="5" t="s">
        <v>105</v>
      </c>
      <c r="Z223" s="5" t="s">
        <v>804</v>
      </c>
      <c r="AA223" s="5" t="s">
        <v>105</v>
      </c>
      <c r="AB223" s="5" t="s">
        <v>105</v>
      </c>
      <c r="AC223" s="5" t="s">
        <v>2100</v>
      </c>
      <c r="AD223" s="5" t="s">
        <v>2101</v>
      </c>
      <c r="AE223" s="5" t="s">
        <v>105</v>
      </c>
      <c r="AF223" s="5" t="s">
        <v>105</v>
      </c>
      <c r="AG223" s="5" t="s">
        <v>105</v>
      </c>
      <c r="AH223" s="5" t="s">
        <v>105</v>
      </c>
      <c r="AI223" s="5" t="s">
        <v>105</v>
      </c>
      <c r="AJ223" s="5" t="s">
        <v>105</v>
      </c>
      <c r="AK223" s="5" t="s">
        <v>105</v>
      </c>
      <c r="AL223" s="5" t="s">
        <v>105</v>
      </c>
      <c r="AM223" s="5">
        <v>1.0</v>
      </c>
      <c r="AN223" s="5" t="s">
        <v>105</v>
      </c>
      <c r="AO223" s="5" t="s">
        <v>105</v>
      </c>
      <c r="AP223" s="5" t="s">
        <v>105</v>
      </c>
      <c r="AQ223" s="5" t="s">
        <v>105</v>
      </c>
      <c r="AR223" s="5" t="s">
        <v>105</v>
      </c>
      <c r="AS223" s="5" t="s">
        <v>105</v>
      </c>
      <c r="AT223" s="5" t="s">
        <v>105</v>
      </c>
      <c r="AU223" s="5" t="s">
        <v>105</v>
      </c>
      <c r="AV223" s="5" t="s">
        <v>105</v>
      </c>
      <c r="AW223" s="5" t="s">
        <v>286</v>
      </c>
      <c r="AX223" s="5" t="s">
        <v>105</v>
      </c>
      <c r="AY223" s="5" t="s">
        <v>105</v>
      </c>
      <c r="AZ223" s="5" t="s">
        <v>105</v>
      </c>
      <c r="BA223" s="5" t="s">
        <v>105</v>
      </c>
      <c r="BB223" s="5" t="s">
        <v>105</v>
      </c>
      <c r="BC223" s="5" t="s">
        <v>105</v>
      </c>
      <c r="BD223" s="5" t="s">
        <v>105</v>
      </c>
      <c r="BE223" s="5" t="s">
        <v>105</v>
      </c>
      <c r="BF223" s="5" t="s">
        <v>105</v>
      </c>
      <c r="BG223" s="5" t="s">
        <v>105</v>
      </c>
      <c r="BH223" s="5" t="s">
        <v>105</v>
      </c>
      <c r="BI223" s="5" t="s">
        <v>105</v>
      </c>
      <c r="BJ223" s="5" t="s">
        <v>105</v>
      </c>
      <c r="BK223" s="5" t="s">
        <v>105</v>
      </c>
      <c r="BL223" s="5" t="s">
        <v>105</v>
      </c>
      <c r="BM223" s="5" t="s">
        <v>105</v>
      </c>
      <c r="BN223" s="5" t="s">
        <v>105</v>
      </c>
      <c r="BO223" s="5" t="s">
        <v>105</v>
      </c>
      <c r="BP223" s="5" t="s">
        <v>105</v>
      </c>
      <c r="BQ223" s="5" t="s">
        <v>105</v>
      </c>
      <c r="BR223" s="5" t="s">
        <v>215</v>
      </c>
      <c r="BS223" s="5" t="s">
        <v>105</v>
      </c>
      <c r="BT223" s="5" t="s">
        <v>2102</v>
      </c>
      <c r="BU223" s="5" t="s">
        <v>119</v>
      </c>
      <c r="BV223" s="10" t="s">
        <v>105</v>
      </c>
      <c r="BW223" s="10" t="s">
        <v>105</v>
      </c>
      <c r="BX223" s="5" t="s">
        <v>105</v>
      </c>
      <c r="BY223" s="5" t="s">
        <v>105</v>
      </c>
      <c r="BZ223" s="5" t="s">
        <v>105</v>
      </c>
      <c r="CA223" s="5" t="s">
        <v>105</v>
      </c>
      <c r="CB223" s="5" t="s">
        <v>105</v>
      </c>
      <c r="CC223" s="5" t="s">
        <v>105</v>
      </c>
      <c r="CD223" s="5" t="s">
        <v>105</v>
      </c>
      <c r="CE223" s="5" t="s">
        <v>105</v>
      </c>
      <c r="CF223" s="5" t="s">
        <v>105</v>
      </c>
      <c r="CG223" s="5" t="s">
        <v>105</v>
      </c>
      <c r="CH223" s="5" t="s">
        <v>105</v>
      </c>
      <c r="CI223" s="5" t="s">
        <v>105</v>
      </c>
      <c r="CJ223" s="5" t="s">
        <v>105</v>
      </c>
      <c r="CK223" s="5" t="s">
        <v>105</v>
      </c>
      <c r="CL223" s="5" t="s">
        <v>105</v>
      </c>
      <c r="CM223" s="5" t="s">
        <v>105</v>
      </c>
      <c r="CN223" s="5" t="s">
        <v>105</v>
      </c>
      <c r="CO223" s="5" t="s">
        <v>105</v>
      </c>
      <c r="CP223" s="5" t="s">
        <v>105</v>
      </c>
      <c r="CQ223" s="29" t="s">
        <v>2103</v>
      </c>
      <c r="CR223" s="5" t="s">
        <v>105</v>
      </c>
      <c r="CS223" s="5" t="s">
        <v>105</v>
      </c>
      <c r="CT223" s="5" t="s">
        <v>105</v>
      </c>
      <c r="CU223" s="5" t="s">
        <v>105</v>
      </c>
      <c r="CV223" s="13" t="s">
        <v>2104</v>
      </c>
      <c r="CW223" s="6"/>
      <c r="CX223" s="6"/>
      <c r="CY223" s="6"/>
      <c r="CZ223" s="6"/>
      <c r="DA223" s="6"/>
      <c r="DB223" s="6"/>
      <c r="DC223" s="6"/>
      <c r="DD223" s="6"/>
      <c r="DE223" s="6"/>
      <c r="DF223" s="6"/>
    </row>
    <row r="224">
      <c r="A224" s="5" t="s">
        <v>100</v>
      </c>
      <c r="B224" s="5" t="s">
        <v>1496</v>
      </c>
      <c r="C224" s="5" t="s">
        <v>2031</v>
      </c>
      <c r="D224" s="5">
        <v>412.0</v>
      </c>
      <c r="E224" s="5" t="s">
        <v>105</v>
      </c>
      <c r="F224" s="5" t="s">
        <v>2105</v>
      </c>
      <c r="G224" s="5" t="s">
        <v>105</v>
      </c>
      <c r="H224" s="5" t="s">
        <v>105</v>
      </c>
      <c r="I224" s="5" t="s">
        <v>150</v>
      </c>
      <c r="J224" s="5" t="s">
        <v>124</v>
      </c>
      <c r="K224" s="5" t="s">
        <v>623</v>
      </c>
      <c r="L224" s="5" t="s">
        <v>105</v>
      </c>
      <c r="M224" s="5" t="s">
        <v>372</v>
      </c>
      <c r="N224" s="5">
        <v>2.0</v>
      </c>
      <c r="O224" s="29" t="s">
        <v>2106</v>
      </c>
      <c r="P224" s="5" t="s">
        <v>2107</v>
      </c>
      <c r="Q224" s="5" t="s">
        <v>2035</v>
      </c>
      <c r="R224" s="5" t="s">
        <v>2108</v>
      </c>
      <c r="S224" s="5" t="s">
        <v>2109</v>
      </c>
      <c r="T224" s="5" t="s">
        <v>105</v>
      </c>
      <c r="U224" s="5" t="s">
        <v>105</v>
      </c>
      <c r="V224" s="5" t="s">
        <v>105</v>
      </c>
      <c r="W224" s="5" t="s">
        <v>105</v>
      </c>
      <c r="X224" s="5" t="s">
        <v>105</v>
      </c>
      <c r="Y224" s="5" t="s">
        <v>190</v>
      </c>
      <c r="Z224" s="5" t="s">
        <v>167</v>
      </c>
      <c r="AA224" s="5" t="s">
        <v>105</v>
      </c>
      <c r="AB224" s="5" t="s">
        <v>105</v>
      </c>
      <c r="AC224" s="5" t="s">
        <v>2110</v>
      </c>
      <c r="AD224" s="5" t="s">
        <v>2111</v>
      </c>
      <c r="AE224" s="5" t="s">
        <v>105</v>
      </c>
      <c r="AF224" s="5" t="s">
        <v>105</v>
      </c>
      <c r="AG224" s="5" t="s">
        <v>105</v>
      </c>
      <c r="AH224" s="5" t="s">
        <v>105</v>
      </c>
      <c r="AI224" s="5" t="s">
        <v>105</v>
      </c>
      <c r="AJ224" s="5" t="s">
        <v>105</v>
      </c>
      <c r="AK224" s="5" t="s">
        <v>105</v>
      </c>
      <c r="AL224" s="5" t="s">
        <v>105</v>
      </c>
      <c r="AM224" s="5" t="s">
        <v>105</v>
      </c>
      <c r="AN224" s="5" t="s">
        <v>105</v>
      </c>
      <c r="AO224" s="5" t="s">
        <v>105</v>
      </c>
      <c r="AP224" s="5" t="s">
        <v>105</v>
      </c>
      <c r="AQ224" s="5" t="s">
        <v>105</v>
      </c>
      <c r="AR224" s="5" t="s">
        <v>105</v>
      </c>
      <c r="AS224" s="5" t="s">
        <v>105</v>
      </c>
      <c r="AT224" s="5" t="s">
        <v>105</v>
      </c>
      <c r="AU224" s="5" t="s">
        <v>105</v>
      </c>
      <c r="AV224" s="5" t="s">
        <v>105</v>
      </c>
      <c r="AW224" s="5" t="s">
        <v>105</v>
      </c>
      <c r="AX224" s="5" t="s">
        <v>105</v>
      </c>
      <c r="AY224" s="5" t="s">
        <v>105</v>
      </c>
      <c r="AZ224" s="5" t="s">
        <v>105</v>
      </c>
      <c r="BA224" s="5" t="s">
        <v>105</v>
      </c>
      <c r="BB224" s="5" t="s">
        <v>105</v>
      </c>
      <c r="BC224" s="5" t="s">
        <v>105</v>
      </c>
      <c r="BD224" s="5" t="s">
        <v>105</v>
      </c>
      <c r="BE224" s="5" t="s">
        <v>105</v>
      </c>
      <c r="BF224" s="5" t="s">
        <v>105</v>
      </c>
      <c r="BG224" s="5" t="s">
        <v>105</v>
      </c>
      <c r="BH224" s="5" t="s">
        <v>105</v>
      </c>
      <c r="BI224" s="5" t="s">
        <v>105</v>
      </c>
      <c r="BJ224" s="5" t="s">
        <v>105</v>
      </c>
      <c r="BK224" s="5" t="s">
        <v>105</v>
      </c>
      <c r="BL224" s="5" t="s">
        <v>105</v>
      </c>
      <c r="BM224" s="5" t="s">
        <v>105</v>
      </c>
      <c r="BN224" s="5" t="s">
        <v>105</v>
      </c>
      <c r="BO224" s="5" t="s">
        <v>105</v>
      </c>
      <c r="BP224" s="5" t="s">
        <v>105</v>
      </c>
      <c r="BQ224" s="5" t="s">
        <v>105</v>
      </c>
      <c r="BR224" s="5" t="s">
        <v>2112</v>
      </c>
      <c r="BS224" s="5" t="s">
        <v>105</v>
      </c>
      <c r="BT224" s="5" t="s">
        <v>105</v>
      </c>
      <c r="BU224" s="5" t="s">
        <v>105</v>
      </c>
      <c r="BV224" s="10" t="s">
        <v>105</v>
      </c>
      <c r="BW224" s="10" t="s">
        <v>105</v>
      </c>
      <c r="BX224" s="5" t="s">
        <v>105</v>
      </c>
      <c r="BY224" s="5" t="s">
        <v>105</v>
      </c>
      <c r="BZ224" s="5" t="s">
        <v>105</v>
      </c>
      <c r="CA224" s="5" t="s">
        <v>105</v>
      </c>
      <c r="CB224" s="5" t="s">
        <v>105</v>
      </c>
      <c r="CC224" s="5" t="s">
        <v>105</v>
      </c>
      <c r="CD224" s="5" t="s">
        <v>105</v>
      </c>
      <c r="CE224" s="5" t="s">
        <v>105</v>
      </c>
      <c r="CF224" s="5" t="s">
        <v>105</v>
      </c>
      <c r="CG224" s="5" t="s">
        <v>105</v>
      </c>
      <c r="CH224" s="5" t="s">
        <v>105</v>
      </c>
      <c r="CI224" s="5" t="s">
        <v>105</v>
      </c>
      <c r="CJ224" s="5" t="s">
        <v>105</v>
      </c>
      <c r="CK224" s="5" t="s">
        <v>105</v>
      </c>
      <c r="CL224" s="5" t="s">
        <v>105</v>
      </c>
      <c r="CM224" s="5" t="s">
        <v>105</v>
      </c>
      <c r="CN224" s="5" t="s">
        <v>105</v>
      </c>
      <c r="CO224" s="5" t="s">
        <v>105</v>
      </c>
      <c r="CP224" s="5" t="s">
        <v>105</v>
      </c>
      <c r="CQ224" s="29" t="s">
        <v>2113</v>
      </c>
      <c r="CR224" s="5" t="s">
        <v>105</v>
      </c>
      <c r="CS224" s="5" t="s">
        <v>105</v>
      </c>
      <c r="CT224" s="5" t="s">
        <v>105</v>
      </c>
      <c r="CU224" s="5" t="s">
        <v>105</v>
      </c>
      <c r="CV224" s="13" t="s">
        <v>2114</v>
      </c>
      <c r="CW224" s="6"/>
      <c r="CX224" s="6"/>
      <c r="CY224" s="6"/>
      <c r="CZ224" s="6"/>
      <c r="DA224" s="6"/>
      <c r="DB224" s="6"/>
      <c r="DC224" s="6"/>
      <c r="DD224" s="6"/>
      <c r="DE224" s="6"/>
      <c r="DF224" s="6"/>
    </row>
    <row r="225">
      <c r="A225" s="5" t="s">
        <v>100</v>
      </c>
      <c r="B225" s="5" t="s">
        <v>1496</v>
      </c>
      <c r="C225" s="5" t="s">
        <v>2031</v>
      </c>
      <c r="D225" s="5">
        <v>663.0</v>
      </c>
      <c r="E225" s="5" t="s">
        <v>105</v>
      </c>
      <c r="F225" s="5">
        <v>1996.0</v>
      </c>
      <c r="G225" s="5" t="s">
        <v>197</v>
      </c>
      <c r="H225" s="5" t="s">
        <v>105</v>
      </c>
      <c r="I225" s="5" t="s">
        <v>150</v>
      </c>
      <c r="J225" s="5" t="s">
        <v>124</v>
      </c>
      <c r="K225" s="5" t="s">
        <v>151</v>
      </c>
      <c r="L225" s="5" t="s">
        <v>105</v>
      </c>
      <c r="M225" s="5" t="s">
        <v>105</v>
      </c>
      <c r="N225" s="5">
        <v>2.0</v>
      </c>
      <c r="O225" s="29" t="s">
        <v>2115</v>
      </c>
      <c r="P225" s="5" t="s">
        <v>2116</v>
      </c>
      <c r="Q225" s="5" t="s">
        <v>105</v>
      </c>
      <c r="R225" s="5" t="s">
        <v>105</v>
      </c>
      <c r="S225" s="5" t="s">
        <v>2053</v>
      </c>
      <c r="T225" s="5" t="s">
        <v>105</v>
      </c>
      <c r="U225" s="5" t="s">
        <v>105</v>
      </c>
      <c r="V225" s="5" t="s">
        <v>105</v>
      </c>
      <c r="W225" s="5" t="s">
        <v>105</v>
      </c>
      <c r="X225" s="5">
        <v>1330.0</v>
      </c>
      <c r="Y225" s="5" t="s">
        <v>105</v>
      </c>
      <c r="Z225" s="5" t="s">
        <v>105</v>
      </c>
      <c r="AA225" s="5" t="s">
        <v>105</v>
      </c>
      <c r="AB225" s="5" t="s">
        <v>105</v>
      </c>
      <c r="AC225" s="5" t="s">
        <v>105</v>
      </c>
      <c r="AD225" s="5" t="s">
        <v>105</v>
      </c>
      <c r="AE225" s="5" t="s">
        <v>105</v>
      </c>
      <c r="AF225" s="5" t="s">
        <v>105</v>
      </c>
      <c r="AG225" s="5" t="s">
        <v>105</v>
      </c>
      <c r="AH225" s="5" t="s">
        <v>105</v>
      </c>
      <c r="AI225" s="5" t="s">
        <v>105</v>
      </c>
      <c r="AJ225" s="5" t="s">
        <v>105</v>
      </c>
      <c r="AK225" s="5" t="s">
        <v>105</v>
      </c>
      <c r="AL225" s="5" t="s">
        <v>105</v>
      </c>
      <c r="AM225" s="5">
        <v>1.0</v>
      </c>
      <c r="AN225" s="5" t="s">
        <v>105</v>
      </c>
      <c r="AO225" s="5" t="s">
        <v>105</v>
      </c>
      <c r="AP225" s="5" t="s">
        <v>105</v>
      </c>
      <c r="AQ225" s="5" t="s">
        <v>105</v>
      </c>
      <c r="AR225" s="5" t="s">
        <v>105</v>
      </c>
      <c r="AS225" s="5" t="s">
        <v>105</v>
      </c>
      <c r="AT225" s="5" t="s">
        <v>105</v>
      </c>
      <c r="AU225" s="5" t="s">
        <v>105</v>
      </c>
      <c r="AV225" s="5" t="s">
        <v>105</v>
      </c>
      <c r="AW225" s="5" t="s">
        <v>105</v>
      </c>
      <c r="AX225" s="5" t="s">
        <v>105</v>
      </c>
      <c r="AY225" s="5" t="s">
        <v>105</v>
      </c>
      <c r="AZ225" s="5" t="s">
        <v>105</v>
      </c>
      <c r="BA225" s="5" t="s">
        <v>105</v>
      </c>
      <c r="BB225" s="5" t="s">
        <v>105</v>
      </c>
      <c r="BC225" s="5" t="s">
        <v>105</v>
      </c>
      <c r="BD225" s="5" t="s">
        <v>105</v>
      </c>
      <c r="BE225" s="5" t="s">
        <v>105</v>
      </c>
      <c r="BF225" s="5" t="s">
        <v>105</v>
      </c>
      <c r="BG225" s="5" t="s">
        <v>105</v>
      </c>
      <c r="BH225" s="5" t="s">
        <v>105</v>
      </c>
      <c r="BI225" s="5" t="s">
        <v>105</v>
      </c>
      <c r="BJ225" s="5" t="s">
        <v>105</v>
      </c>
      <c r="BK225" s="5" t="s">
        <v>105</v>
      </c>
      <c r="BL225" s="5" t="s">
        <v>105</v>
      </c>
      <c r="BM225" s="5" t="s">
        <v>105</v>
      </c>
      <c r="BN225" s="5" t="s">
        <v>105</v>
      </c>
      <c r="BO225" s="5" t="s">
        <v>105</v>
      </c>
      <c r="BP225" s="5" t="s">
        <v>105</v>
      </c>
      <c r="BQ225" s="5" t="s">
        <v>105</v>
      </c>
      <c r="BR225" s="5" t="s">
        <v>105</v>
      </c>
      <c r="BS225" s="5" t="s">
        <v>105</v>
      </c>
      <c r="BT225" s="5" t="s">
        <v>105</v>
      </c>
      <c r="BU225" s="5" t="s">
        <v>119</v>
      </c>
      <c r="BV225" s="10" t="s">
        <v>105</v>
      </c>
      <c r="BW225" s="10" t="s">
        <v>105</v>
      </c>
      <c r="BX225" s="5" t="s">
        <v>105</v>
      </c>
      <c r="BY225" s="5" t="s">
        <v>105</v>
      </c>
      <c r="BZ225" s="5" t="s">
        <v>105</v>
      </c>
      <c r="CA225" s="5">
        <v>1.0</v>
      </c>
      <c r="CB225" s="5">
        <v>10.0</v>
      </c>
      <c r="CC225" s="5" t="s">
        <v>105</v>
      </c>
      <c r="CD225" s="6">
        <f>(12+15)/2</f>
        <v>13.5</v>
      </c>
      <c r="CE225" s="5" t="s">
        <v>105</v>
      </c>
      <c r="CF225" s="5" t="s">
        <v>105</v>
      </c>
      <c r="CG225" s="5" t="s">
        <v>105</v>
      </c>
      <c r="CH225" s="5" t="s">
        <v>105</v>
      </c>
      <c r="CI225" s="5" t="s">
        <v>105</v>
      </c>
      <c r="CJ225" s="5" t="s">
        <v>105</v>
      </c>
      <c r="CK225" s="5" t="s">
        <v>105</v>
      </c>
      <c r="CL225" s="5" t="s">
        <v>105</v>
      </c>
      <c r="CM225" s="5" t="s">
        <v>105</v>
      </c>
      <c r="CN225" s="5">
        <v>4.25</v>
      </c>
      <c r="CO225" s="5" t="s">
        <v>105</v>
      </c>
      <c r="CP225" s="5" t="s">
        <v>105</v>
      </c>
      <c r="CQ225" s="5" t="s">
        <v>105</v>
      </c>
      <c r="CR225" s="5" t="s">
        <v>105</v>
      </c>
      <c r="CS225" s="5" t="s">
        <v>105</v>
      </c>
      <c r="CT225" s="5" t="s">
        <v>105</v>
      </c>
      <c r="CU225" s="5" t="s">
        <v>105</v>
      </c>
      <c r="CV225" s="13" t="s">
        <v>2117</v>
      </c>
      <c r="CW225" s="6"/>
      <c r="CX225" s="6"/>
      <c r="CY225" s="6"/>
      <c r="CZ225" s="6"/>
      <c r="DA225" s="6"/>
      <c r="DB225" s="6"/>
      <c r="DC225" s="6"/>
      <c r="DD225" s="6"/>
      <c r="DE225" s="6"/>
      <c r="DF225" s="6"/>
    </row>
    <row r="226">
      <c r="A226" s="5" t="s">
        <v>100</v>
      </c>
      <c r="B226" s="5" t="s">
        <v>1496</v>
      </c>
      <c r="C226" s="5" t="s">
        <v>2031</v>
      </c>
      <c r="D226" s="5">
        <v>665.0</v>
      </c>
      <c r="E226" s="5" t="s">
        <v>105</v>
      </c>
      <c r="F226" s="5">
        <v>1996.0</v>
      </c>
      <c r="G226" s="5" t="s">
        <v>135</v>
      </c>
      <c r="H226" s="5">
        <v>10.0</v>
      </c>
      <c r="I226" s="5" t="s">
        <v>136</v>
      </c>
      <c r="J226" s="5" t="s">
        <v>124</v>
      </c>
      <c r="K226" s="5" t="s">
        <v>623</v>
      </c>
      <c r="L226" s="5" t="s">
        <v>199</v>
      </c>
      <c r="M226" s="5" t="s">
        <v>372</v>
      </c>
      <c r="N226" s="5">
        <v>1.0</v>
      </c>
      <c r="O226" s="29" t="s">
        <v>2118</v>
      </c>
      <c r="P226" s="5" t="s">
        <v>2119</v>
      </c>
      <c r="Q226" s="5" t="s">
        <v>105</v>
      </c>
      <c r="R226" s="5" t="s">
        <v>2052</v>
      </c>
      <c r="S226" s="5" t="s">
        <v>2037</v>
      </c>
      <c r="T226" s="5" t="s">
        <v>105</v>
      </c>
      <c r="U226" s="5" t="s">
        <v>105</v>
      </c>
      <c r="V226" s="5" t="s">
        <v>105</v>
      </c>
      <c r="W226" s="5" t="s">
        <v>105</v>
      </c>
      <c r="X226" s="5">
        <v>2230.0</v>
      </c>
      <c r="Y226" s="5" t="s">
        <v>105</v>
      </c>
      <c r="Z226" s="5" t="s">
        <v>105</v>
      </c>
      <c r="AA226" s="5" t="s">
        <v>220</v>
      </c>
      <c r="AB226" s="5">
        <v>6.0</v>
      </c>
      <c r="AC226" s="5" t="s">
        <v>2120</v>
      </c>
      <c r="AD226" s="5" t="s">
        <v>2111</v>
      </c>
      <c r="AE226" s="5" t="s">
        <v>105</v>
      </c>
      <c r="AF226" s="5" t="s">
        <v>105</v>
      </c>
      <c r="AG226" s="5" t="s">
        <v>105</v>
      </c>
      <c r="AH226" s="5">
        <v>60.0</v>
      </c>
      <c r="AI226" s="23" t="s">
        <v>105</v>
      </c>
      <c r="AJ226" s="22" t="s">
        <v>105</v>
      </c>
      <c r="AK226" s="5" t="s">
        <v>105</v>
      </c>
      <c r="AL226" s="5" t="s">
        <v>105</v>
      </c>
      <c r="AM226" s="5" t="s">
        <v>105</v>
      </c>
      <c r="AN226" s="5" t="s">
        <v>105</v>
      </c>
      <c r="AO226" s="5" t="s">
        <v>105</v>
      </c>
      <c r="AP226" s="5" t="s">
        <v>105</v>
      </c>
      <c r="AQ226" s="5" t="s">
        <v>105</v>
      </c>
      <c r="AR226" s="5" t="s">
        <v>105</v>
      </c>
      <c r="AS226" s="5" t="s">
        <v>105</v>
      </c>
      <c r="AT226" s="5" t="s">
        <v>105</v>
      </c>
      <c r="AU226" s="5" t="s">
        <v>105</v>
      </c>
      <c r="AV226" s="5" t="s">
        <v>105</v>
      </c>
      <c r="AW226" s="5" t="s">
        <v>105</v>
      </c>
      <c r="AX226" s="5" t="s">
        <v>105</v>
      </c>
      <c r="AY226" s="5" t="s">
        <v>105</v>
      </c>
      <c r="AZ226" s="5" t="s">
        <v>105</v>
      </c>
      <c r="BA226" s="5" t="s">
        <v>105</v>
      </c>
      <c r="BB226" s="5" t="s">
        <v>105</v>
      </c>
      <c r="BC226" s="5" t="s">
        <v>105</v>
      </c>
      <c r="BD226" s="5" t="s">
        <v>105</v>
      </c>
      <c r="BE226" s="5" t="s">
        <v>105</v>
      </c>
      <c r="BF226" s="5" t="s">
        <v>105</v>
      </c>
      <c r="BG226" s="5" t="s">
        <v>105</v>
      </c>
      <c r="BH226" s="5" t="s">
        <v>105</v>
      </c>
      <c r="BI226" s="5" t="s">
        <v>105</v>
      </c>
      <c r="BJ226" s="5" t="s">
        <v>105</v>
      </c>
      <c r="BK226" s="5" t="s">
        <v>105</v>
      </c>
      <c r="BL226" s="5" t="s">
        <v>105</v>
      </c>
      <c r="BM226" s="5" t="s">
        <v>105</v>
      </c>
      <c r="BN226" s="5" t="s">
        <v>105</v>
      </c>
      <c r="BO226" s="5" t="s">
        <v>105</v>
      </c>
      <c r="BP226" s="5" t="s">
        <v>105</v>
      </c>
      <c r="BQ226" s="5" t="s">
        <v>105</v>
      </c>
      <c r="BR226" s="5" t="s">
        <v>2083</v>
      </c>
      <c r="BS226" s="5" t="s">
        <v>105</v>
      </c>
      <c r="BT226" s="5" t="s">
        <v>105</v>
      </c>
      <c r="BU226" s="5" t="s">
        <v>105</v>
      </c>
      <c r="BV226" s="10" t="s">
        <v>105</v>
      </c>
      <c r="BW226" s="10" t="s">
        <v>105</v>
      </c>
      <c r="BX226" s="5" t="s">
        <v>2121</v>
      </c>
      <c r="BY226" s="5" t="s">
        <v>105</v>
      </c>
      <c r="BZ226" s="5" t="s">
        <v>105</v>
      </c>
      <c r="CA226" s="5" t="s">
        <v>105</v>
      </c>
      <c r="CB226" s="5" t="s">
        <v>105</v>
      </c>
      <c r="CC226" s="5" t="s">
        <v>105</v>
      </c>
      <c r="CD226" s="5" t="s">
        <v>105</v>
      </c>
      <c r="CE226" s="5" t="s">
        <v>105</v>
      </c>
      <c r="CF226" s="5" t="s">
        <v>105</v>
      </c>
      <c r="CG226" s="5" t="s">
        <v>105</v>
      </c>
      <c r="CH226" s="5" t="s">
        <v>105</v>
      </c>
      <c r="CI226" s="5" t="s">
        <v>105</v>
      </c>
      <c r="CJ226" s="5" t="s">
        <v>105</v>
      </c>
      <c r="CK226" s="5" t="s">
        <v>105</v>
      </c>
      <c r="CL226" s="5" t="s">
        <v>105</v>
      </c>
      <c r="CM226" s="5" t="s">
        <v>105</v>
      </c>
      <c r="CN226" s="5" t="s">
        <v>105</v>
      </c>
      <c r="CO226" s="5" t="s">
        <v>105</v>
      </c>
      <c r="CP226" s="5" t="s">
        <v>105</v>
      </c>
      <c r="CQ226" s="5" t="s">
        <v>105</v>
      </c>
      <c r="CR226" s="5" t="s">
        <v>105</v>
      </c>
      <c r="CS226" s="5" t="s">
        <v>105</v>
      </c>
      <c r="CT226" s="5" t="s">
        <v>105</v>
      </c>
      <c r="CU226" s="5" t="s">
        <v>105</v>
      </c>
      <c r="CV226" s="13" t="s">
        <v>2122</v>
      </c>
      <c r="CW226" s="6"/>
      <c r="CX226" s="6"/>
      <c r="CY226" s="6"/>
      <c r="CZ226" s="6"/>
      <c r="DA226" s="6"/>
      <c r="DB226" s="6"/>
      <c r="DC226" s="6"/>
      <c r="DD226" s="6"/>
      <c r="DE226" s="6"/>
      <c r="DF226" s="6"/>
    </row>
    <row r="227">
      <c r="A227" s="5" t="s">
        <v>100</v>
      </c>
      <c r="B227" s="5" t="s">
        <v>1496</v>
      </c>
      <c r="C227" s="5" t="s">
        <v>2031</v>
      </c>
      <c r="D227" s="5">
        <v>664.0</v>
      </c>
      <c r="E227" s="5" t="s">
        <v>105</v>
      </c>
      <c r="F227" s="5">
        <v>1996.0</v>
      </c>
      <c r="G227" s="5" t="s">
        <v>241</v>
      </c>
      <c r="H227" s="5">
        <v>5.0</v>
      </c>
      <c r="I227" s="5" t="s">
        <v>136</v>
      </c>
      <c r="J227" s="5" t="s">
        <v>107</v>
      </c>
      <c r="K227" s="5" t="s">
        <v>108</v>
      </c>
      <c r="L227" s="5" t="s">
        <v>105</v>
      </c>
      <c r="M227" s="5" t="s">
        <v>215</v>
      </c>
      <c r="N227" s="5">
        <v>1.0</v>
      </c>
      <c r="O227" s="29" t="s">
        <v>2123</v>
      </c>
      <c r="P227" s="5" t="s">
        <v>2124</v>
      </c>
      <c r="Q227" s="5" t="s">
        <v>2093</v>
      </c>
      <c r="R227" s="5" t="s">
        <v>2108</v>
      </c>
      <c r="S227" s="5" t="s">
        <v>105</v>
      </c>
      <c r="T227" s="5" t="s">
        <v>105</v>
      </c>
      <c r="U227" s="5" t="s">
        <v>105</v>
      </c>
      <c r="V227" s="5" t="s">
        <v>105</v>
      </c>
      <c r="W227" s="5" t="s">
        <v>105</v>
      </c>
      <c r="X227" s="5">
        <v>1907.0</v>
      </c>
      <c r="Y227" s="5" t="s">
        <v>105</v>
      </c>
      <c r="Z227" s="5" t="s">
        <v>105</v>
      </c>
      <c r="AA227" s="5" t="s">
        <v>220</v>
      </c>
      <c r="AB227" s="5">
        <v>30.0</v>
      </c>
      <c r="AC227" s="5" t="s">
        <v>284</v>
      </c>
      <c r="AD227" s="5" t="s">
        <v>402</v>
      </c>
      <c r="AE227" s="5" t="s">
        <v>105</v>
      </c>
      <c r="AF227" s="5" t="s">
        <v>105</v>
      </c>
      <c r="AG227" s="5" t="s">
        <v>105</v>
      </c>
      <c r="AH227" s="5" t="s">
        <v>105</v>
      </c>
      <c r="AI227" s="28">
        <f>CONVERT(AJ227, "ft", "m")</f>
        <v>15.24</v>
      </c>
      <c r="AJ227" s="22">
        <v>50.0</v>
      </c>
      <c r="AK227" s="24">
        <f>CONVERT(AJ227, "ft", "yd")</f>
        <v>16.66666667</v>
      </c>
      <c r="AL227" s="5" t="s">
        <v>105</v>
      </c>
      <c r="AM227" s="5">
        <v>1.0</v>
      </c>
      <c r="AN227" s="5">
        <v>6.8</v>
      </c>
      <c r="AO227" s="5" t="s">
        <v>105</v>
      </c>
      <c r="AP227" s="5" t="s">
        <v>105</v>
      </c>
      <c r="AQ227" s="5" t="s">
        <v>105</v>
      </c>
      <c r="AR227" s="5" t="s">
        <v>105</v>
      </c>
      <c r="AS227" s="5" t="s">
        <v>105</v>
      </c>
      <c r="AT227" s="5" t="s">
        <v>105</v>
      </c>
      <c r="AU227" s="5" t="s">
        <v>105</v>
      </c>
      <c r="AV227" s="5" t="s">
        <v>105</v>
      </c>
      <c r="AW227" s="5" t="s">
        <v>170</v>
      </c>
      <c r="AX227" s="5" t="s">
        <v>105</v>
      </c>
      <c r="AY227" s="5" t="s">
        <v>105</v>
      </c>
      <c r="AZ227" s="5" t="s">
        <v>105</v>
      </c>
      <c r="BA227" s="5" t="s">
        <v>105</v>
      </c>
      <c r="BB227" s="5" t="s">
        <v>105</v>
      </c>
      <c r="BC227" s="5" t="s">
        <v>105</v>
      </c>
      <c r="BD227" s="5" t="s">
        <v>105</v>
      </c>
      <c r="BE227" s="5" t="s">
        <v>105</v>
      </c>
      <c r="BF227" s="5" t="s">
        <v>105</v>
      </c>
      <c r="BG227" s="5" t="s">
        <v>105</v>
      </c>
      <c r="BH227" s="5" t="s">
        <v>105</v>
      </c>
      <c r="BI227" s="5" t="s">
        <v>105</v>
      </c>
      <c r="BJ227" s="5" t="s">
        <v>654</v>
      </c>
      <c r="BK227" s="5" t="s">
        <v>306</v>
      </c>
      <c r="BL227" s="5" t="s">
        <v>105</v>
      </c>
      <c r="BM227" s="5" t="s">
        <v>105</v>
      </c>
      <c r="BN227" s="5" t="s">
        <v>685</v>
      </c>
      <c r="BO227" s="5" t="s">
        <v>105</v>
      </c>
      <c r="BP227" s="5" t="s">
        <v>2125</v>
      </c>
      <c r="BQ227" s="5" t="s">
        <v>105</v>
      </c>
      <c r="BR227" s="5" t="s">
        <v>215</v>
      </c>
      <c r="BS227" s="5" t="s">
        <v>105</v>
      </c>
      <c r="BT227" s="30" t="s">
        <v>2126</v>
      </c>
      <c r="BU227" s="5" t="s">
        <v>119</v>
      </c>
      <c r="BV227" s="10" t="s">
        <v>105</v>
      </c>
      <c r="BW227" s="5" t="s">
        <v>118</v>
      </c>
      <c r="BX227" s="5" t="s">
        <v>105</v>
      </c>
      <c r="BY227" s="5" t="s">
        <v>105</v>
      </c>
      <c r="BZ227" s="5" t="s">
        <v>105</v>
      </c>
      <c r="CA227" s="5" t="s">
        <v>105</v>
      </c>
      <c r="CB227" s="5" t="s">
        <v>105</v>
      </c>
      <c r="CC227" s="5" t="s">
        <v>105</v>
      </c>
      <c r="CD227" s="5" t="s">
        <v>105</v>
      </c>
      <c r="CE227" s="5" t="s">
        <v>105</v>
      </c>
      <c r="CF227" s="5" t="s">
        <v>105</v>
      </c>
      <c r="CG227" s="5" t="s">
        <v>105</v>
      </c>
      <c r="CH227" s="5" t="s">
        <v>105</v>
      </c>
      <c r="CI227" s="5" t="s">
        <v>105</v>
      </c>
      <c r="CJ227" s="5" t="s">
        <v>105</v>
      </c>
      <c r="CK227" s="5" t="s">
        <v>105</v>
      </c>
      <c r="CL227" s="5" t="s">
        <v>105</v>
      </c>
      <c r="CM227" s="5" t="s">
        <v>105</v>
      </c>
      <c r="CN227" s="5" t="s">
        <v>105</v>
      </c>
      <c r="CO227" s="5" t="s">
        <v>105</v>
      </c>
      <c r="CP227" s="5" t="s">
        <v>2127</v>
      </c>
      <c r="CQ227" s="5" t="s">
        <v>105</v>
      </c>
      <c r="CR227" s="5" t="s">
        <v>105</v>
      </c>
      <c r="CS227" s="5" t="s">
        <v>105</v>
      </c>
      <c r="CT227" s="5" t="s">
        <v>105</v>
      </c>
      <c r="CU227" s="5" t="s">
        <v>105</v>
      </c>
      <c r="CV227" s="13" t="s">
        <v>2128</v>
      </c>
      <c r="CW227" s="6"/>
      <c r="CX227" s="6"/>
      <c r="CY227" s="6"/>
      <c r="CZ227" s="6"/>
      <c r="DA227" s="6"/>
      <c r="DB227" s="6"/>
      <c r="DC227" s="6"/>
      <c r="DD227" s="6"/>
      <c r="DE227" s="6"/>
      <c r="DF227" s="6"/>
    </row>
    <row r="228">
      <c r="A228" s="5" t="s">
        <v>100</v>
      </c>
      <c r="B228" s="5" t="s">
        <v>1496</v>
      </c>
      <c r="C228" s="5" t="s">
        <v>2031</v>
      </c>
      <c r="D228" s="5">
        <v>11886.0</v>
      </c>
      <c r="E228" s="5" t="s">
        <v>105</v>
      </c>
      <c r="F228" s="5">
        <v>2005.0</v>
      </c>
      <c r="G228" s="5" t="s">
        <v>163</v>
      </c>
      <c r="H228" s="5">
        <v>12.0</v>
      </c>
      <c r="I228" s="5" t="s">
        <v>150</v>
      </c>
      <c r="J228" s="5" t="s">
        <v>124</v>
      </c>
      <c r="K228" s="5" t="s">
        <v>151</v>
      </c>
      <c r="L228" s="5" t="s">
        <v>105</v>
      </c>
      <c r="M228" s="5" t="s">
        <v>2032</v>
      </c>
      <c r="N228" s="5">
        <v>2.0</v>
      </c>
      <c r="O228" s="29" t="s">
        <v>2129</v>
      </c>
      <c r="P228" s="5" t="s">
        <v>2130</v>
      </c>
      <c r="Q228" s="5" t="s">
        <v>2087</v>
      </c>
      <c r="R228" s="5" t="s">
        <v>2088</v>
      </c>
      <c r="S228" s="5" t="s">
        <v>2131</v>
      </c>
      <c r="T228" s="5" t="s">
        <v>105</v>
      </c>
      <c r="U228" s="5" t="s">
        <v>105</v>
      </c>
      <c r="V228" s="5" t="s">
        <v>105</v>
      </c>
      <c r="W228" s="5" t="s">
        <v>105</v>
      </c>
      <c r="X228" s="5">
        <v>1700.0</v>
      </c>
      <c r="Y228" s="5" t="s">
        <v>105</v>
      </c>
      <c r="Z228" s="5" t="s">
        <v>105</v>
      </c>
      <c r="AA228" s="5" t="s">
        <v>156</v>
      </c>
      <c r="AB228" s="5">
        <v>26.0</v>
      </c>
      <c r="AC228" s="5" t="s">
        <v>2132</v>
      </c>
      <c r="AD228" s="5" t="s">
        <v>402</v>
      </c>
      <c r="AE228" s="5" t="s">
        <v>105</v>
      </c>
      <c r="AF228" s="5" t="s">
        <v>105</v>
      </c>
      <c r="AG228" s="5" t="s">
        <v>105</v>
      </c>
      <c r="AH228" s="5" t="s">
        <v>105</v>
      </c>
      <c r="AI228" s="15" t="s">
        <v>105</v>
      </c>
      <c r="AJ228" s="22" t="s">
        <v>105</v>
      </c>
      <c r="AK228" s="25" t="s">
        <v>105</v>
      </c>
      <c r="AL228" s="5" t="s">
        <v>105</v>
      </c>
      <c r="AM228" s="5" t="s">
        <v>105</v>
      </c>
      <c r="AN228" s="5" t="s">
        <v>105</v>
      </c>
      <c r="AO228" s="5" t="s">
        <v>105</v>
      </c>
      <c r="AP228" s="5" t="s">
        <v>105</v>
      </c>
      <c r="AQ228" s="5" t="s">
        <v>105</v>
      </c>
      <c r="AR228" s="5" t="s">
        <v>105</v>
      </c>
      <c r="AS228" s="5" t="s">
        <v>105</v>
      </c>
      <c r="AT228" s="5" t="s">
        <v>105</v>
      </c>
      <c r="AU228" s="5" t="s">
        <v>105</v>
      </c>
      <c r="AV228" s="5" t="s">
        <v>105</v>
      </c>
      <c r="AW228" s="5" t="s">
        <v>105</v>
      </c>
      <c r="AX228" s="5" t="s">
        <v>105</v>
      </c>
      <c r="AY228" s="5" t="s">
        <v>105</v>
      </c>
      <c r="AZ228" s="5" t="s">
        <v>105</v>
      </c>
      <c r="BA228" s="5" t="s">
        <v>105</v>
      </c>
      <c r="BB228" s="5" t="s">
        <v>105</v>
      </c>
      <c r="BC228" s="5" t="s">
        <v>105</v>
      </c>
      <c r="BD228" s="5" t="s">
        <v>105</v>
      </c>
      <c r="BE228" s="5" t="s">
        <v>105</v>
      </c>
      <c r="BF228" s="5" t="s">
        <v>105</v>
      </c>
      <c r="BG228" s="5" t="s">
        <v>105</v>
      </c>
      <c r="BH228" s="5" t="s">
        <v>105</v>
      </c>
      <c r="BI228" s="5" t="s">
        <v>105</v>
      </c>
      <c r="BJ228" s="5" t="s">
        <v>105</v>
      </c>
      <c r="BK228" s="5" t="s">
        <v>105</v>
      </c>
      <c r="BL228" s="5" t="s">
        <v>105</v>
      </c>
      <c r="BM228" s="5" t="s">
        <v>105</v>
      </c>
      <c r="BN228" s="5" t="s">
        <v>105</v>
      </c>
      <c r="BO228" s="5" t="s">
        <v>105</v>
      </c>
      <c r="BP228" s="5" t="s">
        <v>105</v>
      </c>
      <c r="BQ228" s="5" t="s">
        <v>105</v>
      </c>
      <c r="BR228" s="5" t="s">
        <v>2133</v>
      </c>
      <c r="BS228" s="5" t="s">
        <v>105</v>
      </c>
      <c r="BT228" s="5" t="s">
        <v>105</v>
      </c>
      <c r="BU228" s="5" t="s">
        <v>105</v>
      </c>
      <c r="BV228" s="10" t="s">
        <v>105</v>
      </c>
      <c r="BW228" s="10" t="s">
        <v>105</v>
      </c>
      <c r="BX228" s="5" t="s">
        <v>105</v>
      </c>
      <c r="BY228" s="5" t="s">
        <v>105</v>
      </c>
      <c r="BZ228" s="5" t="s">
        <v>105</v>
      </c>
      <c r="CA228" s="5">
        <v>1.0</v>
      </c>
      <c r="CB228" s="5" t="s">
        <v>105</v>
      </c>
      <c r="CC228" s="5" t="s">
        <v>105</v>
      </c>
      <c r="CD228" s="5">
        <v>18.0</v>
      </c>
      <c r="CE228" s="5">
        <v>9.0</v>
      </c>
      <c r="CF228" s="5" t="s">
        <v>105</v>
      </c>
      <c r="CG228" s="5" t="s">
        <v>105</v>
      </c>
      <c r="CH228" s="5" t="s">
        <v>105</v>
      </c>
      <c r="CI228" s="5" t="s">
        <v>105</v>
      </c>
      <c r="CJ228" s="5" t="s">
        <v>105</v>
      </c>
      <c r="CK228" s="5" t="s">
        <v>105</v>
      </c>
      <c r="CL228" s="5" t="s">
        <v>105</v>
      </c>
      <c r="CM228" s="5" t="s">
        <v>105</v>
      </c>
      <c r="CN228" s="5" t="s">
        <v>105</v>
      </c>
      <c r="CO228" s="5" t="s">
        <v>105</v>
      </c>
      <c r="CP228" s="5" t="s">
        <v>2134</v>
      </c>
      <c r="CQ228" s="29" t="s">
        <v>2135</v>
      </c>
      <c r="CR228" s="5" t="s">
        <v>105</v>
      </c>
      <c r="CS228" s="5" t="s">
        <v>105</v>
      </c>
      <c r="CT228" s="5" t="s">
        <v>105</v>
      </c>
      <c r="CU228" s="5" t="s">
        <v>105</v>
      </c>
      <c r="CV228" s="13" t="s">
        <v>2136</v>
      </c>
      <c r="CW228" s="6"/>
      <c r="CX228" s="6"/>
      <c r="CY228" s="6"/>
      <c r="CZ228" s="6"/>
      <c r="DA228" s="6"/>
      <c r="DB228" s="6"/>
      <c r="DC228" s="6"/>
      <c r="DD228" s="6"/>
      <c r="DE228" s="6"/>
      <c r="DF228" s="6"/>
    </row>
    <row r="229">
      <c r="A229" s="5" t="s">
        <v>100</v>
      </c>
      <c r="B229" s="5" t="s">
        <v>1496</v>
      </c>
      <c r="C229" s="5" t="s">
        <v>2031</v>
      </c>
      <c r="D229" s="5">
        <v>36384.0</v>
      </c>
      <c r="E229" s="5" t="s">
        <v>2137</v>
      </c>
      <c r="F229" s="5">
        <v>2012.0</v>
      </c>
      <c r="G229" s="5" t="s">
        <v>105</v>
      </c>
      <c r="H229" s="5" t="s">
        <v>105</v>
      </c>
      <c r="I229" s="5" t="s">
        <v>150</v>
      </c>
      <c r="J229" s="5" t="s">
        <v>124</v>
      </c>
      <c r="K229" s="5" t="s">
        <v>151</v>
      </c>
      <c r="L229" s="5" t="s">
        <v>105</v>
      </c>
      <c r="M229" s="5" t="s">
        <v>137</v>
      </c>
      <c r="N229" s="5">
        <v>3.0</v>
      </c>
      <c r="O229" s="29" t="s">
        <v>2138</v>
      </c>
      <c r="P229" s="5" t="s">
        <v>2139</v>
      </c>
      <c r="Q229" s="5" t="s">
        <v>2035</v>
      </c>
      <c r="R229" s="5" t="s">
        <v>2140</v>
      </c>
      <c r="S229" s="5" t="s">
        <v>2141</v>
      </c>
      <c r="T229" s="5">
        <v>43.9722117</v>
      </c>
      <c r="U229" s="5">
        <v>-121.7781335</v>
      </c>
      <c r="V229" s="5">
        <v>1514.7</v>
      </c>
      <c r="W229" s="5">
        <v>4967.0</v>
      </c>
      <c r="X229" s="5">
        <v>1940.0</v>
      </c>
      <c r="Y229" s="5" t="s">
        <v>271</v>
      </c>
      <c r="Z229" s="5" t="s">
        <v>1222</v>
      </c>
      <c r="AA229" s="5" t="s">
        <v>105</v>
      </c>
      <c r="AB229" s="5" t="s">
        <v>105</v>
      </c>
      <c r="AC229" s="5" t="s">
        <v>567</v>
      </c>
      <c r="AD229" s="5" t="s">
        <v>105</v>
      </c>
      <c r="AE229" s="5" t="s">
        <v>105</v>
      </c>
      <c r="AF229" s="5" t="s">
        <v>105</v>
      </c>
      <c r="AG229" s="5" t="s">
        <v>105</v>
      </c>
      <c r="AH229" s="5" t="s">
        <v>105</v>
      </c>
      <c r="AI229" s="15" t="s">
        <v>105</v>
      </c>
      <c r="AJ229" s="22" t="s">
        <v>105</v>
      </c>
      <c r="AK229" s="25" t="s">
        <v>105</v>
      </c>
      <c r="AL229" s="5" t="s">
        <v>105</v>
      </c>
      <c r="AM229" s="5" t="s">
        <v>105</v>
      </c>
      <c r="AN229" s="5" t="s">
        <v>105</v>
      </c>
      <c r="AO229" s="5" t="s">
        <v>105</v>
      </c>
      <c r="AP229" s="5" t="s">
        <v>105</v>
      </c>
      <c r="AQ229" s="5" t="s">
        <v>105</v>
      </c>
      <c r="AR229" s="5" t="s">
        <v>105</v>
      </c>
      <c r="AS229" s="5" t="s">
        <v>105</v>
      </c>
      <c r="AT229" s="5" t="s">
        <v>105</v>
      </c>
      <c r="AU229" s="5" t="s">
        <v>105</v>
      </c>
      <c r="AV229" s="5" t="s">
        <v>105</v>
      </c>
      <c r="AW229" s="5" t="s">
        <v>105</v>
      </c>
      <c r="AX229" s="5" t="s">
        <v>105</v>
      </c>
      <c r="AY229" s="5" t="s">
        <v>105</v>
      </c>
      <c r="AZ229" s="5" t="s">
        <v>105</v>
      </c>
      <c r="BA229" s="5" t="s">
        <v>105</v>
      </c>
      <c r="BB229" s="5" t="s">
        <v>105</v>
      </c>
      <c r="BC229" s="5" t="s">
        <v>105</v>
      </c>
      <c r="BD229" s="5" t="s">
        <v>105</v>
      </c>
      <c r="BE229" s="5" t="s">
        <v>105</v>
      </c>
      <c r="BF229" s="5" t="s">
        <v>105</v>
      </c>
      <c r="BG229" s="5" t="s">
        <v>105</v>
      </c>
      <c r="BH229" s="5" t="s">
        <v>105</v>
      </c>
      <c r="BI229" s="5" t="s">
        <v>105</v>
      </c>
      <c r="BJ229" s="5" t="s">
        <v>105</v>
      </c>
      <c r="BK229" s="5" t="s">
        <v>105</v>
      </c>
      <c r="BL229" s="5" t="s">
        <v>105</v>
      </c>
      <c r="BM229" s="5" t="s">
        <v>105</v>
      </c>
      <c r="BN229" s="5" t="s">
        <v>105</v>
      </c>
      <c r="BO229" s="5" t="s">
        <v>105</v>
      </c>
      <c r="BP229" s="5" t="s">
        <v>105</v>
      </c>
      <c r="BQ229" s="5" t="s">
        <v>105</v>
      </c>
      <c r="BR229" s="5" t="s">
        <v>2142</v>
      </c>
      <c r="BS229" s="5" t="s">
        <v>105</v>
      </c>
      <c r="BT229" s="5" t="s">
        <v>105</v>
      </c>
      <c r="BU229" s="5" t="s">
        <v>119</v>
      </c>
      <c r="BV229" s="10" t="s">
        <v>105</v>
      </c>
      <c r="BW229" s="10" t="s">
        <v>105</v>
      </c>
      <c r="BX229" s="5" t="s">
        <v>105</v>
      </c>
      <c r="BY229" s="5" t="s">
        <v>105</v>
      </c>
      <c r="BZ229" s="5" t="s">
        <v>105</v>
      </c>
      <c r="CA229" s="5">
        <v>1.0</v>
      </c>
      <c r="CB229" s="5" t="s">
        <v>105</v>
      </c>
      <c r="CC229" s="5">
        <v>200.0</v>
      </c>
      <c r="CD229" s="5">
        <v>18.0</v>
      </c>
      <c r="CE229" s="5">
        <v>7.0</v>
      </c>
      <c r="CF229" s="5" t="s">
        <v>105</v>
      </c>
      <c r="CG229" s="5" t="s">
        <v>105</v>
      </c>
      <c r="CH229" s="5" t="s">
        <v>105</v>
      </c>
      <c r="CI229" s="5" t="s">
        <v>105</v>
      </c>
      <c r="CJ229" s="5" t="s">
        <v>105</v>
      </c>
      <c r="CK229" s="5" t="s">
        <v>105</v>
      </c>
      <c r="CL229" s="5" t="s">
        <v>118</v>
      </c>
      <c r="CM229" s="5" t="s">
        <v>105</v>
      </c>
      <c r="CN229" s="5" t="s">
        <v>105</v>
      </c>
      <c r="CO229" s="5">
        <v>7.0</v>
      </c>
      <c r="CP229" s="5" t="s">
        <v>105</v>
      </c>
      <c r="CQ229" s="29" t="s">
        <v>2143</v>
      </c>
      <c r="CR229" s="5" t="s">
        <v>118</v>
      </c>
      <c r="CS229" s="5" t="s">
        <v>105</v>
      </c>
      <c r="CT229" s="5" t="s">
        <v>105</v>
      </c>
      <c r="CU229" s="5" t="s">
        <v>105</v>
      </c>
      <c r="CV229" s="13" t="s">
        <v>2144</v>
      </c>
      <c r="CW229" s="6"/>
      <c r="CX229" s="6"/>
      <c r="CY229" s="6"/>
      <c r="CZ229" s="6"/>
      <c r="DA229" s="6"/>
      <c r="DB229" s="6"/>
      <c r="DC229" s="6"/>
      <c r="DD229" s="6"/>
      <c r="DE229" s="6"/>
      <c r="DF229" s="6"/>
    </row>
    <row r="230">
      <c r="A230" s="5" t="s">
        <v>100</v>
      </c>
      <c r="B230" s="5" t="s">
        <v>1496</v>
      </c>
      <c r="C230" s="5" t="s">
        <v>2031</v>
      </c>
      <c r="D230" s="5">
        <v>43491.0</v>
      </c>
      <c r="E230" s="5" t="s">
        <v>2048</v>
      </c>
      <c r="F230" s="5">
        <v>2013.0</v>
      </c>
      <c r="G230" s="5" t="s">
        <v>241</v>
      </c>
      <c r="H230" s="5" t="s">
        <v>105</v>
      </c>
      <c r="I230" s="5" t="s">
        <v>136</v>
      </c>
      <c r="J230" s="5" t="s">
        <v>107</v>
      </c>
      <c r="K230" s="5" t="s">
        <v>108</v>
      </c>
      <c r="L230" s="5" t="s">
        <v>105</v>
      </c>
      <c r="M230" s="5" t="s">
        <v>215</v>
      </c>
      <c r="N230" s="5">
        <v>1.0</v>
      </c>
      <c r="O230" s="29" t="s">
        <v>2145</v>
      </c>
      <c r="P230" s="5" t="s">
        <v>2146</v>
      </c>
      <c r="Q230" s="5" t="s">
        <v>2035</v>
      </c>
      <c r="R230" s="5" t="s">
        <v>2147</v>
      </c>
      <c r="S230" s="5" t="s">
        <v>105</v>
      </c>
      <c r="T230" s="5" t="s">
        <v>105</v>
      </c>
      <c r="U230" s="5" t="s">
        <v>105</v>
      </c>
      <c r="V230" s="5" t="s">
        <v>105</v>
      </c>
      <c r="W230" s="5" t="s">
        <v>105</v>
      </c>
      <c r="X230" s="5">
        <v>800.0</v>
      </c>
      <c r="Y230" s="5" t="s">
        <v>271</v>
      </c>
      <c r="Z230" s="5" t="s">
        <v>167</v>
      </c>
      <c r="AA230" s="5" t="s">
        <v>105</v>
      </c>
      <c r="AB230" s="5" t="s">
        <v>105</v>
      </c>
      <c r="AC230" s="5" t="s">
        <v>462</v>
      </c>
      <c r="AD230" s="5" t="s">
        <v>402</v>
      </c>
      <c r="AE230" s="5" t="s">
        <v>105</v>
      </c>
      <c r="AF230" s="5" t="s">
        <v>105</v>
      </c>
      <c r="AG230" s="5" t="s">
        <v>105</v>
      </c>
      <c r="AH230" s="5" t="s">
        <v>105</v>
      </c>
      <c r="AI230" s="15" t="s">
        <v>105</v>
      </c>
      <c r="AJ230" s="22">
        <v>450.0</v>
      </c>
      <c r="AK230" s="24">
        <f t="shared" ref="AK230:AK231" si="57">CONVERT(AJ230, "ft", "yd")</f>
        <v>150</v>
      </c>
      <c r="AL230" s="5" t="s">
        <v>105</v>
      </c>
      <c r="AM230" s="5">
        <v>1.0</v>
      </c>
      <c r="AN230" s="5" t="s">
        <v>105</v>
      </c>
      <c r="AO230" s="5" t="s">
        <v>105</v>
      </c>
      <c r="AP230" s="5" t="s">
        <v>105</v>
      </c>
      <c r="AQ230" s="5" t="s">
        <v>105</v>
      </c>
      <c r="AR230" s="5" t="s">
        <v>105</v>
      </c>
      <c r="AS230" s="5" t="s">
        <v>105</v>
      </c>
      <c r="AT230" s="5" t="s">
        <v>105</v>
      </c>
      <c r="AU230" s="5" t="s">
        <v>105</v>
      </c>
      <c r="AV230" s="5" t="s">
        <v>105</v>
      </c>
      <c r="AW230" s="5" t="s">
        <v>170</v>
      </c>
      <c r="AX230" s="5" t="s">
        <v>105</v>
      </c>
      <c r="AY230" s="5" t="s">
        <v>105</v>
      </c>
      <c r="AZ230" s="5" t="s">
        <v>105</v>
      </c>
      <c r="BA230" s="5" t="s">
        <v>105</v>
      </c>
      <c r="BB230" s="5" t="s">
        <v>105</v>
      </c>
      <c r="BC230" s="5" t="s">
        <v>105</v>
      </c>
      <c r="BD230" s="5" t="s">
        <v>105</v>
      </c>
      <c r="BE230" s="5" t="s">
        <v>105</v>
      </c>
      <c r="BF230" s="5" t="s">
        <v>105</v>
      </c>
      <c r="BG230" s="5" t="s">
        <v>105</v>
      </c>
      <c r="BH230" s="5" t="s">
        <v>105</v>
      </c>
      <c r="BI230" s="5" t="s">
        <v>318</v>
      </c>
      <c r="BJ230" s="5" t="s">
        <v>105</v>
      </c>
      <c r="BK230" s="5" t="s">
        <v>105</v>
      </c>
      <c r="BL230" s="5" t="s">
        <v>105</v>
      </c>
      <c r="BM230" s="5" t="s">
        <v>105</v>
      </c>
      <c r="BN230" s="5" t="s">
        <v>105</v>
      </c>
      <c r="BO230" s="5" t="s">
        <v>105</v>
      </c>
      <c r="BP230" s="5" t="s">
        <v>105</v>
      </c>
      <c r="BQ230" s="5" t="s">
        <v>105</v>
      </c>
      <c r="BR230" s="5" t="s">
        <v>215</v>
      </c>
      <c r="BS230" s="5" t="s">
        <v>105</v>
      </c>
      <c r="BT230" s="5" t="s">
        <v>105</v>
      </c>
      <c r="BU230" s="5" t="s">
        <v>119</v>
      </c>
      <c r="BV230" s="10" t="s">
        <v>105</v>
      </c>
      <c r="BW230" s="10" t="s">
        <v>105</v>
      </c>
      <c r="BX230" s="5" t="s">
        <v>105</v>
      </c>
      <c r="BY230" s="5" t="s">
        <v>105</v>
      </c>
      <c r="BZ230" s="5" t="s">
        <v>105</v>
      </c>
      <c r="CA230" s="5" t="s">
        <v>105</v>
      </c>
      <c r="CB230" s="5" t="s">
        <v>105</v>
      </c>
      <c r="CC230" s="5" t="s">
        <v>105</v>
      </c>
      <c r="CD230" s="5" t="s">
        <v>105</v>
      </c>
      <c r="CE230" s="5" t="s">
        <v>105</v>
      </c>
      <c r="CF230" s="5" t="s">
        <v>105</v>
      </c>
      <c r="CG230" s="5" t="s">
        <v>105</v>
      </c>
      <c r="CH230" s="5" t="s">
        <v>105</v>
      </c>
      <c r="CI230" s="5" t="s">
        <v>105</v>
      </c>
      <c r="CJ230" s="5" t="s">
        <v>105</v>
      </c>
      <c r="CK230" s="5" t="s">
        <v>105</v>
      </c>
      <c r="CL230" s="5" t="s">
        <v>105</v>
      </c>
      <c r="CM230" s="5" t="s">
        <v>105</v>
      </c>
      <c r="CN230" s="5" t="s">
        <v>105</v>
      </c>
      <c r="CO230" s="5" t="s">
        <v>105</v>
      </c>
      <c r="CP230" s="5" t="s">
        <v>2148</v>
      </c>
      <c r="CQ230" s="29" t="s">
        <v>2149</v>
      </c>
      <c r="CR230" s="5" t="s">
        <v>105</v>
      </c>
      <c r="CS230" s="5" t="s">
        <v>105</v>
      </c>
      <c r="CT230" s="5" t="s">
        <v>105</v>
      </c>
      <c r="CU230" s="5" t="s">
        <v>105</v>
      </c>
      <c r="CV230" s="13" t="s">
        <v>2150</v>
      </c>
      <c r="CW230" s="6"/>
      <c r="CX230" s="6"/>
      <c r="CY230" s="6"/>
      <c r="CZ230" s="6"/>
      <c r="DA230" s="6"/>
      <c r="DB230" s="6"/>
      <c r="DC230" s="6"/>
      <c r="DD230" s="6"/>
      <c r="DE230" s="6"/>
      <c r="DF230" s="6"/>
    </row>
    <row r="231">
      <c r="A231" s="5" t="s">
        <v>100</v>
      </c>
      <c r="B231" s="5" t="s">
        <v>1496</v>
      </c>
      <c r="C231" s="5" t="s">
        <v>2151</v>
      </c>
      <c r="D231" s="5">
        <v>12021.0</v>
      </c>
      <c r="E231" s="5" t="s">
        <v>103</v>
      </c>
      <c r="F231" s="5">
        <v>1956.0</v>
      </c>
      <c r="G231" s="5" t="s">
        <v>149</v>
      </c>
      <c r="H231" s="5" t="s">
        <v>105</v>
      </c>
      <c r="I231" s="5" t="s">
        <v>150</v>
      </c>
      <c r="J231" s="5" t="s">
        <v>107</v>
      </c>
      <c r="K231" s="5" t="s">
        <v>108</v>
      </c>
      <c r="L231" s="5" t="s">
        <v>105</v>
      </c>
      <c r="M231" s="5" t="s">
        <v>137</v>
      </c>
      <c r="N231" s="5">
        <v>1.0</v>
      </c>
      <c r="O231" s="29" t="s">
        <v>2152</v>
      </c>
      <c r="P231" s="5" t="s">
        <v>2153</v>
      </c>
      <c r="Q231" s="5" t="s">
        <v>2154</v>
      </c>
      <c r="R231" s="5" t="s">
        <v>2155</v>
      </c>
      <c r="S231" s="5" t="s">
        <v>2156</v>
      </c>
      <c r="T231" s="5" t="s">
        <v>105</v>
      </c>
      <c r="U231" s="5" t="s">
        <v>105</v>
      </c>
      <c r="V231" s="5" t="s">
        <v>105</v>
      </c>
      <c r="W231" s="5" t="s">
        <v>105</v>
      </c>
      <c r="X231" s="5">
        <v>1300.0</v>
      </c>
      <c r="Y231" s="5" t="s">
        <v>190</v>
      </c>
      <c r="Z231" s="5" t="s">
        <v>167</v>
      </c>
      <c r="AA231" s="5" t="s">
        <v>105</v>
      </c>
      <c r="AB231" s="5" t="s">
        <v>105</v>
      </c>
      <c r="AC231" s="5" t="s">
        <v>284</v>
      </c>
      <c r="AD231" s="5" t="s">
        <v>105</v>
      </c>
      <c r="AE231" s="5" t="s">
        <v>105</v>
      </c>
      <c r="AF231" s="5" t="s">
        <v>105</v>
      </c>
      <c r="AG231" s="5" t="s">
        <v>105</v>
      </c>
      <c r="AH231" s="5" t="s">
        <v>105</v>
      </c>
      <c r="AI231" s="28">
        <f>CONVERT(AJ231, "ft", "m")</f>
        <v>53.34</v>
      </c>
      <c r="AJ231" s="22">
        <v>175.0</v>
      </c>
      <c r="AK231" s="24">
        <f t="shared" si="57"/>
        <v>58.33333333</v>
      </c>
      <c r="AL231" s="5" t="s">
        <v>105</v>
      </c>
      <c r="AM231" s="5">
        <v>1.0</v>
      </c>
      <c r="AN231" s="5">
        <v>6.5</v>
      </c>
      <c r="AO231" s="5" t="s">
        <v>105</v>
      </c>
      <c r="AP231" s="5" t="s">
        <v>105</v>
      </c>
      <c r="AQ231" s="5" t="s">
        <v>105</v>
      </c>
      <c r="AR231" s="5" t="s">
        <v>105</v>
      </c>
      <c r="AS231" s="5" t="s">
        <v>105</v>
      </c>
      <c r="AT231" s="5" t="s">
        <v>105</v>
      </c>
      <c r="AU231" s="5" t="s">
        <v>105</v>
      </c>
      <c r="AV231" s="5" t="s">
        <v>105</v>
      </c>
      <c r="AW231" s="5" t="s">
        <v>556</v>
      </c>
      <c r="AX231" s="5" t="s">
        <v>105</v>
      </c>
      <c r="AY231" s="5" t="s">
        <v>105</v>
      </c>
      <c r="AZ231" s="5" t="s">
        <v>105</v>
      </c>
      <c r="BA231" s="5" t="s">
        <v>105</v>
      </c>
      <c r="BB231" s="5" t="s">
        <v>105</v>
      </c>
      <c r="BC231" s="5" t="s">
        <v>105</v>
      </c>
      <c r="BD231" s="5" t="s">
        <v>977</v>
      </c>
      <c r="BE231" s="5" t="s">
        <v>105</v>
      </c>
      <c r="BF231" s="5" t="s">
        <v>105</v>
      </c>
      <c r="BG231" s="5" t="s">
        <v>105</v>
      </c>
      <c r="BH231" s="5" t="s">
        <v>105</v>
      </c>
      <c r="BI231" s="5" t="s">
        <v>105</v>
      </c>
      <c r="BJ231" s="5" t="s">
        <v>105</v>
      </c>
      <c r="BK231" s="5" t="s">
        <v>105</v>
      </c>
      <c r="BL231" s="5" t="s">
        <v>105</v>
      </c>
      <c r="BM231" s="5" t="s">
        <v>698</v>
      </c>
      <c r="BN231" s="5" t="s">
        <v>105</v>
      </c>
      <c r="BO231" s="5" t="s">
        <v>105</v>
      </c>
      <c r="BP231" s="5" t="s">
        <v>105</v>
      </c>
      <c r="BQ231" s="5" t="s">
        <v>105</v>
      </c>
      <c r="BR231" s="5" t="s">
        <v>2157</v>
      </c>
      <c r="BS231" s="5" t="s">
        <v>105</v>
      </c>
      <c r="BT231" s="5" t="s">
        <v>105</v>
      </c>
      <c r="BU231" s="5" t="s">
        <v>119</v>
      </c>
      <c r="BV231" s="10" t="s">
        <v>105</v>
      </c>
      <c r="BW231" s="10" t="s">
        <v>105</v>
      </c>
      <c r="BX231" s="5" t="s">
        <v>105</v>
      </c>
      <c r="BY231" s="5" t="s">
        <v>105</v>
      </c>
      <c r="BZ231" s="5" t="s">
        <v>105</v>
      </c>
      <c r="CA231" s="5" t="s">
        <v>105</v>
      </c>
      <c r="CB231" s="5" t="s">
        <v>105</v>
      </c>
      <c r="CC231" s="5" t="s">
        <v>105</v>
      </c>
      <c r="CD231" s="5" t="s">
        <v>105</v>
      </c>
      <c r="CE231" s="5" t="s">
        <v>105</v>
      </c>
      <c r="CF231" s="5" t="s">
        <v>105</v>
      </c>
      <c r="CG231" s="5" t="s">
        <v>105</v>
      </c>
      <c r="CH231" s="5" t="s">
        <v>105</v>
      </c>
      <c r="CI231" s="5" t="s">
        <v>105</v>
      </c>
      <c r="CJ231" s="5" t="s">
        <v>105</v>
      </c>
      <c r="CK231" s="5" t="s">
        <v>105</v>
      </c>
      <c r="CL231" s="5" t="s">
        <v>105</v>
      </c>
      <c r="CM231" s="5" t="s">
        <v>105</v>
      </c>
      <c r="CN231" s="5" t="s">
        <v>105</v>
      </c>
      <c r="CO231" s="5" t="s">
        <v>105</v>
      </c>
      <c r="CP231" s="5" t="s">
        <v>105</v>
      </c>
      <c r="CQ231" s="29" t="s">
        <v>2158</v>
      </c>
      <c r="CR231" s="5" t="s">
        <v>105</v>
      </c>
      <c r="CS231" s="5" t="s">
        <v>105</v>
      </c>
      <c r="CT231" s="5" t="s">
        <v>105</v>
      </c>
      <c r="CU231" s="5" t="s">
        <v>105</v>
      </c>
      <c r="CV231" s="13" t="s">
        <v>2159</v>
      </c>
      <c r="CW231" s="6"/>
      <c r="CX231" s="6"/>
      <c r="CY231" s="6"/>
      <c r="CZ231" s="6"/>
      <c r="DA231" s="6"/>
      <c r="DB231" s="6"/>
      <c r="DC231" s="6"/>
      <c r="DD231" s="6"/>
      <c r="DE231" s="6"/>
      <c r="DF231" s="6"/>
    </row>
    <row r="232">
      <c r="A232" s="5" t="s">
        <v>100</v>
      </c>
      <c r="B232" s="5" t="s">
        <v>1496</v>
      </c>
      <c r="C232" s="5" t="s">
        <v>2151</v>
      </c>
      <c r="D232" s="5">
        <v>25764.0</v>
      </c>
      <c r="E232" s="5" t="s">
        <v>1498</v>
      </c>
      <c r="F232" s="5">
        <v>1970.0</v>
      </c>
      <c r="G232" s="5" t="s">
        <v>241</v>
      </c>
      <c r="H232" s="5" t="s">
        <v>105</v>
      </c>
      <c r="I232" s="5" t="s">
        <v>136</v>
      </c>
      <c r="J232" s="5" t="s">
        <v>124</v>
      </c>
      <c r="K232" s="5" t="s">
        <v>151</v>
      </c>
      <c r="L232" s="5" t="s">
        <v>105</v>
      </c>
      <c r="M232" s="5" t="s">
        <v>105</v>
      </c>
      <c r="N232" s="5">
        <v>2.0</v>
      </c>
      <c r="O232" s="29" t="s">
        <v>2160</v>
      </c>
      <c r="P232" s="5" t="s">
        <v>2161</v>
      </c>
      <c r="Q232" s="5" t="s">
        <v>2162</v>
      </c>
      <c r="R232" s="5" t="s">
        <v>2163</v>
      </c>
      <c r="S232" s="5" t="s">
        <v>105</v>
      </c>
      <c r="T232" s="5" t="s">
        <v>105</v>
      </c>
      <c r="U232" s="5" t="s">
        <v>105</v>
      </c>
      <c r="V232" s="5" t="s">
        <v>105</v>
      </c>
      <c r="W232" s="5" t="s">
        <v>105</v>
      </c>
      <c r="X232" s="5">
        <v>730.0</v>
      </c>
      <c r="Y232" s="5" t="s">
        <v>271</v>
      </c>
      <c r="Z232" s="5" t="s">
        <v>105</v>
      </c>
      <c r="AA232" s="5" t="s">
        <v>105</v>
      </c>
      <c r="AB232" s="5" t="s">
        <v>105</v>
      </c>
      <c r="AC232" s="5" t="s">
        <v>2164</v>
      </c>
      <c r="AD232" s="5" t="s">
        <v>2165</v>
      </c>
      <c r="AE232" s="5" t="s">
        <v>105</v>
      </c>
      <c r="AF232" s="5" t="s">
        <v>118</v>
      </c>
      <c r="AG232" s="5" t="s">
        <v>105</v>
      </c>
      <c r="AH232" s="5" t="s">
        <v>105</v>
      </c>
      <c r="AI232" s="15" t="s">
        <v>105</v>
      </c>
      <c r="AJ232" s="22" t="s">
        <v>105</v>
      </c>
      <c r="AK232" s="25" t="s">
        <v>105</v>
      </c>
      <c r="AL232" s="5" t="s">
        <v>105</v>
      </c>
      <c r="AM232" s="5">
        <v>1.0</v>
      </c>
      <c r="AN232" s="5" t="s">
        <v>105</v>
      </c>
      <c r="AO232" s="5" t="s">
        <v>105</v>
      </c>
      <c r="AP232" s="5" t="s">
        <v>105</v>
      </c>
      <c r="AQ232" s="5" t="s">
        <v>105</v>
      </c>
      <c r="AR232" s="5" t="s">
        <v>105</v>
      </c>
      <c r="AS232" s="5" t="s">
        <v>105</v>
      </c>
      <c r="AT232" s="5" t="s">
        <v>105</v>
      </c>
      <c r="AU232" s="5" t="s">
        <v>105</v>
      </c>
      <c r="AV232" s="5" t="s">
        <v>105</v>
      </c>
      <c r="AW232" s="5" t="s">
        <v>105</v>
      </c>
      <c r="AX232" s="5" t="s">
        <v>105</v>
      </c>
      <c r="AY232" s="5" t="s">
        <v>105</v>
      </c>
      <c r="AZ232" s="5" t="s">
        <v>105</v>
      </c>
      <c r="BA232" s="5" t="s">
        <v>105</v>
      </c>
      <c r="BB232" s="5" t="s">
        <v>105</v>
      </c>
      <c r="BC232" s="5" t="s">
        <v>105</v>
      </c>
      <c r="BD232" s="5" t="s">
        <v>105</v>
      </c>
      <c r="BE232" s="5" t="s">
        <v>105</v>
      </c>
      <c r="BF232" s="5" t="s">
        <v>105</v>
      </c>
      <c r="BG232" s="5" t="s">
        <v>105</v>
      </c>
      <c r="BH232" s="5" t="s">
        <v>105</v>
      </c>
      <c r="BI232" s="5" t="s">
        <v>105</v>
      </c>
      <c r="BJ232" s="5" t="s">
        <v>105</v>
      </c>
      <c r="BK232" s="5" t="s">
        <v>105</v>
      </c>
      <c r="BL232" s="5" t="s">
        <v>105</v>
      </c>
      <c r="BM232" s="5" t="s">
        <v>105</v>
      </c>
      <c r="BN232" s="5" t="s">
        <v>105</v>
      </c>
      <c r="BO232" s="5" t="s">
        <v>105</v>
      </c>
      <c r="BP232" s="5" t="s">
        <v>105</v>
      </c>
      <c r="BQ232" s="5" t="s">
        <v>105</v>
      </c>
      <c r="BR232" s="5" t="s">
        <v>2166</v>
      </c>
      <c r="BS232" s="5" t="s">
        <v>105</v>
      </c>
      <c r="BT232" s="5" t="s">
        <v>1222</v>
      </c>
      <c r="BU232" s="5" t="s">
        <v>119</v>
      </c>
      <c r="BV232" s="10" t="s">
        <v>105</v>
      </c>
      <c r="BW232" s="10" t="s">
        <v>105</v>
      </c>
      <c r="BX232" s="5" t="s">
        <v>105</v>
      </c>
      <c r="BY232" s="5" t="s">
        <v>105</v>
      </c>
      <c r="BZ232" s="5" t="s">
        <v>105</v>
      </c>
      <c r="CA232" s="5">
        <v>1.0</v>
      </c>
      <c r="CB232" s="5" t="s">
        <v>105</v>
      </c>
      <c r="CC232" s="5">
        <v>150.0</v>
      </c>
      <c r="CD232" s="5">
        <v>14.5</v>
      </c>
      <c r="CE232" s="5" t="s">
        <v>105</v>
      </c>
      <c r="CF232" s="5">
        <v>4.0</v>
      </c>
      <c r="CG232" s="5" t="s">
        <v>105</v>
      </c>
      <c r="CH232" s="5" t="s">
        <v>105</v>
      </c>
      <c r="CI232" s="5" t="s">
        <v>105</v>
      </c>
      <c r="CJ232" s="5" t="s">
        <v>105</v>
      </c>
      <c r="CK232" s="5" t="s">
        <v>105</v>
      </c>
      <c r="CL232" s="5" t="s">
        <v>118</v>
      </c>
      <c r="CM232" s="5">
        <v>5.0</v>
      </c>
      <c r="CN232" s="5" t="s">
        <v>105</v>
      </c>
      <c r="CO232" s="5" t="s">
        <v>105</v>
      </c>
      <c r="CP232" s="5" t="s">
        <v>105</v>
      </c>
      <c r="CQ232" s="29" t="s">
        <v>2167</v>
      </c>
      <c r="CR232" s="5" t="s">
        <v>105</v>
      </c>
      <c r="CS232" s="5" t="s">
        <v>105</v>
      </c>
      <c r="CT232" s="5" t="s">
        <v>105</v>
      </c>
      <c r="CU232" s="5" t="s">
        <v>105</v>
      </c>
      <c r="CV232" s="13" t="s">
        <v>2168</v>
      </c>
      <c r="CW232" s="6"/>
      <c r="CX232" s="6"/>
      <c r="CY232" s="6"/>
      <c r="CZ232" s="6"/>
      <c r="DA232" s="6"/>
      <c r="DB232" s="6"/>
      <c r="DC232" s="6"/>
      <c r="DD232" s="6"/>
      <c r="DE232" s="6"/>
      <c r="DF232" s="6"/>
    </row>
    <row r="233">
      <c r="A233" s="5" t="s">
        <v>100</v>
      </c>
      <c r="B233" s="5" t="s">
        <v>1496</v>
      </c>
      <c r="C233" s="5" t="s">
        <v>2151</v>
      </c>
      <c r="D233" s="5">
        <v>22570.0</v>
      </c>
      <c r="E233" s="5" t="s">
        <v>2169</v>
      </c>
      <c r="F233" s="5">
        <v>1977.0</v>
      </c>
      <c r="G233" s="5" t="s">
        <v>105</v>
      </c>
      <c r="H233" s="5" t="s">
        <v>105</v>
      </c>
      <c r="I233" s="5" t="s">
        <v>150</v>
      </c>
      <c r="J233" s="5" t="s">
        <v>124</v>
      </c>
      <c r="K233" s="5" t="s">
        <v>199</v>
      </c>
      <c r="L233" s="5" t="s">
        <v>105</v>
      </c>
      <c r="M233" s="5" t="s">
        <v>105</v>
      </c>
      <c r="N233" s="5">
        <v>4.0</v>
      </c>
      <c r="O233" s="29" t="s">
        <v>2170</v>
      </c>
      <c r="P233" s="5" t="s">
        <v>105</v>
      </c>
      <c r="Q233" s="5" t="s">
        <v>2171</v>
      </c>
      <c r="R233" s="5" t="s">
        <v>2172</v>
      </c>
      <c r="S233" s="5" t="s">
        <v>105</v>
      </c>
      <c r="T233" s="5" t="s">
        <v>105</v>
      </c>
      <c r="U233" s="5" t="s">
        <v>105</v>
      </c>
      <c r="V233" s="5" t="s">
        <v>105</v>
      </c>
      <c r="W233" s="5" t="s">
        <v>105</v>
      </c>
      <c r="X233" s="5">
        <v>1707.0</v>
      </c>
      <c r="Y233" s="5" t="s">
        <v>105</v>
      </c>
      <c r="Z233" s="5" t="s">
        <v>105</v>
      </c>
      <c r="AA233" s="5" t="s">
        <v>105</v>
      </c>
      <c r="AB233" s="5" t="s">
        <v>105</v>
      </c>
      <c r="AC233" s="5" t="s">
        <v>2173</v>
      </c>
      <c r="AD233" s="5" t="s">
        <v>105</v>
      </c>
      <c r="AE233" s="5" t="s">
        <v>105</v>
      </c>
      <c r="AF233" s="5" t="s">
        <v>105</v>
      </c>
      <c r="AG233" s="5" t="s">
        <v>105</v>
      </c>
      <c r="AH233" s="5">
        <v>30.0</v>
      </c>
      <c r="AI233" s="15" t="s">
        <v>105</v>
      </c>
      <c r="AJ233" s="22" t="s">
        <v>105</v>
      </c>
      <c r="AK233" s="25" t="s">
        <v>105</v>
      </c>
      <c r="AL233" s="5" t="s">
        <v>105</v>
      </c>
      <c r="AM233" s="5" t="s">
        <v>105</v>
      </c>
      <c r="AN233" s="5" t="s">
        <v>105</v>
      </c>
      <c r="AO233" s="5" t="s">
        <v>105</v>
      </c>
      <c r="AP233" s="5" t="s">
        <v>105</v>
      </c>
      <c r="AQ233" s="5" t="s">
        <v>105</v>
      </c>
      <c r="AR233" s="5" t="s">
        <v>105</v>
      </c>
      <c r="AS233" s="5" t="s">
        <v>105</v>
      </c>
      <c r="AT233" s="5" t="s">
        <v>105</v>
      </c>
      <c r="AU233" s="5" t="s">
        <v>105</v>
      </c>
      <c r="AV233" s="5" t="s">
        <v>105</v>
      </c>
      <c r="AW233" s="5" t="s">
        <v>105</v>
      </c>
      <c r="AX233" s="5" t="s">
        <v>105</v>
      </c>
      <c r="AY233" s="5" t="s">
        <v>105</v>
      </c>
      <c r="AZ233" s="5" t="s">
        <v>105</v>
      </c>
      <c r="BA233" s="5" t="s">
        <v>105</v>
      </c>
      <c r="BB233" s="5" t="s">
        <v>105</v>
      </c>
      <c r="BC233" s="5" t="s">
        <v>105</v>
      </c>
      <c r="BD233" s="5" t="s">
        <v>105</v>
      </c>
      <c r="BE233" s="5" t="s">
        <v>105</v>
      </c>
      <c r="BF233" s="5" t="s">
        <v>105</v>
      </c>
      <c r="BG233" s="5" t="s">
        <v>105</v>
      </c>
      <c r="BH233" s="5" t="s">
        <v>105</v>
      </c>
      <c r="BI233" s="5" t="s">
        <v>105</v>
      </c>
      <c r="BJ233" s="5" t="s">
        <v>105</v>
      </c>
      <c r="BK233" s="5" t="s">
        <v>105</v>
      </c>
      <c r="BL233" s="5" t="s">
        <v>105</v>
      </c>
      <c r="BM233" s="5" t="s">
        <v>105</v>
      </c>
      <c r="BN233" s="5" t="s">
        <v>105</v>
      </c>
      <c r="BO233" s="5" t="s">
        <v>105</v>
      </c>
      <c r="BP233" s="5" t="s">
        <v>105</v>
      </c>
      <c r="BQ233" s="5" t="s">
        <v>105</v>
      </c>
      <c r="BR233" s="5" t="s">
        <v>105</v>
      </c>
      <c r="BS233" s="5" t="s">
        <v>105</v>
      </c>
      <c r="BT233" s="5" t="s">
        <v>105</v>
      </c>
      <c r="BU233" s="5" t="s">
        <v>105</v>
      </c>
      <c r="BV233" s="10" t="s">
        <v>105</v>
      </c>
      <c r="BW233" s="10" t="s">
        <v>105</v>
      </c>
      <c r="BX233" s="5" t="s">
        <v>2174</v>
      </c>
      <c r="BY233" s="5" t="s">
        <v>105</v>
      </c>
      <c r="BZ233" s="5" t="s">
        <v>105</v>
      </c>
      <c r="CA233" s="5" t="s">
        <v>105</v>
      </c>
      <c r="CB233" s="5" t="s">
        <v>105</v>
      </c>
      <c r="CC233" s="5" t="s">
        <v>105</v>
      </c>
      <c r="CD233" s="5" t="s">
        <v>105</v>
      </c>
      <c r="CE233" s="5" t="s">
        <v>105</v>
      </c>
      <c r="CF233" s="5" t="s">
        <v>105</v>
      </c>
      <c r="CG233" s="5" t="s">
        <v>105</v>
      </c>
      <c r="CH233" s="5" t="s">
        <v>105</v>
      </c>
      <c r="CI233" s="5" t="s">
        <v>105</v>
      </c>
      <c r="CJ233" s="5" t="s">
        <v>105</v>
      </c>
      <c r="CK233" s="5" t="s">
        <v>105</v>
      </c>
      <c r="CL233" s="5" t="s">
        <v>105</v>
      </c>
      <c r="CM233" s="5" t="s">
        <v>105</v>
      </c>
      <c r="CN233" s="5" t="s">
        <v>105</v>
      </c>
      <c r="CO233" s="5" t="s">
        <v>105</v>
      </c>
      <c r="CP233" s="5" t="s">
        <v>2175</v>
      </c>
      <c r="CQ233" s="29" t="s">
        <v>2176</v>
      </c>
      <c r="CR233" s="5" t="s">
        <v>105</v>
      </c>
      <c r="CS233" s="5" t="s">
        <v>105</v>
      </c>
      <c r="CT233" s="5" t="s">
        <v>105</v>
      </c>
      <c r="CU233" s="5" t="s">
        <v>105</v>
      </c>
      <c r="CV233" s="13" t="s">
        <v>2177</v>
      </c>
      <c r="CW233" s="6"/>
      <c r="CX233" s="6"/>
      <c r="CY233" s="6"/>
      <c r="CZ233" s="6"/>
      <c r="DA233" s="6"/>
      <c r="DB233" s="6"/>
      <c r="DC233" s="6"/>
      <c r="DD233" s="6"/>
      <c r="DE233" s="6"/>
      <c r="DF233" s="6"/>
    </row>
    <row r="234">
      <c r="A234" s="5" t="s">
        <v>100</v>
      </c>
      <c r="B234" s="5" t="s">
        <v>1496</v>
      </c>
      <c r="C234" s="5" t="s">
        <v>2151</v>
      </c>
      <c r="D234" s="5">
        <v>96.0</v>
      </c>
      <c r="E234" s="5" t="s">
        <v>105</v>
      </c>
      <c r="F234" s="5">
        <v>1978.0</v>
      </c>
      <c r="G234" s="5" t="s">
        <v>163</v>
      </c>
      <c r="H234" s="5" t="s">
        <v>105</v>
      </c>
      <c r="I234" s="5" t="s">
        <v>150</v>
      </c>
      <c r="J234" s="5" t="s">
        <v>124</v>
      </c>
      <c r="K234" s="5" t="s">
        <v>108</v>
      </c>
      <c r="L234" s="5" t="s">
        <v>105</v>
      </c>
      <c r="M234" s="5" t="s">
        <v>137</v>
      </c>
      <c r="N234" s="5" t="s">
        <v>105</v>
      </c>
      <c r="O234" s="29" t="s">
        <v>2178</v>
      </c>
      <c r="P234" s="5" t="s">
        <v>2179</v>
      </c>
      <c r="Q234" s="5" t="s">
        <v>2180</v>
      </c>
      <c r="R234" s="5" t="s">
        <v>105</v>
      </c>
      <c r="S234" s="5" t="s">
        <v>2179</v>
      </c>
      <c r="T234" s="5" t="s">
        <v>105</v>
      </c>
      <c r="U234" s="5" t="s">
        <v>105</v>
      </c>
      <c r="V234" s="5" t="s">
        <v>105</v>
      </c>
      <c r="W234" s="5" t="s">
        <v>105</v>
      </c>
      <c r="X234" s="5">
        <v>1607.0</v>
      </c>
      <c r="Y234" s="5" t="s">
        <v>190</v>
      </c>
      <c r="Z234" s="5" t="s">
        <v>167</v>
      </c>
      <c r="AA234" s="5" t="s">
        <v>105</v>
      </c>
      <c r="AB234" s="5" t="s">
        <v>105</v>
      </c>
      <c r="AC234" s="5" t="s">
        <v>1714</v>
      </c>
      <c r="AD234" s="5" t="s">
        <v>105</v>
      </c>
      <c r="AE234" s="5" t="s">
        <v>105</v>
      </c>
      <c r="AF234" s="5" t="s">
        <v>105</v>
      </c>
      <c r="AG234" s="5" t="s">
        <v>105</v>
      </c>
      <c r="AH234" s="5" t="s">
        <v>105</v>
      </c>
      <c r="AI234" s="5" t="s">
        <v>105</v>
      </c>
      <c r="AJ234" s="5" t="s">
        <v>105</v>
      </c>
      <c r="AK234" s="5" t="s">
        <v>105</v>
      </c>
      <c r="AL234" s="5" t="s">
        <v>105</v>
      </c>
      <c r="AM234" s="5">
        <v>1.0</v>
      </c>
      <c r="AN234" s="5" t="s">
        <v>105</v>
      </c>
      <c r="AO234" s="5" t="s">
        <v>105</v>
      </c>
      <c r="AP234" s="5" t="s">
        <v>105</v>
      </c>
      <c r="AQ234" s="5" t="s">
        <v>105</v>
      </c>
      <c r="AR234" s="5" t="s">
        <v>105</v>
      </c>
      <c r="AS234" s="5" t="s">
        <v>105</v>
      </c>
      <c r="AT234" s="5" t="s">
        <v>105</v>
      </c>
      <c r="AU234" s="5" t="s">
        <v>105</v>
      </c>
      <c r="AV234" s="5" t="s">
        <v>105</v>
      </c>
      <c r="AW234" s="5" t="s">
        <v>317</v>
      </c>
      <c r="AX234" s="5" t="s">
        <v>105</v>
      </c>
      <c r="AY234" s="5" t="s">
        <v>105</v>
      </c>
      <c r="AZ234" s="5" t="s">
        <v>105</v>
      </c>
      <c r="BA234" s="5" t="s">
        <v>105</v>
      </c>
      <c r="BB234" s="5" t="s">
        <v>105</v>
      </c>
      <c r="BC234" s="5" t="s">
        <v>105</v>
      </c>
      <c r="BD234" s="5" t="s">
        <v>105</v>
      </c>
      <c r="BE234" s="5" t="s">
        <v>105</v>
      </c>
      <c r="BF234" s="5" t="s">
        <v>105</v>
      </c>
      <c r="BG234" s="5" t="s">
        <v>105</v>
      </c>
      <c r="BH234" s="5" t="s">
        <v>105</v>
      </c>
      <c r="BI234" s="5" t="s">
        <v>105</v>
      </c>
      <c r="BJ234" s="5" t="s">
        <v>105</v>
      </c>
      <c r="BK234" s="5" t="s">
        <v>105</v>
      </c>
      <c r="BL234" s="5" t="s">
        <v>105</v>
      </c>
      <c r="BM234" s="5" t="s">
        <v>105</v>
      </c>
      <c r="BN234" s="5" t="s">
        <v>105</v>
      </c>
      <c r="BO234" s="5" t="s">
        <v>105</v>
      </c>
      <c r="BP234" s="5" t="s">
        <v>105</v>
      </c>
      <c r="BQ234" s="5" t="s">
        <v>105</v>
      </c>
      <c r="BR234" s="5" t="s">
        <v>2181</v>
      </c>
      <c r="BS234" s="5" t="s">
        <v>105</v>
      </c>
      <c r="BT234" s="5" t="s">
        <v>105</v>
      </c>
      <c r="BU234" s="5" t="s">
        <v>105</v>
      </c>
      <c r="BV234" s="10" t="s">
        <v>105</v>
      </c>
      <c r="BW234" s="10" t="s">
        <v>105</v>
      </c>
      <c r="BX234" s="5" t="s">
        <v>105</v>
      </c>
      <c r="BY234" s="5" t="s">
        <v>105</v>
      </c>
      <c r="BZ234" s="5" t="s">
        <v>105</v>
      </c>
      <c r="CA234" s="5" t="s">
        <v>105</v>
      </c>
      <c r="CB234" s="5" t="s">
        <v>105</v>
      </c>
      <c r="CC234" s="5" t="s">
        <v>105</v>
      </c>
      <c r="CD234" s="5" t="s">
        <v>105</v>
      </c>
      <c r="CE234" s="5" t="s">
        <v>105</v>
      </c>
      <c r="CF234" s="5" t="s">
        <v>105</v>
      </c>
      <c r="CG234" s="5" t="s">
        <v>105</v>
      </c>
      <c r="CH234" s="5" t="s">
        <v>105</v>
      </c>
      <c r="CI234" s="5" t="s">
        <v>105</v>
      </c>
      <c r="CJ234" s="5" t="s">
        <v>105</v>
      </c>
      <c r="CK234" s="5" t="s">
        <v>105</v>
      </c>
      <c r="CL234" s="5" t="s">
        <v>105</v>
      </c>
      <c r="CM234" s="5" t="s">
        <v>105</v>
      </c>
      <c r="CN234" s="5" t="s">
        <v>105</v>
      </c>
      <c r="CO234" s="5" t="s">
        <v>105</v>
      </c>
      <c r="CP234" s="5" t="s">
        <v>105</v>
      </c>
      <c r="CQ234" s="29" t="s">
        <v>2182</v>
      </c>
      <c r="CR234" s="5" t="s">
        <v>105</v>
      </c>
      <c r="CS234" s="5" t="s">
        <v>105</v>
      </c>
      <c r="CT234" s="5" t="s">
        <v>105</v>
      </c>
      <c r="CU234" s="5" t="s">
        <v>105</v>
      </c>
      <c r="CV234" s="13" t="s">
        <v>2183</v>
      </c>
      <c r="CW234" s="6"/>
      <c r="CX234" s="6"/>
      <c r="CY234" s="6"/>
      <c r="CZ234" s="6"/>
      <c r="DA234" s="6"/>
      <c r="DB234" s="6"/>
      <c r="DC234" s="6"/>
      <c r="DD234" s="6"/>
      <c r="DE234" s="6"/>
      <c r="DF234" s="6"/>
    </row>
    <row r="235">
      <c r="A235" s="5" t="s">
        <v>100</v>
      </c>
      <c r="B235" s="5" t="s">
        <v>1496</v>
      </c>
      <c r="C235" s="5" t="s">
        <v>2151</v>
      </c>
      <c r="D235" s="5">
        <v>2274.0</v>
      </c>
      <c r="E235" s="5" t="s">
        <v>105</v>
      </c>
      <c r="F235" s="5" t="s">
        <v>2184</v>
      </c>
      <c r="G235" s="5" t="s">
        <v>135</v>
      </c>
      <c r="H235" s="5" t="s">
        <v>105</v>
      </c>
      <c r="I235" s="5" t="s">
        <v>136</v>
      </c>
      <c r="J235" s="5" t="s">
        <v>124</v>
      </c>
      <c r="K235" s="5" t="s">
        <v>623</v>
      </c>
      <c r="L235" s="5" t="s">
        <v>105</v>
      </c>
      <c r="M235" s="5" t="s">
        <v>109</v>
      </c>
      <c r="N235" s="5">
        <v>1.0</v>
      </c>
      <c r="O235" s="29" t="s">
        <v>2185</v>
      </c>
      <c r="P235" s="5" t="s">
        <v>2186</v>
      </c>
      <c r="Q235" s="5" t="s">
        <v>105</v>
      </c>
      <c r="R235" s="5" t="s">
        <v>105</v>
      </c>
      <c r="S235" s="5" t="s">
        <v>2187</v>
      </c>
      <c r="T235" s="5" t="s">
        <v>105</v>
      </c>
      <c r="U235" s="5" t="s">
        <v>105</v>
      </c>
      <c r="V235" s="5" t="s">
        <v>105</v>
      </c>
      <c r="W235" s="5" t="s">
        <v>105</v>
      </c>
      <c r="X235" s="5" t="s">
        <v>105</v>
      </c>
      <c r="Y235" s="5" t="s">
        <v>190</v>
      </c>
      <c r="Z235" s="5" t="s">
        <v>105</v>
      </c>
      <c r="AA235" s="5" t="s">
        <v>105</v>
      </c>
      <c r="AB235" s="5" t="s">
        <v>105</v>
      </c>
      <c r="AC235" s="5" t="s">
        <v>567</v>
      </c>
      <c r="AD235" s="5" t="s">
        <v>517</v>
      </c>
      <c r="AE235" s="5" t="s">
        <v>105</v>
      </c>
      <c r="AF235" s="5" t="s">
        <v>105</v>
      </c>
      <c r="AG235" s="5" t="s">
        <v>105</v>
      </c>
      <c r="AH235" s="5" t="s">
        <v>105</v>
      </c>
      <c r="AI235" s="15" t="s">
        <v>105</v>
      </c>
      <c r="AJ235" s="22" t="s">
        <v>105</v>
      </c>
      <c r="AK235" s="25" t="s">
        <v>105</v>
      </c>
      <c r="AL235" s="5" t="s">
        <v>105</v>
      </c>
      <c r="AM235" s="5">
        <v>1.0</v>
      </c>
      <c r="AN235" s="5" t="s">
        <v>105</v>
      </c>
      <c r="AO235" s="5" t="s">
        <v>105</v>
      </c>
      <c r="AP235" s="5" t="s">
        <v>105</v>
      </c>
      <c r="AQ235" s="5" t="s">
        <v>105</v>
      </c>
      <c r="AR235" s="5" t="s">
        <v>105</v>
      </c>
      <c r="AS235" s="5" t="s">
        <v>105</v>
      </c>
      <c r="AT235" s="5" t="s">
        <v>105</v>
      </c>
      <c r="AU235" s="5" t="s">
        <v>105</v>
      </c>
      <c r="AV235" s="5" t="s">
        <v>105</v>
      </c>
      <c r="AW235" s="5" t="s">
        <v>105</v>
      </c>
      <c r="AX235" s="5" t="s">
        <v>105</v>
      </c>
      <c r="AY235" s="5" t="s">
        <v>105</v>
      </c>
      <c r="AZ235" s="5" t="s">
        <v>105</v>
      </c>
      <c r="BA235" s="5" t="s">
        <v>105</v>
      </c>
      <c r="BB235" s="5" t="s">
        <v>105</v>
      </c>
      <c r="BC235" s="5" t="s">
        <v>105</v>
      </c>
      <c r="BD235" s="5" t="s">
        <v>105</v>
      </c>
      <c r="BE235" s="5" t="s">
        <v>105</v>
      </c>
      <c r="BF235" s="5" t="s">
        <v>105</v>
      </c>
      <c r="BG235" s="5" t="s">
        <v>105</v>
      </c>
      <c r="BH235" s="5" t="s">
        <v>105</v>
      </c>
      <c r="BI235" s="5" t="s">
        <v>105</v>
      </c>
      <c r="BJ235" s="5" t="s">
        <v>105</v>
      </c>
      <c r="BK235" s="5" t="s">
        <v>105</v>
      </c>
      <c r="BL235" s="5" t="s">
        <v>105</v>
      </c>
      <c r="BM235" s="5" t="s">
        <v>105</v>
      </c>
      <c r="BN235" s="5" t="s">
        <v>105</v>
      </c>
      <c r="BO235" s="5" t="s">
        <v>105</v>
      </c>
      <c r="BP235" s="5" t="s">
        <v>105</v>
      </c>
      <c r="BQ235" s="5" t="s">
        <v>105</v>
      </c>
      <c r="BR235" s="5" t="s">
        <v>2188</v>
      </c>
      <c r="BS235" s="5" t="s">
        <v>105</v>
      </c>
      <c r="BT235" s="5" t="s">
        <v>105</v>
      </c>
      <c r="BU235" s="5" t="s">
        <v>105</v>
      </c>
      <c r="BV235" s="10" t="s">
        <v>105</v>
      </c>
      <c r="BW235" s="10" t="s">
        <v>105</v>
      </c>
      <c r="BX235" s="5" t="s">
        <v>105</v>
      </c>
      <c r="BY235" s="5" t="s">
        <v>105</v>
      </c>
      <c r="BZ235" s="5" t="s">
        <v>105</v>
      </c>
      <c r="CA235" s="5" t="s">
        <v>105</v>
      </c>
      <c r="CB235" s="5" t="s">
        <v>105</v>
      </c>
      <c r="CC235" s="5" t="s">
        <v>105</v>
      </c>
      <c r="CD235" s="5" t="s">
        <v>105</v>
      </c>
      <c r="CE235" s="5" t="s">
        <v>105</v>
      </c>
      <c r="CF235" s="5" t="s">
        <v>105</v>
      </c>
      <c r="CG235" s="5" t="s">
        <v>105</v>
      </c>
      <c r="CH235" s="5" t="s">
        <v>105</v>
      </c>
      <c r="CI235" s="5" t="s">
        <v>105</v>
      </c>
      <c r="CJ235" s="5" t="s">
        <v>105</v>
      </c>
      <c r="CK235" s="5" t="s">
        <v>105</v>
      </c>
      <c r="CL235" s="5" t="s">
        <v>105</v>
      </c>
      <c r="CM235" s="5" t="s">
        <v>105</v>
      </c>
      <c r="CN235" s="5" t="s">
        <v>105</v>
      </c>
      <c r="CO235" s="5" t="s">
        <v>105</v>
      </c>
      <c r="CP235" s="5" t="s">
        <v>105</v>
      </c>
      <c r="CQ235" s="5" t="s">
        <v>105</v>
      </c>
      <c r="CR235" s="5" t="s">
        <v>105</v>
      </c>
      <c r="CS235" s="5" t="s">
        <v>105</v>
      </c>
      <c r="CT235" s="5" t="s">
        <v>105</v>
      </c>
      <c r="CU235" s="5" t="s">
        <v>105</v>
      </c>
      <c r="CV235" s="13" t="s">
        <v>2189</v>
      </c>
      <c r="CW235" s="6"/>
      <c r="CX235" s="6"/>
      <c r="CY235" s="6"/>
      <c r="CZ235" s="6"/>
      <c r="DA235" s="6"/>
      <c r="DB235" s="6"/>
      <c r="DC235" s="6"/>
      <c r="DD235" s="6"/>
      <c r="DE235" s="6"/>
      <c r="DF235" s="6"/>
    </row>
    <row r="236">
      <c r="A236" s="5" t="s">
        <v>100</v>
      </c>
      <c r="B236" s="5" t="s">
        <v>1496</v>
      </c>
      <c r="C236" s="5" t="s">
        <v>2151</v>
      </c>
      <c r="D236" s="5">
        <v>3295.0</v>
      </c>
      <c r="E236" s="5" t="s">
        <v>105</v>
      </c>
      <c r="F236" s="5" t="s">
        <v>2190</v>
      </c>
      <c r="G236" s="5" t="s">
        <v>135</v>
      </c>
      <c r="H236" s="5" t="s">
        <v>105</v>
      </c>
      <c r="I236" s="5" t="s">
        <v>136</v>
      </c>
      <c r="J236" s="5" t="s">
        <v>107</v>
      </c>
      <c r="K236" s="5" t="s">
        <v>108</v>
      </c>
      <c r="L236" s="5" t="s">
        <v>105</v>
      </c>
      <c r="M236" s="5" t="s">
        <v>137</v>
      </c>
      <c r="N236" s="5">
        <v>1.0</v>
      </c>
      <c r="O236" s="29" t="s">
        <v>2191</v>
      </c>
      <c r="P236" s="5" t="s">
        <v>2192</v>
      </c>
      <c r="Q236" s="5" t="s">
        <v>2193</v>
      </c>
      <c r="R236" s="5" t="s">
        <v>2194</v>
      </c>
      <c r="S236" s="5" t="s">
        <v>105</v>
      </c>
      <c r="T236" s="5" t="s">
        <v>105</v>
      </c>
      <c r="U236" s="5" t="s">
        <v>105</v>
      </c>
      <c r="V236" s="5" t="s">
        <v>105</v>
      </c>
      <c r="W236" s="5" t="s">
        <v>105</v>
      </c>
      <c r="X236" s="5">
        <v>1200.0</v>
      </c>
      <c r="Y236" s="5" t="s">
        <v>105</v>
      </c>
      <c r="Z236" s="5" t="s">
        <v>167</v>
      </c>
      <c r="AA236" s="5" t="s">
        <v>105</v>
      </c>
      <c r="AB236" s="5" t="s">
        <v>105</v>
      </c>
      <c r="AC236" s="5" t="s">
        <v>2195</v>
      </c>
      <c r="AD236" s="5" t="s">
        <v>2196</v>
      </c>
      <c r="AE236" s="5" t="s">
        <v>105</v>
      </c>
      <c r="AF236" s="5" t="s">
        <v>105</v>
      </c>
      <c r="AG236" s="5" t="s">
        <v>105</v>
      </c>
      <c r="AH236" s="5" t="s">
        <v>105</v>
      </c>
      <c r="AI236" s="15" t="s">
        <v>105</v>
      </c>
      <c r="AJ236" s="22" t="s">
        <v>105</v>
      </c>
      <c r="AK236" s="25" t="s">
        <v>105</v>
      </c>
      <c r="AL236" s="5" t="s">
        <v>105</v>
      </c>
      <c r="AM236" s="5">
        <v>1.0</v>
      </c>
      <c r="AN236" s="5" t="s">
        <v>105</v>
      </c>
      <c r="AO236" s="5" t="s">
        <v>105</v>
      </c>
      <c r="AP236" s="5" t="s">
        <v>105</v>
      </c>
      <c r="AQ236" s="5" t="s">
        <v>105</v>
      </c>
      <c r="AR236" s="5" t="s">
        <v>105</v>
      </c>
      <c r="AS236" s="5" t="s">
        <v>105</v>
      </c>
      <c r="AT236" s="5" t="s">
        <v>105</v>
      </c>
      <c r="AU236" s="5" t="s">
        <v>105</v>
      </c>
      <c r="AV236" s="5" t="s">
        <v>105</v>
      </c>
      <c r="AW236" s="5" t="s">
        <v>170</v>
      </c>
      <c r="AX236" s="5" t="s">
        <v>105</v>
      </c>
      <c r="AY236" s="5" t="s">
        <v>105</v>
      </c>
      <c r="AZ236" s="5" t="s">
        <v>105</v>
      </c>
      <c r="BA236" s="5" t="s">
        <v>105</v>
      </c>
      <c r="BB236" s="5" t="s">
        <v>105</v>
      </c>
      <c r="BC236" s="5" t="s">
        <v>105</v>
      </c>
      <c r="BD236" s="5" t="s">
        <v>105</v>
      </c>
      <c r="BE236" s="5" t="s">
        <v>105</v>
      </c>
      <c r="BF236" s="5" t="s">
        <v>105</v>
      </c>
      <c r="BG236" s="5" t="s">
        <v>105</v>
      </c>
      <c r="BH236" s="5" t="s">
        <v>105</v>
      </c>
      <c r="BI236" s="5" t="s">
        <v>105</v>
      </c>
      <c r="BJ236" s="5" t="s">
        <v>105</v>
      </c>
      <c r="BK236" s="5" t="s">
        <v>105</v>
      </c>
      <c r="BL236" s="5" t="s">
        <v>105</v>
      </c>
      <c r="BM236" s="5" t="s">
        <v>105</v>
      </c>
      <c r="BN236" s="5" t="s">
        <v>105</v>
      </c>
      <c r="BO236" s="5" t="s">
        <v>105</v>
      </c>
      <c r="BP236" s="5" t="s">
        <v>105</v>
      </c>
      <c r="BQ236" s="5" t="s">
        <v>105</v>
      </c>
      <c r="BR236" s="5" t="s">
        <v>2197</v>
      </c>
      <c r="BS236" s="5" t="s">
        <v>105</v>
      </c>
      <c r="BT236" s="5" t="s">
        <v>1353</v>
      </c>
      <c r="BU236" s="5" t="s">
        <v>119</v>
      </c>
      <c r="BV236" s="10" t="s">
        <v>105</v>
      </c>
      <c r="BW236" s="10" t="s">
        <v>105</v>
      </c>
      <c r="BX236" s="5" t="s">
        <v>105</v>
      </c>
      <c r="BY236" s="5" t="s">
        <v>105</v>
      </c>
      <c r="BZ236" s="5" t="s">
        <v>105</v>
      </c>
      <c r="CA236" s="5" t="s">
        <v>105</v>
      </c>
      <c r="CB236" s="5" t="s">
        <v>105</v>
      </c>
      <c r="CC236" s="5" t="s">
        <v>105</v>
      </c>
      <c r="CD236" s="5" t="s">
        <v>105</v>
      </c>
      <c r="CE236" s="5" t="s">
        <v>105</v>
      </c>
      <c r="CF236" s="5" t="s">
        <v>105</v>
      </c>
      <c r="CG236" s="5" t="s">
        <v>105</v>
      </c>
      <c r="CH236" s="5" t="s">
        <v>105</v>
      </c>
      <c r="CI236" s="5" t="s">
        <v>105</v>
      </c>
      <c r="CJ236" s="5" t="s">
        <v>105</v>
      </c>
      <c r="CK236" s="5" t="s">
        <v>105</v>
      </c>
      <c r="CL236" s="5" t="s">
        <v>105</v>
      </c>
      <c r="CM236" s="5" t="s">
        <v>105</v>
      </c>
      <c r="CN236" s="5" t="s">
        <v>105</v>
      </c>
      <c r="CO236" s="5" t="s">
        <v>105</v>
      </c>
      <c r="CP236" s="5" t="s">
        <v>105</v>
      </c>
      <c r="CQ236" s="5" t="s">
        <v>105</v>
      </c>
      <c r="CR236" s="5" t="s">
        <v>105</v>
      </c>
      <c r="CS236" s="5" t="s">
        <v>105</v>
      </c>
      <c r="CT236" s="5" t="s">
        <v>105</v>
      </c>
      <c r="CU236" s="5" t="s">
        <v>105</v>
      </c>
      <c r="CV236" s="13" t="s">
        <v>2198</v>
      </c>
      <c r="CW236" s="6"/>
      <c r="CX236" s="6"/>
      <c r="CY236" s="6"/>
      <c r="CZ236" s="6"/>
      <c r="DA236" s="6"/>
      <c r="DB236" s="6"/>
      <c r="DC236" s="6"/>
      <c r="DD236" s="6"/>
      <c r="DE236" s="6"/>
      <c r="DF236" s="6"/>
    </row>
    <row r="237">
      <c r="A237" s="5" t="s">
        <v>100</v>
      </c>
      <c r="B237" s="5" t="s">
        <v>1496</v>
      </c>
      <c r="C237" s="5" t="s">
        <v>2151</v>
      </c>
      <c r="D237" s="5">
        <v>553.0</v>
      </c>
      <c r="E237" s="5" t="s">
        <v>105</v>
      </c>
      <c r="F237" s="5">
        <v>1980.0</v>
      </c>
      <c r="G237" s="5" t="s">
        <v>492</v>
      </c>
      <c r="H237" s="5" t="s">
        <v>105</v>
      </c>
      <c r="I237" s="5" t="s">
        <v>136</v>
      </c>
      <c r="J237" s="5" t="s">
        <v>107</v>
      </c>
      <c r="K237" s="5" t="s">
        <v>108</v>
      </c>
      <c r="L237" s="5" t="s">
        <v>105</v>
      </c>
      <c r="M237" s="5" t="s">
        <v>109</v>
      </c>
      <c r="N237" s="5">
        <v>2.0</v>
      </c>
      <c r="O237" s="29" t="s">
        <v>2199</v>
      </c>
      <c r="P237" s="5" t="s">
        <v>2200</v>
      </c>
      <c r="Q237" s="5" t="s">
        <v>2201</v>
      </c>
      <c r="R237" s="5" t="s">
        <v>2202</v>
      </c>
      <c r="S237" s="5" t="s">
        <v>105</v>
      </c>
      <c r="T237" s="5" t="s">
        <v>105</v>
      </c>
      <c r="U237" s="5" t="s">
        <v>105</v>
      </c>
      <c r="V237" s="5" t="s">
        <v>105</v>
      </c>
      <c r="W237" s="5" t="s">
        <v>105</v>
      </c>
      <c r="X237" s="5">
        <v>830.0</v>
      </c>
      <c r="Y237" s="5" t="s">
        <v>105</v>
      </c>
      <c r="Z237" s="5" t="s">
        <v>167</v>
      </c>
      <c r="AA237" s="5" t="s">
        <v>105</v>
      </c>
      <c r="AB237" s="5" t="s">
        <v>105</v>
      </c>
      <c r="AC237" s="5" t="s">
        <v>2203</v>
      </c>
      <c r="AD237" s="5" t="s">
        <v>105</v>
      </c>
      <c r="AE237" s="5" t="s">
        <v>105</v>
      </c>
      <c r="AF237" s="5" t="s">
        <v>105</v>
      </c>
      <c r="AG237" s="5" t="s">
        <v>105</v>
      </c>
      <c r="AH237" s="5">
        <v>1.0</v>
      </c>
      <c r="AI237" s="28">
        <f>CONVERT(AJ237, "ft", "m")</f>
        <v>365.76</v>
      </c>
      <c r="AJ237" s="22">
        <v>1200.0</v>
      </c>
      <c r="AK237" s="24">
        <f>CONVERT(AJ237, "ft", "yd")</f>
        <v>400</v>
      </c>
      <c r="AL237" s="5" t="s">
        <v>105</v>
      </c>
      <c r="AM237" s="5">
        <v>2.0</v>
      </c>
      <c r="AN237" s="5">
        <v>6.5</v>
      </c>
      <c r="AO237" s="5">
        <v>4.5</v>
      </c>
      <c r="AP237" s="5" t="s">
        <v>105</v>
      </c>
      <c r="AQ237" s="5" t="s">
        <v>105</v>
      </c>
      <c r="AR237" s="5" t="s">
        <v>105</v>
      </c>
      <c r="AS237" s="5" t="s">
        <v>105</v>
      </c>
      <c r="AT237" s="5">
        <v>350.0</v>
      </c>
      <c r="AU237" s="5">
        <v>150.0</v>
      </c>
      <c r="AV237" s="5" t="s">
        <v>105</v>
      </c>
      <c r="AW237" s="5" t="s">
        <v>286</v>
      </c>
      <c r="AX237" s="5" t="s">
        <v>105</v>
      </c>
      <c r="AY237" s="5" t="s">
        <v>105</v>
      </c>
      <c r="AZ237" s="5" t="s">
        <v>105</v>
      </c>
      <c r="BA237" s="5" t="s">
        <v>105</v>
      </c>
      <c r="BB237" s="5" t="s">
        <v>105</v>
      </c>
      <c r="BC237" s="5" t="s">
        <v>105</v>
      </c>
      <c r="BD237" s="5" t="s">
        <v>105</v>
      </c>
      <c r="BE237" s="5" t="s">
        <v>105</v>
      </c>
      <c r="BF237" s="5" t="s">
        <v>105</v>
      </c>
      <c r="BG237" s="5" t="s">
        <v>105</v>
      </c>
      <c r="BH237" s="5" t="s">
        <v>105</v>
      </c>
      <c r="BI237" s="5" t="s">
        <v>318</v>
      </c>
      <c r="BJ237" s="5" t="s">
        <v>619</v>
      </c>
      <c r="BK237" s="5" t="s">
        <v>105</v>
      </c>
      <c r="BL237" s="5" t="s">
        <v>105</v>
      </c>
      <c r="BM237" s="5" t="s">
        <v>749</v>
      </c>
      <c r="BN237" s="5" t="s">
        <v>105</v>
      </c>
      <c r="BO237" s="5" t="s">
        <v>105</v>
      </c>
      <c r="BP237" s="5" t="s">
        <v>105</v>
      </c>
      <c r="BQ237" s="5" t="s">
        <v>105</v>
      </c>
      <c r="BR237" s="5" t="s">
        <v>2204</v>
      </c>
      <c r="BS237" s="5" t="s">
        <v>105</v>
      </c>
      <c r="BT237" s="5" t="s">
        <v>2205</v>
      </c>
      <c r="BU237" s="5" t="s">
        <v>119</v>
      </c>
      <c r="BV237" s="10" t="s">
        <v>105</v>
      </c>
      <c r="BW237" s="10" t="s">
        <v>105</v>
      </c>
      <c r="BX237" s="5" t="s">
        <v>105</v>
      </c>
      <c r="BY237" s="5" t="s">
        <v>105</v>
      </c>
      <c r="BZ237" s="5" t="s">
        <v>105</v>
      </c>
      <c r="CA237" s="5" t="s">
        <v>105</v>
      </c>
      <c r="CB237" s="5" t="s">
        <v>105</v>
      </c>
      <c r="CC237" s="5" t="s">
        <v>105</v>
      </c>
      <c r="CD237" s="5" t="s">
        <v>105</v>
      </c>
      <c r="CE237" s="5" t="s">
        <v>105</v>
      </c>
      <c r="CF237" s="5" t="s">
        <v>105</v>
      </c>
      <c r="CG237" s="5" t="s">
        <v>105</v>
      </c>
      <c r="CH237" s="5" t="s">
        <v>105</v>
      </c>
      <c r="CI237" s="5" t="s">
        <v>105</v>
      </c>
      <c r="CJ237" s="5" t="s">
        <v>105</v>
      </c>
      <c r="CK237" s="5" t="s">
        <v>105</v>
      </c>
      <c r="CL237" s="5" t="s">
        <v>105</v>
      </c>
      <c r="CM237" s="5" t="s">
        <v>105</v>
      </c>
      <c r="CN237" s="5" t="s">
        <v>105</v>
      </c>
      <c r="CO237" s="5" t="s">
        <v>105</v>
      </c>
      <c r="CP237" s="5" t="s">
        <v>105</v>
      </c>
      <c r="CQ237" s="29" t="s">
        <v>2206</v>
      </c>
      <c r="CR237" s="5" t="s">
        <v>105</v>
      </c>
      <c r="CS237" s="5" t="s">
        <v>105</v>
      </c>
      <c r="CT237" s="5" t="s">
        <v>105</v>
      </c>
      <c r="CU237" s="5" t="s">
        <v>105</v>
      </c>
      <c r="CV237" s="13" t="s">
        <v>2207</v>
      </c>
      <c r="CW237" s="6"/>
      <c r="CX237" s="6"/>
      <c r="CY237" s="6"/>
      <c r="CZ237" s="6"/>
      <c r="DA237" s="6"/>
      <c r="DB237" s="6"/>
      <c r="DC237" s="6"/>
      <c r="DD237" s="6"/>
      <c r="DE237" s="6"/>
      <c r="DF237" s="6"/>
    </row>
    <row r="238">
      <c r="A238" s="5" t="s">
        <v>100</v>
      </c>
      <c r="B238" s="5" t="s">
        <v>1496</v>
      </c>
      <c r="C238" s="5" t="s">
        <v>2151</v>
      </c>
      <c r="D238" s="5">
        <v>3387.0</v>
      </c>
      <c r="E238" s="5" t="s">
        <v>105</v>
      </c>
      <c r="F238" s="5">
        <v>1989.0</v>
      </c>
      <c r="G238" s="5" t="s">
        <v>149</v>
      </c>
      <c r="H238" s="5" t="s">
        <v>105</v>
      </c>
      <c r="I238" s="5" t="s">
        <v>150</v>
      </c>
      <c r="J238" s="5" t="s">
        <v>124</v>
      </c>
      <c r="K238" s="5" t="s">
        <v>199</v>
      </c>
      <c r="L238" s="5" t="s">
        <v>105</v>
      </c>
      <c r="M238" s="5" t="s">
        <v>105</v>
      </c>
      <c r="N238" s="5">
        <v>2.0</v>
      </c>
      <c r="O238" s="29" t="s">
        <v>2208</v>
      </c>
      <c r="P238" s="5" t="s">
        <v>2209</v>
      </c>
      <c r="Q238" s="5" t="s">
        <v>2210</v>
      </c>
      <c r="R238" s="5" t="s">
        <v>105</v>
      </c>
      <c r="S238" s="5" t="s">
        <v>105</v>
      </c>
      <c r="T238" s="5" t="s">
        <v>105</v>
      </c>
      <c r="U238" s="5" t="s">
        <v>105</v>
      </c>
      <c r="V238" s="5" t="s">
        <v>105</v>
      </c>
      <c r="W238" s="5" t="s">
        <v>105</v>
      </c>
      <c r="X238" s="5">
        <v>130.0</v>
      </c>
      <c r="Y238" s="5" t="s">
        <v>105</v>
      </c>
      <c r="Z238" s="5" t="s">
        <v>167</v>
      </c>
      <c r="AA238" s="5" t="s">
        <v>105</v>
      </c>
      <c r="AB238" s="5" t="s">
        <v>105</v>
      </c>
      <c r="AC238" s="5" t="s">
        <v>2211</v>
      </c>
      <c r="AD238" s="5" t="s">
        <v>105</v>
      </c>
      <c r="AE238" s="5" t="s">
        <v>105</v>
      </c>
      <c r="AF238" s="5" t="s">
        <v>105</v>
      </c>
      <c r="AG238" s="5" t="s">
        <v>105</v>
      </c>
      <c r="AH238" s="6">
        <f>(5+10)/2</f>
        <v>7.5</v>
      </c>
      <c r="AI238" s="15" t="s">
        <v>105</v>
      </c>
      <c r="AJ238" s="22" t="s">
        <v>105</v>
      </c>
      <c r="AK238" s="25" t="s">
        <v>105</v>
      </c>
      <c r="AL238" s="5" t="s">
        <v>105</v>
      </c>
      <c r="AM238" s="5" t="s">
        <v>105</v>
      </c>
      <c r="AN238" s="5" t="s">
        <v>105</v>
      </c>
      <c r="AO238" s="5" t="s">
        <v>105</v>
      </c>
      <c r="AP238" s="5" t="s">
        <v>105</v>
      </c>
      <c r="AQ238" s="5" t="s">
        <v>105</v>
      </c>
      <c r="AR238" s="5" t="s">
        <v>105</v>
      </c>
      <c r="AS238" s="5" t="s">
        <v>105</v>
      </c>
      <c r="AT238" s="5" t="s">
        <v>105</v>
      </c>
      <c r="AU238" s="5" t="s">
        <v>105</v>
      </c>
      <c r="AV238" s="5" t="s">
        <v>105</v>
      </c>
      <c r="AW238" s="5" t="s">
        <v>105</v>
      </c>
      <c r="AX238" s="5" t="s">
        <v>105</v>
      </c>
      <c r="AY238" s="5" t="s">
        <v>105</v>
      </c>
      <c r="AZ238" s="5" t="s">
        <v>105</v>
      </c>
      <c r="BA238" s="5" t="s">
        <v>105</v>
      </c>
      <c r="BB238" s="5" t="s">
        <v>105</v>
      </c>
      <c r="BC238" s="5" t="s">
        <v>105</v>
      </c>
      <c r="BD238" s="5" t="s">
        <v>105</v>
      </c>
      <c r="BE238" s="5" t="s">
        <v>105</v>
      </c>
      <c r="BF238" s="5" t="s">
        <v>105</v>
      </c>
      <c r="BG238" s="5" t="s">
        <v>105</v>
      </c>
      <c r="BH238" s="5" t="s">
        <v>105</v>
      </c>
      <c r="BI238" s="5" t="s">
        <v>105</v>
      </c>
      <c r="BJ238" s="5" t="s">
        <v>105</v>
      </c>
      <c r="BK238" s="5" t="s">
        <v>105</v>
      </c>
      <c r="BL238" s="5" t="s">
        <v>105</v>
      </c>
      <c r="BM238" s="5" t="s">
        <v>105</v>
      </c>
      <c r="BN238" s="5" t="s">
        <v>105</v>
      </c>
      <c r="BO238" s="5" t="s">
        <v>105</v>
      </c>
      <c r="BP238" s="5" t="s">
        <v>105</v>
      </c>
      <c r="BQ238" s="5" t="s">
        <v>105</v>
      </c>
      <c r="BR238" s="5" t="s">
        <v>105</v>
      </c>
      <c r="BS238" s="5" t="s">
        <v>105</v>
      </c>
      <c r="BT238" s="5" t="s">
        <v>105</v>
      </c>
      <c r="BU238" s="5" t="s">
        <v>105</v>
      </c>
      <c r="BV238" s="10" t="s">
        <v>105</v>
      </c>
      <c r="BW238" s="10" t="s">
        <v>105</v>
      </c>
      <c r="BX238" s="5" t="s">
        <v>1043</v>
      </c>
      <c r="BY238" s="5" t="s">
        <v>105</v>
      </c>
      <c r="BZ238" s="5" t="s">
        <v>105</v>
      </c>
      <c r="CA238" s="5" t="s">
        <v>105</v>
      </c>
      <c r="CB238" s="5" t="s">
        <v>105</v>
      </c>
      <c r="CC238" s="5" t="s">
        <v>105</v>
      </c>
      <c r="CD238" s="5" t="s">
        <v>105</v>
      </c>
      <c r="CE238" s="5" t="s">
        <v>105</v>
      </c>
      <c r="CF238" s="5" t="s">
        <v>105</v>
      </c>
      <c r="CG238" s="5" t="s">
        <v>105</v>
      </c>
      <c r="CH238" s="5" t="s">
        <v>105</v>
      </c>
      <c r="CI238" s="5" t="s">
        <v>105</v>
      </c>
      <c r="CJ238" s="5" t="s">
        <v>105</v>
      </c>
      <c r="CK238" s="5" t="s">
        <v>105</v>
      </c>
      <c r="CL238" s="5" t="s">
        <v>105</v>
      </c>
      <c r="CM238" s="5" t="s">
        <v>105</v>
      </c>
      <c r="CN238" s="5" t="s">
        <v>105</v>
      </c>
      <c r="CO238" s="5" t="s">
        <v>105</v>
      </c>
      <c r="CP238" s="5" t="s">
        <v>105</v>
      </c>
      <c r="CQ238" s="29" t="s">
        <v>2212</v>
      </c>
      <c r="CR238" s="5" t="s">
        <v>105</v>
      </c>
      <c r="CS238" s="5" t="s">
        <v>105</v>
      </c>
      <c r="CT238" s="5" t="s">
        <v>105</v>
      </c>
      <c r="CU238" s="5" t="s">
        <v>105</v>
      </c>
      <c r="CV238" s="13" t="s">
        <v>2213</v>
      </c>
      <c r="CW238" s="6"/>
      <c r="CX238" s="6"/>
      <c r="CY238" s="6"/>
      <c r="CZ238" s="6"/>
      <c r="DA238" s="6"/>
      <c r="DB238" s="6"/>
      <c r="DC238" s="6"/>
      <c r="DD238" s="6"/>
      <c r="DE238" s="6"/>
      <c r="DF238" s="6"/>
    </row>
    <row r="239">
      <c r="A239" s="5" t="s">
        <v>100</v>
      </c>
      <c r="B239" s="5" t="s">
        <v>1496</v>
      </c>
      <c r="C239" s="5" t="s">
        <v>2151</v>
      </c>
      <c r="D239" s="5">
        <v>668.0</v>
      </c>
      <c r="E239" s="5" t="s">
        <v>105</v>
      </c>
      <c r="F239" s="5">
        <v>1991.0</v>
      </c>
      <c r="G239" s="5" t="s">
        <v>163</v>
      </c>
      <c r="H239" s="5" t="s">
        <v>105</v>
      </c>
      <c r="I239" s="5" t="s">
        <v>150</v>
      </c>
      <c r="J239" s="5" t="s">
        <v>124</v>
      </c>
      <c r="K239" s="5" t="s">
        <v>108</v>
      </c>
      <c r="L239" s="5" t="s">
        <v>105</v>
      </c>
      <c r="M239" s="5" t="s">
        <v>137</v>
      </c>
      <c r="N239" s="5">
        <v>2.0</v>
      </c>
      <c r="O239" s="29" t="s">
        <v>2214</v>
      </c>
      <c r="P239" s="5" t="s">
        <v>105</v>
      </c>
      <c r="Q239" s="5" t="s">
        <v>105</v>
      </c>
      <c r="R239" s="5" t="s">
        <v>105</v>
      </c>
      <c r="S239" s="5" t="s">
        <v>2215</v>
      </c>
      <c r="T239" s="5" t="s">
        <v>105</v>
      </c>
      <c r="U239" s="5" t="s">
        <v>105</v>
      </c>
      <c r="V239" s="5" t="s">
        <v>105</v>
      </c>
      <c r="W239" s="5">
        <v>4500.0</v>
      </c>
      <c r="X239" s="5">
        <v>900.0</v>
      </c>
      <c r="Y239" s="5" t="s">
        <v>105</v>
      </c>
      <c r="Z239" s="5" t="s">
        <v>105</v>
      </c>
      <c r="AA239" s="5" t="s">
        <v>105</v>
      </c>
      <c r="AB239" s="5" t="s">
        <v>105</v>
      </c>
      <c r="AC239" s="5" t="s">
        <v>2216</v>
      </c>
      <c r="AD239" s="5" t="s">
        <v>105</v>
      </c>
      <c r="AE239" s="5" t="s">
        <v>105</v>
      </c>
      <c r="AF239" s="5" t="s">
        <v>105</v>
      </c>
      <c r="AG239" s="5" t="s">
        <v>105</v>
      </c>
      <c r="AH239" s="5" t="s">
        <v>105</v>
      </c>
      <c r="AI239" s="15" t="s">
        <v>105</v>
      </c>
      <c r="AJ239" s="22" t="s">
        <v>105</v>
      </c>
      <c r="AK239" s="25" t="s">
        <v>105</v>
      </c>
      <c r="AL239" s="5" t="s">
        <v>105</v>
      </c>
      <c r="AM239" s="5">
        <v>1.0</v>
      </c>
      <c r="AN239" s="5" t="s">
        <v>105</v>
      </c>
      <c r="AO239" s="5" t="s">
        <v>105</v>
      </c>
      <c r="AP239" s="5" t="s">
        <v>105</v>
      </c>
      <c r="AQ239" s="5" t="s">
        <v>105</v>
      </c>
      <c r="AR239" s="5" t="s">
        <v>105</v>
      </c>
      <c r="AS239" s="5" t="s">
        <v>105</v>
      </c>
      <c r="AT239" s="5" t="s">
        <v>105</v>
      </c>
      <c r="AU239" s="5" t="s">
        <v>105</v>
      </c>
      <c r="AV239" s="5" t="s">
        <v>105</v>
      </c>
      <c r="AW239" s="5" t="s">
        <v>556</v>
      </c>
      <c r="AX239" s="5" t="s">
        <v>105</v>
      </c>
      <c r="AY239" s="5" t="s">
        <v>105</v>
      </c>
      <c r="AZ239" s="5" t="s">
        <v>105</v>
      </c>
      <c r="BA239" s="5" t="s">
        <v>105</v>
      </c>
      <c r="BB239" s="5" t="s">
        <v>105</v>
      </c>
      <c r="BC239" s="5" t="s">
        <v>105</v>
      </c>
      <c r="BD239" s="5" t="s">
        <v>105</v>
      </c>
      <c r="BE239" s="5" t="s">
        <v>105</v>
      </c>
      <c r="BF239" s="5" t="s">
        <v>105</v>
      </c>
      <c r="BG239" s="5" t="s">
        <v>105</v>
      </c>
      <c r="BH239" s="5" t="s">
        <v>105</v>
      </c>
      <c r="BI239" s="5" t="s">
        <v>105</v>
      </c>
      <c r="BJ239" s="5" t="s">
        <v>105</v>
      </c>
      <c r="BK239" s="5" t="s">
        <v>105</v>
      </c>
      <c r="BL239" s="5" t="s">
        <v>105</v>
      </c>
      <c r="BM239" s="5" t="s">
        <v>105</v>
      </c>
      <c r="BN239" s="5" t="s">
        <v>105</v>
      </c>
      <c r="BO239" s="5" t="s">
        <v>118</v>
      </c>
      <c r="BP239" s="5" t="s">
        <v>105</v>
      </c>
      <c r="BQ239" s="5" t="s">
        <v>105</v>
      </c>
      <c r="BR239" s="5" t="s">
        <v>2217</v>
      </c>
      <c r="BS239" s="5" t="s">
        <v>105</v>
      </c>
      <c r="BT239" s="5" t="s">
        <v>1353</v>
      </c>
      <c r="BU239" s="5" t="s">
        <v>105</v>
      </c>
      <c r="BV239" s="10" t="s">
        <v>105</v>
      </c>
      <c r="BW239" s="10" t="s">
        <v>105</v>
      </c>
      <c r="BX239" s="5" t="s">
        <v>105</v>
      </c>
      <c r="BY239" s="5" t="s">
        <v>105</v>
      </c>
      <c r="BZ239" s="5" t="s">
        <v>105</v>
      </c>
      <c r="CA239" s="5" t="s">
        <v>105</v>
      </c>
      <c r="CB239" s="5" t="s">
        <v>105</v>
      </c>
      <c r="CC239" s="5" t="s">
        <v>105</v>
      </c>
      <c r="CD239" s="5" t="s">
        <v>105</v>
      </c>
      <c r="CE239" s="5" t="s">
        <v>105</v>
      </c>
      <c r="CF239" s="5" t="s">
        <v>105</v>
      </c>
      <c r="CG239" s="5" t="s">
        <v>105</v>
      </c>
      <c r="CH239" s="5" t="s">
        <v>105</v>
      </c>
      <c r="CI239" s="5" t="s">
        <v>105</v>
      </c>
      <c r="CJ239" s="5" t="s">
        <v>105</v>
      </c>
      <c r="CK239" s="5" t="s">
        <v>105</v>
      </c>
      <c r="CL239" s="5" t="s">
        <v>105</v>
      </c>
      <c r="CM239" s="5" t="s">
        <v>105</v>
      </c>
      <c r="CN239" s="5" t="s">
        <v>105</v>
      </c>
      <c r="CO239" s="5" t="s">
        <v>105</v>
      </c>
      <c r="CP239" s="5" t="s">
        <v>105</v>
      </c>
      <c r="CQ239" s="5" t="s">
        <v>105</v>
      </c>
      <c r="CR239" s="5" t="s">
        <v>105</v>
      </c>
      <c r="CS239" s="5" t="s">
        <v>105</v>
      </c>
      <c r="CT239" s="5" t="s">
        <v>105</v>
      </c>
      <c r="CU239" s="5" t="s">
        <v>105</v>
      </c>
      <c r="CV239" s="13" t="s">
        <v>2218</v>
      </c>
      <c r="CW239" s="6"/>
      <c r="CX239" s="6"/>
      <c r="CY239" s="6"/>
      <c r="CZ239" s="6"/>
      <c r="DA239" s="6"/>
      <c r="DB239" s="6"/>
      <c r="DC239" s="6"/>
      <c r="DD239" s="6"/>
      <c r="DE239" s="6"/>
      <c r="DF239" s="6"/>
    </row>
    <row r="240">
      <c r="A240" s="5" t="s">
        <v>100</v>
      </c>
      <c r="B240" s="5" t="s">
        <v>1496</v>
      </c>
      <c r="C240" s="5" t="s">
        <v>2151</v>
      </c>
      <c r="D240" s="5">
        <v>9393.0</v>
      </c>
      <c r="E240" s="5" t="s">
        <v>103</v>
      </c>
      <c r="F240" s="5">
        <v>1991.0</v>
      </c>
      <c r="G240" s="5" t="s">
        <v>492</v>
      </c>
      <c r="H240" s="5" t="s">
        <v>105</v>
      </c>
      <c r="I240" s="5" t="s">
        <v>136</v>
      </c>
      <c r="J240" s="5" t="s">
        <v>107</v>
      </c>
      <c r="K240" s="5" t="s">
        <v>108</v>
      </c>
      <c r="L240" s="5" t="s">
        <v>105</v>
      </c>
      <c r="M240" s="5" t="s">
        <v>225</v>
      </c>
      <c r="N240" s="5">
        <v>1.0</v>
      </c>
      <c r="O240" s="29" t="s">
        <v>2219</v>
      </c>
      <c r="P240" s="5" t="s">
        <v>2220</v>
      </c>
      <c r="Q240" s="5" t="s">
        <v>2221</v>
      </c>
      <c r="R240" s="5" t="s">
        <v>2222</v>
      </c>
      <c r="S240" s="5" t="s">
        <v>2223</v>
      </c>
      <c r="T240" s="5">
        <v>43.5239924</v>
      </c>
      <c r="U240" s="5">
        <v>-123.3118939</v>
      </c>
      <c r="V240" s="5">
        <v>208.04</v>
      </c>
      <c r="W240" s="5">
        <v>672.0</v>
      </c>
      <c r="X240" s="5">
        <v>230.0</v>
      </c>
      <c r="Y240" s="5" t="s">
        <v>105</v>
      </c>
      <c r="Z240" s="5" t="s">
        <v>2224</v>
      </c>
      <c r="AA240" s="5" t="s">
        <v>105</v>
      </c>
      <c r="AB240" s="5" t="s">
        <v>105</v>
      </c>
      <c r="AC240" s="5" t="s">
        <v>2225</v>
      </c>
      <c r="AD240" s="5" t="s">
        <v>2226</v>
      </c>
      <c r="AE240" s="5" t="s">
        <v>105</v>
      </c>
      <c r="AF240" s="5" t="s">
        <v>105</v>
      </c>
      <c r="AG240" s="5" t="s">
        <v>105</v>
      </c>
      <c r="AH240" s="5" t="s">
        <v>105</v>
      </c>
      <c r="AI240" s="15" t="s">
        <v>105</v>
      </c>
      <c r="AJ240" s="22" t="s">
        <v>105</v>
      </c>
      <c r="AK240" s="25" t="s">
        <v>105</v>
      </c>
      <c r="AL240" s="5" t="s">
        <v>105</v>
      </c>
      <c r="AM240" s="5">
        <v>1.0</v>
      </c>
      <c r="AN240" s="5">
        <v>6.0</v>
      </c>
      <c r="AO240" s="5" t="s">
        <v>105</v>
      </c>
      <c r="AP240" s="5" t="s">
        <v>105</v>
      </c>
      <c r="AQ240" s="5" t="s">
        <v>105</v>
      </c>
      <c r="AR240" s="5" t="s">
        <v>105</v>
      </c>
      <c r="AS240" s="5" t="s">
        <v>105</v>
      </c>
      <c r="AT240" s="5" t="s">
        <v>105</v>
      </c>
      <c r="AU240" s="5" t="s">
        <v>105</v>
      </c>
      <c r="AV240" s="5" t="s">
        <v>105</v>
      </c>
      <c r="AW240" s="5" t="s">
        <v>116</v>
      </c>
      <c r="AX240" s="5" t="s">
        <v>105</v>
      </c>
      <c r="AY240" s="5" t="s">
        <v>105</v>
      </c>
      <c r="AZ240" s="5" t="s">
        <v>105</v>
      </c>
      <c r="BA240" s="5" t="s">
        <v>105</v>
      </c>
      <c r="BB240" s="5" t="s">
        <v>105</v>
      </c>
      <c r="BC240" s="5" t="s">
        <v>105</v>
      </c>
      <c r="BD240" s="5" t="s">
        <v>105</v>
      </c>
      <c r="BE240" s="5" t="s">
        <v>105</v>
      </c>
      <c r="BF240" s="5" t="s">
        <v>105</v>
      </c>
      <c r="BG240" s="5" t="s">
        <v>105</v>
      </c>
      <c r="BH240" s="5" t="s">
        <v>105</v>
      </c>
      <c r="BI240" s="5" t="s">
        <v>318</v>
      </c>
      <c r="BJ240" s="5" t="s">
        <v>105</v>
      </c>
      <c r="BK240" s="5" t="s">
        <v>306</v>
      </c>
      <c r="BL240" s="5" t="s">
        <v>105</v>
      </c>
      <c r="BM240" s="5" t="s">
        <v>105</v>
      </c>
      <c r="BN240" s="5" t="s">
        <v>105</v>
      </c>
      <c r="BO240" s="5" t="s">
        <v>105</v>
      </c>
      <c r="BP240" s="5" t="s">
        <v>1364</v>
      </c>
      <c r="BQ240" s="5" t="s">
        <v>105</v>
      </c>
      <c r="BR240" s="5" t="s">
        <v>2227</v>
      </c>
      <c r="BS240" s="5" t="s">
        <v>118</v>
      </c>
      <c r="BT240" s="5" t="s">
        <v>2228</v>
      </c>
      <c r="BU240" s="5" t="s">
        <v>119</v>
      </c>
      <c r="BV240" s="10" t="s">
        <v>105</v>
      </c>
      <c r="BW240" s="10" t="s">
        <v>105</v>
      </c>
      <c r="BX240" s="5" t="s">
        <v>105</v>
      </c>
      <c r="BY240" s="5" t="s">
        <v>105</v>
      </c>
      <c r="BZ240" s="5" t="s">
        <v>105</v>
      </c>
      <c r="CA240" s="5" t="s">
        <v>105</v>
      </c>
      <c r="CB240" s="5" t="s">
        <v>105</v>
      </c>
      <c r="CC240" s="5" t="s">
        <v>105</v>
      </c>
      <c r="CD240" s="5" t="s">
        <v>105</v>
      </c>
      <c r="CE240" s="5" t="s">
        <v>105</v>
      </c>
      <c r="CF240" s="5" t="s">
        <v>105</v>
      </c>
      <c r="CG240" s="5" t="s">
        <v>105</v>
      </c>
      <c r="CH240" s="5" t="s">
        <v>105</v>
      </c>
      <c r="CI240" s="5" t="s">
        <v>105</v>
      </c>
      <c r="CJ240" s="5" t="s">
        <v>105</v>
      </c>
      <c r="CK240" s="5" t="s">
        <v>105</v>
      </c>
      <c r="CL240" s="5" t="s">
        <v>105</v>
      </c>
      <c r="CM240" s="5" t="s">
        <v>105</v>
      </c>
      <c r="CN240" s="5" t="s">
        <v>105</v>
      </c>
      <c r="CO240" s="5" t="s">
        <v>105</v>
      </c>
      <c r="CP240" s="5" t="s">
        <v>105</v>
      </c>
      <c r="CQ240" s="29" t="s">
        <v>2229</v>
      </c>
      <c r="CR240" s="5" t="s">
        <v>118</v>
      </c>
      <c r="CS240" s="5" t="s">
        <v>105</v>
      </c>
      <c r="CT240" s="5" t="s">
        <v>105</v>
      </c>
      <c r="CU240" s="5" t="s">
        <v>105</v>
      </c>
      <c r="CV240" s="13" t="s">
        <v>2230</v>
      </c>
      <c r="CW240" s="6"/>
      <c r="CX240" s="6"/>
      <c r="CY240" s="6"/>
      <c r="CZ240" s="6"/>
      <c r="DA240" s="6"/>
      <c r="DB240" s="6"/>
      <c r="DC240" s="6"/>
      <c r="DD240" s="6"/>
      <c r="DE240" s="6"/>
      <c r="DF240" s="6"/>
    </row>
    <row r="241">
      <c r="A241" s="5" t="s">
        <v>100</v>
      </c>
      <c r="B241" s="5" t="s">
        <v>1496</v>
      </c>
      <c r="C241" s="5" t="s">
        <v>2151</v>
      </c>
      <c r="D241" s="5">
        <v>22996.0</v>
      </c>
      <c r="E241" s="5" t="s">
        <v>2231</v>
      </c>
      <c r="F241" s="5">
        <v>2002.0</v>
      </c>
      <c r="G241" s="5" t="s">
        <v>197</v>
      </c>
      <c r="H241" s="5">
        <v>20.0</v>
      </c>
      <c r="I241" s="5" t="s">
        <v>150</v>
      </c>
      <c r="J241" s="5" t="s">
        <v>107</v>
      </c>
      <c r="K241" s="5" t="s">
        <v>108</v>
      </c>
      <c r="L241" s="5" t="s">
        <v>151</v>
      </c>
      <c r="M241" s="5" t="s">
        <v>109</v>
      </c>
      <c r="N241" s="5">
        <v>1.0</v>
      </c>
      <c r="O241" s="29" t="s">
        <v>2232</v>
      </c>
      <c r="P241" s="5" t="s">
        <v>2233</v>
      </c>
      <c r="Q241" s="5" t="s">
        <v>2234</v>
      </c>
      <c r="R241" s="5" t="s">
        <v>2235</v>
      </c>
      <c r="S241" s="5" t="s">
        <v>2236</v>
      </c>
      <c r="T241" s="5" t="s">
        <v>105</v>
      </c>
      <c r="U241" s="5" t="s">
        <v>105</v>
      </c>
      <c r="V241" s="5" t="s">
        <v>105</v>
      </c>
      <c r="W241" s="5" t="s">
        <v>105</v>
      </c>
      <c r="X241" s="5">
        <v>1607.0</v>
      </c>
      <c r="Y241" s="5" t="s">
        <v>105</v>
      </c>
      <c r="Z241" s="5" t="s">
        <v>105</v>
      </c>
      <c r="AA241" s="5" t="s">
        <v>220</v>
      </c>
      <c r="AB241" s="5">
        <v>38.0</v>
      </c>
      <c r="AC241" s="5" t="s">
        <v>2237</v>
      </c>
      <c r="AD241" s="5" t="s">
        <v>105</v>
      </c>
      <c r="AE241" s="5" t="s">
        <v>105</v>
      </c>
      <c r="AF241" s="5" t="s">
        <v>105</v>
      </c>
      <c r="AG241" s="5" t="s">
        <v>105</v>
      </c>
      <c r="AH241" s="6">
        <f>17.5/60</f>
        <v>0.2916666667</v>
      </c>
      <c r="AI241" s="28">
        <f t="shared" ref="AI241:AI242" si="58">CONVERT(AJ241, "ft", "m")</f>
        <v>18.288</v>
      </c>
      <c r="AJ241" s="22">
        <v>60.0</v>
      </c>
      <c r="AK241" s="24">
        <f t="shared" ref="AK241:AK242" si="59">CONVERT(AJ241, "ft", "yd")</f>
        <v>20</v>
      </c>
      <c r="AL241" s="5" t="s">
        <v>105</v>
      </c>
      <c r="AM241" s="5">
        <v>1.0</v>
      </c>
      <c r="AN241" s="5">
        <v>8.0</v>
      </c>
      <c r="AO241" s="5" t="s">
        <v>105</v>
      </c>
      <c r="AP241" s="5" t="s">
        <v>105</v>
      </c>
      <c r="AQ241" s="5" t="s">
        <v>105</v>
      </c>
      <c r="AR241" s="5" t="s">
        <v>105</v>
      </c>
      <c r="AS241" s="5" t="s">
        <v>105</v>
      </c>
      <c r="AT241" s="5" t="s">
        <v>105</v>
      </c>
      <c r="AU241" s="5" t="s">
        <v>105</v>
      </c>
      <c r="AV241" s="5" t="s">
        <v>105</v>
      </c>
      <c r="AW241" s="5" t="s">
        <v>116</v>
      </c>
      <c r="AX241" s="5" t="s">
        <v>105</v>
      </c>
      <c r="AY241" s="5" t="s">
        <v>105</v>
      </c>
      <c r="AZ241" s="5" t="s">
        <v>105</v>
      </c>
      <c r="BA241" s="5" t="s">
        <v>144</v>
      </c>
      <c r="BB241" s="5" t="s">
        <v>105</v>
      </c>
      <c r="BC241" s="5" t="s">
        <v>105</v>
      </c>
      <c r="BD241" s="5" t="s">
        <v>105</v>
      </c>
      <c r="BE241" s="5" t="s">
        <v>105</v>
      </c>
      <c r="BF241" s="5" t="s">
        <v>2238</v>
      </c>
      <c r="BG241" s="5" t="s">
        <v>105</v>
      </c>
      <c r="BH241" s="5" t="s">
        <v>2239</v>
      </c>
      <c r="BI241" s="5" t="s">
        <v>318</v>
      </c>
      <c r="BJ241" s="5" t="s">
        <v>619</v>
      </c>
      <c r="BK241" s="5" t="s">
        <v>2240</v>
      </c>
      <c r="BL241" s="5" t="s">
        <v>2241</v>
      </c>
      <c r="BM241" s="5" t="s">
        <v>749</v>
      </c>
      <c r="BN241" s="5" t="s">
        <v>685</v>
      </c>
      <c r="BO241" s="5" t="s">
        <v>118</v>
      </c>
      <c r="BP241" s="5" t="s">
        <v>105</v>
      </c>
      <c r="BQ241" s="5" t="s">
        <v>105</v>
      </c>
      <c r="BR241" s="5" t="s">
        <v>2242</v>
      </c>
      <c r="BS241" s="5" t="s">
        <v>118</v>
      </c>
      <c r="BT241" s="5" t="s">
        <v>105</v>
      </c>
      <c r="BU241" s="5" t="s">
        <v>119</v>
      </c>
      <c r="BV241" s="10" t="s">
        <v>105</v>
      </c>
      <c r="BW241" s="10" t="s">
        <v>105</v>
      </c>
      <c r="BX241" s="5" t="s">
        <v>105</v>
      </c>
      <c r="BY241" s="5" t="s">
        <v>105</v>
      </c>
      <c r="BZ241" s="5" t="s">
        <v>105</v>
      </c>
      <c r="CA241" s="5" t="s">
        <v>105</v>
      </c>
      <c r="CB241" s="5">
        <v>1.0</v>
      </c>
      <c r="CC241" s="5" t="s">
        <v>105</v>
      </c>
      <c r="CD241" s="5" t="s">
        <v>105</v>
      </c>
      <c r="CE241" s="5" t="s">
        <v>105</v>
      </c>
      <c r="CF241" s="5" t="s">
        <v>105</v>
      </c>
      <c r="CG241" s="5" t="s">
        <v>105</v>
      </c>
      <c r="CH241" s="5" t="s">
        <v>105</v>
      </c>
      <c r="CI241" s="5" t="s">
        <v>105</v>
      </c>
      <c r="CJ241" s="5" t="s">
        <v>105</v>
      </c>
      <c r="CK241" s="5" t="s">
        <v>105</v>
      </c>
      <c r="CL241" s="5" t="s">
        <v>118</v>
      </c>
      <c r="CM241" s="5">
        <v>5.0</v>
      </c>
      <c r="CN241" s="5" t="s">
        <v>105</v>
      </c>
      <c r="CO241" s="5" t="s">
        <v>105</v>
      </c>
      <c r="CP241" s="5" t="s">
        <v>105</v>
      </c>
      <c r="CQ241" s="29" t="s">
        <v>2243</v>
      </c>
      <c r="CR241" s="5" t="s">
        <v>105</v>
      </c>
      <c r="CS241" s="5" t="s">
        <v>118</v>
      </c>
      <c r="CT241" s="5" t="s">
        <v>105</v>
      </c>
      <c r="CU241" s="5" t="s">
        <v>105</v>
      </c>
      <c r="CV241" s="13" t="s">
        <v>2244</v>
      </c>
      <c r="CW241" s="6"/>
      <c r="CX241" s="6"/>
      <c r="CY241" s="6"/>
      <c r="CZ241" s="6"/>
      <c r="DA241" s="6"/>
      <c r="DB241" s="6"/>
      <c r="DC241" s="6"/>
      <c r="DD241" s="6"/>
      <c r="DE241" s="6"/>
      <c r="DF241" s="6"/>
    </row>
    <row r="242">
      <c r="A242" s="5" t="s">
        <v>100</v>
      </c>
      <c r="B242" s="5" t="s">
        <v>1496</v>
      </c>
      <c r="C242" s="5" t="s">
        <v>2151</v>
      </c>
      <c r="D242" s="5">
        <v>8227.0</v>
      </c>
      <c r="E242" s="5" t="s">
        <v>103</v>
      </c>
      <c r="F242" s="5">
        <v>2002.0</v>
      </c>
      <c r="G242" s="5" t="s">
        <v>492</v>
      </c>
      <c r="H242" s="5" t="s">
        <v>105</v>
      </c>
      <c r="I242" s="5" t="s">
        <v>136</v>
      </c>
      <c r="J242" s="5" t="s">
        <v>107</v>
      </c>
      <c r="K242" s="5" t="s">
        <v>108</v>
      </c>
      <c r="L242" s="5" t="s">
        <v>105</v>
      </c>
      <c r="M242" s="5" t="s">
        <v>225</v>
      </c>
      <c r="N242" s="5">
        <v>1.0</v>
      </c>
      <c r="O242" s="29" t="s">
        <v>2245</v>
      </c>
      <c r="P242" s="5" t="s">
        <v>2246</v>
      </c>
      <c r="Q242" s="5" t="s">
        <v>2162</v>
      </c>
      <c r="R242" s="5" t="s">
        <v>2247</v>
      </c>
      <c r="S242" s="5" t="s">
        <v>2248</v>
      </c>
      <c r="T242" s="5" t="s">
        <v>105</v>
      </c>
      <c r="U242" s="5" t="s">
        <v>105</v>
      </c>
      <c r="V242" s="5" t="s">
        <v>105</v>
      </c>
      <c r="W242" s="5" t="s">
        <v>105</v>
      </c>
      <c r="X242" s="5">
        <v>0.0</v>
      </c>
      <c r="Y242" s="5" t="s">
        <v>105</v>
      </c>
      <c r="Z242" s="5" t="s">
        <v>105</v>
      </c>
      <c r="AA242" s="5" t="s">
        <v>105</v>
      </c>
      <c r="AB242" s="5" t="s">
        <v>105</v>
      </c>
      <c r="AC242" s="5" t="s">
        <v>105</v>
      </c>
      <c r="AD242" s="5" t="s">
        <v>2249</v>
      </c>
      <c r="AE242" s="5" t="s">
        <v>105</v>
      </c>
      <c r="AF242" s="5" t="s">
        <v>105</v>
      </c>
      <c r="AG242" s="5" t="s">
        <v>105</v>
      </c>
      <c r="AH242" s="5" t="s">
        <v>105</v>
      </c>
      <c r="AI242" s="28">
        <f t="shared" si="58"/>
        <v>4.572</v>
      </c>
      <c r="AJ242" s="22">
        <v>15.0</v>
      </c>
      <c r="AK242" s="24">
        <f t="shared" si="59"/>
        <v>5</v>
      </c>
      <c r="AL242" s="5" t="s">
        <v>105</v>
      </c>
      <c r="AM242" s="5">
        <v>1.0</v>
      </c>
      <c r="AN242" s="5">
        <v>7.0</v>
      </c>
      <c r="AO242" s="5" t="s">
        <v>105</v>
      </c>
      <c r="AP242" s="5" t="s">
        <v>105</v>
      </c>
      <c r="AQ242" s="5" t="s">
        <v>105</v>
      </c>
      <c r="AR242" s="5" t="s">
        <v>105</v>
      </c>
      <c r="AS242" s="5" t="s">
        <v>105</v>
      </c>
      <c r="AT242" s="5" t="s">
        <v>105</v>
      </c>
      <c r="AU242" s="5" t="s">
        <v>105</v>
      </c>
      <c r="AV242" s="5" t="s">
        <v>105</v>
      </c>
      <c r="AW242" s="5" t="s">
        <v>105</v>
      </c>
      <c r="AX242" s="5" t="s">
        <v>105</v>
      </c>
      <c r="AY242" s="5" t="s">
        <v>105</v>
      </c>
      <c r="AZ242" s="5" t="s">
        <v>105</v>
      </c>
      <c r="BA242" s="5" t="s">
        <v>105</v>
      </c>
      <c r="BB242" s="5" t="s">
        <v>105</v>
      </c>
      <c r="BC242" s="5" t="s">
        <v>105</v>
      </c>
      <c r="BD242" s="5" t="s">
        <v>105</v>
      </c>
      <c r="BE242" s="5" t="s">
        <v>105</v>
      </c>
      <c r="BF242" s="5" t="s">
        <v>105</v>
      </c>
      <c r="BG242" s="5" t="s">
        <v>105</v>
      </c>
      <c r="BH242" s="5" t="s">
        <v>105</v>
      </c>
      <c r="BI242" s="5" t="s">
        <v>105</v>
      </c>
      <c r="BJ242" s="5" t="s">
        <v>105</v>
      </c>
      <c r="BK242" s="5" t="s">
        <v>105</v>
      </c>
      <c r="BL242" s="5" t="s">
        <v>105</v>
      </c>
      <c r="BM242" s="5" t="s">
        <v>105</v>
      </c>
      <c r="BN242" s="5" t="s">
        <v>105</v>
      </c>
      <c r="BO242" s="5" t="s">
        <v>105</v>
      </c>
      <c r="BP242" s="5" t="s">
        <v>105</v>
      </c>
      <c r="BQ242" s="5" t="s">
        <v>105</v>
      </c>
      <c r="BR242" s="5" t="s">
        <v>2250</v>
      </c>
      <c r="BS242" s="5" t="s">
        <v>105</v>
      </c>
      <c r="BT242" s="5" t="s">
        <v>105</v>
      </c>
      <c r="BU242" s="5" t="s">
        <v>105</v>
      </c>
      <c r="BV242" s="10" t="s">
        <v>105</v>
      </c>
      <c r="BW242" s="10" t="s">
        <v>105</v>
      </c>
      <c r="BX242" s="5" t="s">
        <v>368</v>
      </c>
      <c r="BY242" s="5" t="s">
        <v>105</v>
      </c>
      <c r="BZ242" s="5" t="s">
        <v>105</v>
      </c>
      <c r="CA242" s="5" t="s">
        <v>105</v>
      </c>
      <c r="CB242" s="5" t="s">
        <v>105</v>
      </c>
      <c r="CC242" s="5" t="s">
        <v>105</v>
      </c>
      <c r="CD242" s="5" t="s">
        <v>105</v>
      </c>
      <c r="CE242" s="5" t="s">
        <v>105</v>
      </c>
      <c r="CF242" s="5" t="s">
        <v>105</v>
      </c>
      <c r="CG242" s="5" t="s">
        <v>105</v>
      </c>
      <c r="CH242" s="5" t="s">
        <v>105</v>
      </c>
      <c r="CI242" s="5" t="s">
        <v>105</v>
      </c>
      <c r="CJ242" s="5" t="s">
        <v>105</v>
      </c>
      <c r="CK242" s="5" t="s">
        <v>105</v>
      </c>
      <c r="CL242" s="5" t="s">
        <v>105</v>
      </c>
      <c r="CM242" s="5" t="s">
        <v>105</v>
      </c>
      <c r="CN242" s="5" t="s">
        <v>105</v>
      </c>
      <c r="CO242" s="5" t="s">
        <v>105</v>
      </c>
      <c r="CP242" s="5" t="s">
        <v>105</v>
      </c>
      <c r="CQ242" s="29" t="s">
        <v>2251</v>
      </c>
      <c r="CR242" s="5" t="s">
        <v>105</v>
      </c>
      <c r="CS242" s="5" t="s">
        <v>105</v>
      </c>
      <c r="CT242" s="5" t="s">
        <v>105</v>
      </c>
      <c r="CU242" s="5" t="s">
        <v>105</v>
      </c>
      <c r="CV242" s="13" t="s">
        <v>2252</v>
      </c>
      <c r="CW242" s="6"/>
      <c r="CX242" s="6"/>
      <c r="CY242" s="6"/>
      <c r="CZ242" s="6"/>
      <c r="DA242" s="6"/>
      <c r="DB242" s="6"/>
      <c r="DC242" s="6"/>
      <c r="DD242" s="6"/>
      <c r="DE242" s="6"/>
      <c r="DF242" s="6"/>
    </row>
    <row r="243">
      <c r="A243" s="5" t="s">
        <v>100</v>
      </c>
      <c r="B243" s="5" t="s">
        <v>1496</v>
      </c>
      <c r="C243" s="5" t="s">
        <v>2151</v>
      </c>
      <c r="D243" s="5">
        <v>9248.0</v>
      </c>
      <c r="E243" s="5" t="s">
        <v>103</v>
      </c>
      <c r="F243" s="5">
        <v>2004.0</v>
      </c>
      <c r="G243" s="5" t="s">
        <v>197</v>
      </c>
      <c r="H243" s="5">
        <v>28.0</v>
      </c>
      <c r="I243" s="5" t="s">
        <v>150</v>
      </c>
      <c r="J243" s="5" t="s">
        <v>107</v>
      </c>
      <c r="K243" s="5" t="s">
        <v>199</v>
      </c>
      <c r="L243" s="5" t="s">
        <v>105</v>
      </c>
      <c r="M243" s="5" t="s">
        <v>105</v>
      </c>
      <c r="N243" s="5">
        <v>2.0</v>
      </c>
      <c r="O243" s="29" t="s">
        <v>2253</v>
      </c>
      <c r="P243" s="5" t="s">
        <v>2254</v>
      </c>
      <c r="Q243" s="5" t="s">
        <v>2162</v>
      </c>
      <c r="R243" s="5" t="s">
        <v>2255</v>
      </c>
      <c r="S243" s="5" t="s">
        <v>2256</v>
      </c>
      <c r="T243" s="5" t="s">
        <v>105</v>
      </c>
      <c r="U243" s="5" t="s">
        <v>105</v>
      </c>
      <c r="V243" s="5" t="s">
        <v>105</v>
      </c>
      <c r="W243" s="5" t="s">
        <v>105</v>
      </c>
      <c r="X243" s="5">
        <v>545.0</v>
      </c>
      <c r="Y243" s="5" t="s">
        <v>105</v>
      </c>
      <c r="Z243" s="5" t="s">
        <v>167</v>
      </c>
      <c r="AA243" s="5" t="s">
        <v>141</v>
      </c>
      <c r="AB243" s="5">
        <v>96.0</v>
      </c>
      <c r="AC243" s="5" t="s">
        <v>2257</v>
      </c>
      <c r="AD243" s="5" t="s">
        <v>2258</v>
      </c>
      <c r="AE243" s="5" t="s">
        <v>105</v>
      </c>
      <c r="AF243" s="5" t="s">
        <v>105</v>
      </c>
      <c r="AG243" s="5" t="s">
        <v>105</v>
      </c>
      <c r="AH243" s="5" t="s">
        <v>105</v>
      </c>
      <c r="AI243" s="15" t="s">
        <v>105</v>
      </c>
      <c r="AJ243" s="22" t="s">
        <v>105</v>
      </c>
      <c r="AK243" s="25" t="s">
        <v>105</v>
      </c>
      <c r="AL243" s="5" t="s">
        <v>105</v>
      </c>
      <c r="AM243" s="5">
        <v>1.0</v>
      </c>
      <c r="AN243" s="5" t="s">
        <v>105</v>
      </c>
      <c r="AO243" s="5" t="s">
        <v>105</v>
      </c>
      <c r="AP243" s="5" t="s">
        <v>105</v>
      </c>
      <c r="AQ243" s="5" t="s">
        <v>105</v>
      </c>
      <c r="AR243" s="5" t="s">
        <v>105</v>
      </c>
      <c r="AS243" s="5" t="s">
        <v>105</v>
      </c>
      <c r="AT243" s="5" t="s">
        <v>105</v>
      </c>
      <c r="AU243" s="5" t="s">
        <v>105</v>
      </c>
      <c r="AV243" s="5" t="s">
        <v>105</v>
      </c>
      <c r="AW243" s="5" t="s">
        <v>105</v>
      </c>
      <c r="AX243" s="5" t="s">
        <v>105</v>
      </c>
      <c r="AY243" s="5" t="s">
        <v>105</v>
      </c>
      <c r="AZ243" s="5" t="s">
        <v>105</v>
      </c>
      <c r="BA243" s="5" t="s">
        <v>105</v>
      </c>
      <c r="BB243" s="5" t="s">
        <v>105</v>
      </c>
      <c r="BC243" s="5" t="s">
        <v>105</v>
      </c>
      <c r="BD243" s="5" t="s">
        <v>105</v>
      </c>
      <c r="BE243" s="5" t="s">
        <v>105</v>
      </c>
      <c r="BF243" s="5" t="s">
        <v>105</v>
      </c>
      <c r="BG243" s="5" t="s">
        <v>105</v>
      </c>
      <c r="BH243" s="5" t="s">
        <v>105</v>
      </c>
      <c r="BI243" s="5" t="s">
        <v>105</v>
      </c>
      <c r="BJ243" s="5" t="s">
        <v>105</v>
      </c>
      <c r="BK243" s="5" t="s">
        <v>105</v>
      </c>
      <c r="BL243" s="5" t="s">
        <v>105</v>
      </c>
      <c r="BM243" s="5" t="s">
        <v>105</v>
      </c>
      <c r="BN243" s="5" t="s">
        <v>105</v>
      </c>
      <c r="BO243" s="5" t="s">
        <v>105</v>
      </c>
      <c r="BP243" s="5" t="s">
        <v>105</v>
      </c>
      <c r="BQ243" s="5" t="s">
        <v>105</v>
      </c>
      <c r="BR243" s="5" t="s">
        <v>105</v>
      </c>
      <c r="BS243" s="5" t="s">
        <v>105</v>
      </c>
      <c r="BT243" s="5" t="s">
        <v>105</v>
      </c>
      <c r="BU243" s="5" t="s">
        <v>105</v>
      </c>
      <c r="BV243" s="10" t="s">
        <v>105</v>
      </c>
      <c r="BW243" s="10" t="s">
        <v>105</v>
      </c>
      <c r="BX243" s="5" t="s">
        <v>2259</v>
      </c>
      <c r="BY243" s="5" t="s">
        <v>105</v>
      </c>
      <c r="BZ243" s="5" t="s">
        <v>105</v>
      </c>
      <c r="CA243" s="5" t="s">
        <v>105</v>
      </c>
      <c r="CB243" s="5" t="s">
        <v>105</v>
      </c>
      <c r="CC243" s="5" t="s">
        <v>105</v>
      </c>
      <c r="CD243" s="5" t="s">
        <v>105</v>
      </c>
      <c r="CE243" s="5" t="s">
        <v>105</v>
      </c>
      <c r="CF243" s="5" t="s">
        <v>105</v>
      </c>
      <c r="CG243" s="5" t="s">
        <v>105</v>
      </c>
      <c r="CH243" s="5" t="s">
        <v>105</v>
      </c>
      <c r="CI243" s="5" t="s">
        <v>105</v>
      </c>
      <c r="CJ243" s="5" t="s">
        <v>105</v>
      </c>
      <c r="CK243" s="5" t="s">
        <v>105</v>
      </c>
      <c r="CL243" s="5" t="s">
        <v>105</v>
      </c>
      <c r="CM243" s="5" t="s">
        <v>105</v>
      </c>
      <c r="CN243" s="5" t="s">
        <v>105</v>
      </c>
      <c r="CO243" s="5" t="s">
        <v>105</v>
      </c>
      <c r="CP243" s="5" t="s">
        <v>105</v>
      </c>
      <c r="CQ243" s="29" t="s">
        <v>2260</v>
      </c>
      <c r="CR243" s="5" t="s">
        <v>105</v>
      </c>
      <c r="CS243" s="5" t="s">
        <v>105</v>
      </c>
      <c r="CT243" s="5" t="s">
        <v>105</v>
      </c>
      <c r="CU243" s="5" t="s">
        <v>105</v>
      </c>
      <c r="CV243" s="13" t="s">
        <v>2261</v>
      </c>
      <c r="CW243" s="6"/>
      <c r="CX243" s="6"/>
      <c r="CY243" s="6"/>
      <c r="CZ243" s="6"/>
      <c r="DA243" s="6"/>
      <c r="DB243" s="6"/>
      <c r="DC243" s="6"/>
      <c r="DD243" s="6"/>
      <c r="DE243" s="6"/>
      <c r="DF243" s="6"/>
    </row>
    <row r="244">
      <c r="A244" s="5" t="s">
        <v>100</v>
      </c>
      <c r="B244" s="5" t="s">
        <v>1496</v>
      </c>
      <c r="C244" s="5" t="s">
        <v>2151</v>
      </c>
      <c r="D244" s="5">
        <v>9248.0</v>
      </c>
      <c r="E244" s="5" t="s">
        <v>103</v>
      </c>
      <c r="F244" s="5">
        <v>2004.0</v>
      </c>
      <c r="G244" s="5" t="s">
        <v>135</v>
      </c>
      <c r="H244" s="5">
        <v>29.0</v>
      </c>
      <c r="I244" s="5" t="s">
        <v>136</v>
      </c>
      <c r="J244" s="5" t="s">
        <v>107</v>
      </c>
      <c r="K244" s="5" t="s">
        <v>108</v>
      </c>
      <c r="L244" s="5" t="s">
        <v>105</v>
      </c>
      <c r="M244" s="5" t="s">
        <v>137</v>
      </c>
      <c r="N244" s="5">
        <v>1.0</v>
      </c>
      <c r="O244" s="29" t="s">
        <v>2262</v>
      </c>
      <c r="P244" s="30" t="s">
        <v>2263</v>
      </c>
      <c r="Q244" s="5" t="s">
        <v>2156</v>
      </c>
      <c r="R244" s="5" t="s">
        <v>2264</v>
      </c>
      <c r="S244" s="5" t="s">
        <v>2256</v>
      </c>
      <c r="T244" s="5" t="s">
        <v>105</v>
      </c>
      <c r="U244" s="5" t="s">
        <v>105</v>
      </c>
      <c r="V244" s="5" t="s">
        <v>105</v>
      </c>
      <c r="W244" s="5" t="s">
        <v>105</v>
      </c>
      <c r="X244" s="5">
        <v>2000.0</v>
      </c>
      <c r="Y244" s="5" t="s">
        <v>105</v>
      </c>
      <c r="Z244" s="5" t="s">
        <v>167</v>
      </c>
      <c r="AA244" s="5" t="s">
        <v>141</v>
      </c>
      <c r="AB244" s="5">
        <v>99.0</v>
      </c>
      <c r="AC244" s="5" t="s">
        <v>2257</v>
      </c>
      <c r="AD244" s="5" t="s">
        <v>2258</v>
      </c>
      <c r="AE244" s="5" t="s">
        <v>105</v>
      </c>
      <c r="AF244" s="5" t="s">
        <v>105</v>
      </c>
      <c r="AG244" s="5" t="s">
        <v>105</v>
      </c>
      <c r="AH244" s="5" t="s">
        <v>105</v>
      </c>
      <c r="AI244" s="15" t="s">
        <v>105</v>
      </c>
      <c r="AJ244" s="22" t="s">
        <v>105</v>
      </c>
      <c r="AK244" s="25" t="s">
        <v>105</v>
      </c>
      <c r="AL244" s="5" t="s">
        <v>105</v>
      </c>
      <c r="AM244" s="5">
        <v>1.0</v>
      </c>
      <c r="AN244" s="5">
        <v>6.0</v>
      </c>
      <c r="AO244" s="5" t="s">
        <v>105</v>
      </c>
      <c r="AP244" s="5" t="s">
        <v>105</v>
      </c>
      <c r="AQ244" s="5" t="s">
        <v>105</v>
      </c>
      <c r="AR244" s="5" t="s">
        <v>105</v>
      </c>
      <c r="AS244" s="5" t="s">
        <v>105</v>
      </c>
      <c r="AT244" s="5" t="s">
        <v>105</v>
      </c>
      <c r="AU244" s="5" t="s">
        <v>105</v>
      </c>
      <c r="AV244" s="5" t="s">
        <v>105</v>
      </c>
      <c r="AW244" s="5" t="s">
        <v>105</v>
      </c>
      <c r="AX244" s="5" t="s">
        <v>105</v>
      </c>
      <c r="AY244" s="5" t="s">
        <v>105</v>
      </c>
      <c r="AZ244" s="5" t="s">
        <v>105</v>
      </c>
      <c r="BA244" s="5" t="s">
        <v>105</v>
      </c>
      <c r="BB244" s="5" t="s">
        <v>105</v>
      </c>
      <c r="BC244" s="5" t="s">
        <v>105</v>
      </c>
      <c r="BD244" s="5" t="s">
        <v>105</v>
      </c>
      <c r="BE244" s="5" t="s">
        <v>105</v>
      </c>
      <c r="BF244" s="5" t="s">
        <v>105</v>
      </c>
      <c r="BG244" s="5" t="s">
        <v>105</v>
      </c>
      <c r="BH244" s="5" t="s">
        <v>105</v>
      </c>
      <c r="BI244" s="5" t="s">
        <v>105</v>
      </c>
      <c r="BJ244" s="5" t="s">
        <v>105</v>
      </c>
      <c r="BK244" s="5" t="s">
        <v>306</v>
      </c>
      <c r="BL244" s="5" t="s">
        <v>105</v>
      </c>
      <c r="BM244" s="5" t="s">
        <v>105</v>
      </c>
      <c r="BN244" s="5" t="s">
        <v>105</v>
      </c>
      <c r="BO244" s="5" t="s">
        <v>105</v>
      </c>
      <c r="BP244" s="5" t="s">
        <v>2265</v>
      </c>
      <c r="BQ244" s="5" t="s">
        <v>105</v>
      </c>
      <c r="BR244" s="5" t="s">
        <v>2266</v>
      </c>
      <c r="BS244" s="5" t="s">
        <v>118</v>
      </c>
      <c r="BT244" s="5" t="s">
        <v>1353</v>
      </c>
      <c r="BU244" s="5" t="s">
        <v>119</v>
      </c>
      <c r="BV244" s="10" t="s">
        <v>105</v>
      </c>
      <c r="BW244" s="10" t="s">
        <v>105</v>
      </c>
      <c r="BX244" s="5" t="s">
        <v>602</v>
      </c>
      <c r="BY244" s="5" t="s">
        <v>105</v>
      </c>
      <c r="BZ244" s="5" t="s">
        <v>105</v>
      </c>
      <c r="CA244" s="5" t="s">
        <v>105</v>
      </c>
      <c r="CB244" s="5" t="s">
        <v>105</v>
      </c>
      <c r="CC244" s="5" t="s">
        <v>105</v>
      </c>
      <c r="CD244" s="5" t="s">
        <v>105</v>
      </c>
      <c r="CE244" s="5" t="s">
        <v>105</v>
      </c>
      <c r="CF244" s="5" t="s">
        <v>105</v>
      </c>
      <c r="CG244" s="5" t="s">
        <v>105</v>
      </c>
      <c r="CH244" s="5" t="s">
        <v>105</v>
      </c>
      <c r="CI244" s="5" t="s">
        <v>105</v>
      </c>
      <c r="CJ244" s="5" t="s">
        <v>105</v>
      </c>
      <c r="CK244" s="5" t="s">
        <v>105</v>
      </c>
      <c r="CL244" s="5" t="s">
        <v>105</v>
      </c>
      <c r="CM244" s="5" t="s">
        <v>105</v>
      </c>
      <c r="CN244" s="5" t="s">
        <v>105</v>
      </c>
      <c r="CO244" s="5" t="s">
        <v>105</v>
      </c>
      <c r="CP244" s="5" t="s">
        <v>105</v>
      </c>
      <c r="CQ244" s="29" t="s">
        <v>2260</v>
      </c>
      <c r="CR244" s="5" t="s">
        <v>105</v>
      </c>
      <c r="CS244" s="5" t="s">
        <v>105</v>
      </c>
      <c r="CT244" s="5" t="s">
        <v>105</v>
      </c>
      <c r="CU244" s="5" t="s">
        <v>105</v>
      </c>
      <c r="CV244" s="13" t="s">
        <v>2261</v>
      </c>
      <c r="CW244" s="6"/>
      <c r="CX244" s="6"/>
      <c r="CY244" s="6"/>
      <c r="CZ244" s="6"/>
      <c r="DA244" s="6"/>
      <c r="DB244" s="6"/>
      <c r="DC244" s="6"/>
      <c r="DD244" s="6"/>
      <c r="DE244" s="6"/>
      <c r="DF244" s="6"/>
    </row>
    <row r="245">
      <c r="A245" s="5" t="s">
        <v>100</v>
      </c>
      <c r="B245" s="5" t="s">
        <v>1496</v>
      </c>
      <c r="C245" s="5" t="s">
        <v>2151</v>
      </c>
      <c r="D245" s="5">
        <v>9534.0</v>
      </c>
      <c r="E245" s="5" t="s">
        <v>103</v>
      </c>
      <c r="F245" s="5">
        <v>2004.0</v>
      </c>
      <c r="G245" s="5" t="s">
        <v>135</v>
      </c>
      <c r="H245" s="5">
        <v>28.0</v>
      </c>
      <c r="I245" s="5" t="s">
        <v>136</v>
      </c>
      <c r="J245" s="5" t="s">
        <v>124</v>
      </c>
      <c r="K245" s="5" t="s">
        <v>199</v>
      </c>
      <c r="L245" s="5" t="s">
        <v>105</v>
      </c>
      <c r="M245" s="5" t="s">
        <v>105</v>
      </c>
      <c r="N245" s="5">
        <v>2.0</v>
      </c>
      <c r="O245" s="29" t="s">
        <v>2267</v>
      </c>
      <c r="P245" s="5" t="s">
        <v>2268</v>
      </c>
      <c r="Q245" s="5" t="s">
        <v>2162</v>
      </c>
      <c r="R245" s="5" t="s">
        <v>2264</v>
      </c>
      <c r="S245" s="5" t="s">
        <v>2269</v>
      </c>
      <c r="T245" s="5" t="s">
        <v>105</v>
      </c>
      <c r="U245" s="5" t="s">
        <v>105</v>
      </c>
      <c r="V245" s="5" t="s">
        <v>105</v>
      </c>
      <c r="W245" s="5" t="s">
        <v>105</v>
      </c>
      <c r="X245" s="5">
        <v>200.0</v>
      </c>
      <c r="Y245" s="5" t="s">
        <v>190</v>
      </c>
      <c r="Z245" s="5" t="s">
        <v>105</v>
      </c>
      <c r="AA245" s="5" t="s">
        <v>545</v>
      </c>
      <c r="AB245" s="5">
        <v>100.0</v>
      </c>
      <c r="AC245" s="5" t="s">
        <v>2270</v>
      </c>
      <c r="AD245" s="5" t="s">
        <v>105</v>
      </c>
      <c r="AE245" s="5" t="s">
        <v>105</v>
      </c>
      <c r="AF245" s="5" t="s">
        <v>105</v>
      </c>
      <c r="AG245" s="5" t="s">
        <v>105</v>
      </c>
      <c r="AH245" s="5" t="s">
        <v>105</v>
      </c>
      <c r="AI245" s="28">
        <f>CONVERT(AJ245, "ft", "m")</f>
        <v>68.58</v>
      </c>
      <c r="AJ245" s="22">
        <v>225.0</v>
      </c>
      <c r="AK245" s="24">
        <f>CONVERT(AJ245, "ft", "yd")</f>
        <v>75</v>
      </c>
      <c r="AL245" s="5" t="s">
        <v>105</v>
      </c>
      <c r="AM245" s="5" t="s">
        <v>105</v>
      </c>
      <c r="AN245" s="5" t="s">
        <v>105</v>
      </c>
      <c r="AO245" s="5" t="s">
        <v>105</v>
      </c>
      <c r="AP245" s="5" t="s">
        <v>105</v>
      </c>
      <c r="AQ245" s="5" t="s">
        <v>105</v>
      </c>
      <c r="AR245" s="5" t="s">
        <v>105</v>
      </c>
      <c r="AS245" s="5" t="s">
        <v>105</v>
      </c>
      <c r="AT245" s="5" t="s">
        <v>105</v>
      </c>
      <c r="AU245" s="5" t="s">
        <v>105</v>
      </c>
      <c r="AV245" s="5" t="s">
        <v>105</v>
      </c>
      <c r="AW245" s="5" t="s">
        <v>105</v>
      </c>
      <c r="AX245" s="5" t="s">
        <v>105</v>
      </c>
      <c r="AY245" s="5" t="s">
        <v>105</v>
      </c>
      <c r="AZ245" s="5" t="s">
        <v>105</v>
      </c>
      <c r="BA245" s="5" t="s">
        <v>105</v>
      </c>
      <c r="BB245" s="5" t="s">
        <v>105</v>
      </c>
      <c r="BC245" s="5" t="s">
        <v>105</v>
      </c>
      <c r="BD245" s="5" t="s">
        <v>105</v>
      </c>
      <c r="BE245" s="5" t="s">
        <v>105</v>
      </c>
      <c r="BF245" s="5" t="s">
        <v>105</v>
      </c>
      <c r="BG245" s="5" t="s">
        <v>105</v>
      </c>
      <c r="BH245" s="5" t="s">
        <v>105</v>
      </c>
      <c r="BI245" s="5" t="s">
        <v>105</v>
      </c>
      <c r="BJ245" s="5" t="s">
        <v>105</v>
      </c>
      <c r="BK245" s="5" t="s">
        <v>105</v>
      </c>
      <c r="BL245" s="5" t="s">
        <v>105</v>
      </c>
      <c r="BM245" s="5" t="s">
        <v>105</v>
      </c>
      <c r="BN245" s="5" t="s">
        <v>105</v>
      </c>
      <c r="BO245" s="5" t="s">
        <v>105</v>
      </c>
      <c r="BP245" s="5" t="s">
        <v>105</v>
      </c>
      <c r="BQ245" s="5" t="s">
        <v>105</v>
      </c>
      <c r="BR245" s="5" t="s">
        <v>105</v>
      </c>
      <c r="BS245" s="5" t="s">
        <v>105</v>
      </c>
      <c r="BT245" s="5" t="s">
        <v>105</v>
      </c>
      <c r="BU245" s="5" t="s">
        <v>105</v>
      </c>
      <c r="BV245" s="10" t="s">
        <v>105</v>
      </c>
      <c r="BW245" s="10" t="s">
        <v>105</v>
      </c>
      <c r="BX245" s="5" t="s">
        <v>2271</v>
      </c>
      <c r="BY245" s="5" t="s">
        <v>105</v>
      </c>
      <c r="BZ245" s="5" t="s">
        <v>105</v>
      </c>
      <c r="CA245" s="5" t="s">
        <v>105</v>
      </c>
      <c r="CB245" s="5" t="s">
        <v>105</v>
      </c>
      <c r="CC245" s="5" t="s">
        <v>105</v>
      </c>
      <c r="CD245" s="5" t="s">
        <v>105</v>
      </c>
      <c r="CE245" s="5" t="s">
        <v>105</v>
      </c>
      <c r="CF245" s="5" t="s">
        <v>105</v>
      </c>
      <c r="CG245" s="5" t="s">
        <v>105</v>
      </c>
      <c r="CH245" s="5" t="s">
        <v>105</v>
      </c>
      <c r="CI245" s="5" t="s">
        <v>105</v>
      </c>
      <c r="CJ245" s="5" t="s">
        <v>105</v>
      </c>
      <c r="CK245" s="5" t="s">
        <v>105</v>
      </c>
      <c r="CL245" s="5" t="s">
        <v>105</v>
      </c>
      <c r="CM245" s="5" t="s">
        <v>105</v>
      </c>
      <c r="CN245" s="5" t="s">
        <v>105</v>
      </c>
      <c r="CO245" s="5" t="s">
        <v>105</v>
      </c>
      <c r="CP245" s="5" t="s">
        <v>105</v>
      </c>
      <c r="CQ245" s="29" t="s">
        <v>2272</v>
      </c>
      <c r="CR245" s="5" t="s">
        <v>105</v>
      </c>
      <c r="CS245" s="5" t="s">
        <v>105</v>
      </c>
      <c r="CT245" s="5" t="s">
        <v>105</v>
      </c>
      <c r="CU245" s="5" t="s">
        <v>105</v>
      </c>
      <c r="CV245" s="13" t="s">
        <v>2273</v>
      </c>
      <c r="CW245" s="6"/>
      <c r="CX245" s="6"/>
      <c r="CY245" s="6"/>
      <c r="CZ245" s="6"/>
      <c r="DA245" s="6"/>
      <c r="DB245" s="6"/>
      <c r="DC245" s="6"/>
      <c r="DD245" s="6"/>
      <c r="DE245" s="6"/>
      <c r="DF245" s="6"/>
    </row>
    <row r="246">
      <c r="A246" s="5" t="s">
        <v>100</v>
      </c>
      <c r="B246" s="5" t="s">
        <v>1496</v>
      </c>
      <c r="C246" s="5" t="s">
        <v>2151</v>
      </c>
      <c r="D246" s="5">
        <v>25533.0</v>
      </c>
      <c r="E246" s="5" t="s">
        <v>1498</v>
      </c>
      <c r="F246" s="5">
        <v>2006.0</v>
      </c>
      <c r="G246" s="5" t="s">
        <v>241</v>
      </c>
      <c r="H246" s="5" t="s">
        <v>105</v>
      </c>
      <c r="I246" s="5" t="s">
        <v>136</v>
      </c>
      <c r="J246" s="5" t="s">
        <v>124</v>
      </c>
      <c r="K246" s="5" t="s">
        <v>151</v>
      </c>
      <c r="L246" s="5" t="s">
        <v>2274</v>
      </c>
      <c r="M246" s="5" t="s">
        <v>105</v>
      </c>
      <c r="N246" s="5">
        <v>1.0</v>
      </c>
      <c r="O246" s="29" t="s">
        <v>2275</v>
      </c>
      <c r="P246" s="5" t="s">
        <v>2276</v>
      </c>
      <c r="Q246" s="5" t="s">
        <v>2277</v>
      </c>
      <c r="R246" s="5" t="s">
        <v>2276</v>
      </c>
      <c r="S246" s="5" t="s">
        <v>105</v>
      </c>
      <c r="T246" s="5" t="s">
        <v>105</v>
      </c>
      <c r="U246" s="5" t="s">
        <v>105</v>
      </c>
      <c r="V246" s="5" t="s">
        <v>105</v>
      </c>
      <c r="W246" s="5" t="s">
        <v>105</v>
      </c>
      <c r="X246" s="5">
        <v>1400.0</v>
      </c>
      <c r="Y246" s="5" t="s">
        <v>105</v>
      </c>
      <c r="Z246" s="5" t="s">
        <v>261</v>
      </c>
      <c r="AA246" s="5" t="s">
        <v>105</v>
      </c>
      <c r="AB246" s="5" t="s">
        <v>105</v>
      </c>
      <c r="AC246" s="5" t="s">
        <v>284</v>
      </c>
      <c r="AD246" s="5" t="s">
        <v>2278</v>
      </c>
      <c r="AE246" s="5" t="s">
        <v>105</v>
      </c>
      <c r="AF246" s="5" t="s">
        <v>105</v>
      </c>
      <c r="AG246" s="5" t="s">
        <v>105</v>
      </c>
      <c r="AH246" s="5" t="s">
        <v>105</v>
      </c>
      <c r="AI246" s="15" t="s">
        <v>105</v>
      </c>
      <c r="AJ246" s="22" t="s">
        <v>105</v>
      </c>
      <c r="AK246" s="25" t="s">
        <v>105</v>
      </c>
      <c r="AL246" s="5" t="s">
        <v>105</v>
      </c>
      <c r="AM246" s="5">
        <v>1.0</v>
      </c>
      <c r="AN246" s="5" t="s">
        <v>105</v>
      </c>
      <c r="AO246" s="5" t="s">
        <v>105</v>
      </c>
      <c r="AP246" s="5" t="s">
        <v>105</v>
      </c>
      <c r="AQ246" s="5" t="s">
        <v>105</v>
      </c>
      <c r="AR246" s="5" t="s">
        <v>105</v>
      </c>
      <c r="AS246" s="5" t="s">
        <v>105</v>
      </c>
      <c r="AT246" s="5" t="s">
        <v>105</v>
      </c>
      <c r="AU246" s="5" t="s">
        <v>105</v>
      </c>
      <c r="AV246" s="5" t="s">
        <v>105</v>
      </c>
      <c r="AW246" s="5" t="s">
        <v>105</v>
      </c>
      <c r="AX246" s="5" t="s">
        <v>105</v>
      </c>
      <c r="AY246" s="5" t="s">
        <v>105</v>
      </c>
      <c r="AZ246" s="5" t="s">
        <v>105</v>
      </c>
      <c r="BA246" s="5" t="s">
        <v>105</v>
      </c>
      <c r="BB246" s="5" t="s">
        <v>105</v>
      </c>
      <c r="BC246" s="5" t="s">
        <v>105</v>
      </c>
      <c r="BD246" s="5" t="s">
        <v>105</v>
      </c>
      <c r="BE246" s="5" t="s">
        <v>105</v>
      </c>
      <c r="BF246" s="5" t="s">
        <v>105</v>
      </c>
      <c r="BG246" s="5" t="s">
        <v>105</v>
      </c>
      <c r="BH246" s="5" t="s">
        <v>105</v>
      </c>
      <c r="BI246" s="5" t="s">
        <v>105</v>
      </c>
      <c r="BJ246" s="5" t="s">
        <v>105</v>
      </c>
      <c r="BK246" s="5" t="s">
        <v>105</v>
      </c>
      <c r="BL246" s="5" t="s">
        <v>105</v>
      </c>
      <c r="BM246" s="5" t="s">
        <v>105</v>
      </c>
      <c r="BN246" s="5" t="s">
        <v>105</v>
      </c>
      <c r="BO246" s="5" t="s">
        <v>105</v>
      </c>
      <c r="BP246" s="5" t="s">
        <v>105</v>
      </c>
      <c r="BQ246" s="5" t="s">
        <v>105</v>
      </c>
      <c r="BR246" s="5" t="s">
        <v>105</v>
      </c>
      <c r="BS246" s="5" t="s">
        <v>105</v>
      </c>
      <c r="BT246" s="5" t="s">
        <v>105</v>
      </c>
      <c r="BU246" s="5" t="s">
        <v>105</v>
      </c>
      <c r="BV246" s="10" t="s">
        <v>105</v>
      </c>
      <c r="BW246" s="10" t="s">
        <v>105</v>
      </c>
      <c r="BX246" s="5" t="s">
        <v>105</v>
      </c>
      <c r="BY246" s="5" t="s">
        <v>105</v>
      </c>
      <c r="BZ246" s="5" t="s">
        <v>105</v>
      </c>
      <c r="CA246" s="5" t="s">
        <v>105</v>
      </c>
      <c r="CB246" s="5">
        <v>1.0</v>
      </c>
      <c r="CC246" s="5" t="s">
        <v>105</v>
      </c>
      <c r="CD246" s="5">
        <v>18.0</v>
      </c>
      <c r="CE246" s="5">
        <v>8.0</v>
      </c>
      <c r="CF246" s="5" t="s">
        <v>105</v>
      </c>
      <c r="CG246" s="5" t="s">
        <v>105</v>
      </c>
      <c r="CH246" s="5" t="s">
        <v>105</v>
      </c>
      <c r="CI246" s="5" t="s">
        <v>105</v>
      </c>
      <c r="CJ246" s="5" t="s">
        <v>105</v>
      </c>
      <c r="CK246" s="5" t="s">
        <v>105</v>
      </c>
      <c r="CL246" s="5" t="s">
        <v>105</v>
      </c>
      <c r="CM246" s="5" t="s">
        <v>105</v>
      </c>
      <c r="CN246" s="5" t="s">
        <v>105</v>
      </c>
      <c r="CO246" s="5" t="s">
        <v>105</v>
      </c>
      <c r="CP246" s="5" t="s">
        <v>2279</v>
      </c>
      <c r="CQ246" s="5" t="s">
        <v>105</v>
      </c>
      <c r="CR246" s="5" t="s">
        <v>105</v>
      </c>
      <c r="CS246" s="5" t="s">
        <v>105</v>
      </c>
      <c r="CT246" s="5" t="s">
        <v>105</v>
      </c>
      <c r="CU246" s="5" t="s">
        <v>105</v>
      </c>
      <c r="CV246" s="31" t="s">
        <v>2280</v>
      </c>
      <c r="CW246" s="6"/>
      <c r="CX246" s="6"/>
      <c r="CY246" s="6"/>
      <c r="CZ246" s="6"/>
      <c r="DA246" s="6"/>
      <c r="DB246" s="6"/>
      <c r="DC246" s="6"/>
      <c r="DD246" s="6"/>
      <c r="DE246" s="6"/>
      <c r="DF246" s="6"/>
    </row>
    <row r="247">
      <c r="A247" s="5" t="s">
        <v>100</v>
      </c>
      <c r="B247" s="5" t="s">
        <v>1496</v>
      </c>
      <c r="C247" s="5" t="s">
        <v>986</v>
      </c>
      <c r="D247" s="5">
        <v>7562.0</v>
      </c>
      <c r="E247" s="5" t="s">
        <v>103</v>
      </c>
      <c r="F247" s="5">
        <v>1973.0</v>
      </c>
      <c r="G247" s="5" t="s">
        <v>241</v>
      </c>
      <c r="H247" s="5" t="s">
        <v>105</v>
      </c>
      <c r="I247" s="5" t="s">
        <v>136</v>
      </c>
      <c r="J247" s="5" t="s">
        <v>107</v>
      </c>
      <c r="K247" s="5" t="s">
        <v>108</v>
      </c>
      <c r="L247" s="5" t="s">
        <v>105</v>
      </c>
      <c r="M247" s="5" t="s">
        <v>109</v>
      </c>
      <c r="N247" s="5">
        <v>1.0</v>
      </c>
      <c r="O247" s="29" t="s">
        <v>2281</v>
      </c>
      <c r="P247" s="5" t="s">
        <v>2282</v>
      </c>
      <c r="Q247" s="5" t="s">
        <v>1500</v>
      </c>
      <c r="R247" s="5" t="s">
        <v>2283</v>
      </c>
      <c r="S247" s="5" t="s">
        <v>2284</v>
      </c>
      <c r="T247" s="5" t="s">
        <v>105</v>
      </c>
      <c r="U247" s="5" t="s">
        <v>105</v>
      </c>
      <c r="V247" s="5" t="s">
        <v>105</v>
      </c>
      <c r="W247" s="5" t="s">
        <v>105</v>
      </c>
      <c r="X247" s="5" t="s">
        <v>105</v>
      </c>
      <c r="Y247" s="5">
        <v>35.0</v>
      </c>
      <c r="Z247" s="5" t="s">
        <v>167</v>
      </c>
      <c r="AA247" s="5" t="s">
        <v>105</v>
      </c>
      <c r="AB247" s="5" t="s">
        <v>105</v>
      </c>
      <c r="AC247" s="5" t="s">
        <v>2285</v>
      </c>
      <c r="AD247" s="5" t="s">
        <v>105</v>
      </c>
      <c r="AE247" s="5" t="s">
        <v>105</v>
      </c>
      <c r="AF247" s="5" t="s">
        <v>1222</v>
      </c>
      <c r="AG247" s="5" t="s">
        <v>105</v>
      </c>
      <c r="AH247" s="5" t="s">
        <v>105</v>
      </c>
      <c r="AI247" s="28">
        <f>CONVERT(AJ247, "ft", "m")</f>
        <v>10.668</v>
      </c>
      <c r="AJ247" s="22">
        <v>35.0</v>
      </c>
      <c r="AK247" s="24">
        <f>CONVERT(AJ247, "ft", "yd")</f>
        <v>11.66666667</v>
      </c>
      <c r="AL247" s="5" t="s">
        <v>105</v>
      </c>
      <c r="AM247" s="5">
        <v>1.0</v>
      </c>
      <c r="AN247" s="5">
        <v>5.0</v>
      </c>
      <c r="AO247" s="5" t="s">
        <v>105</v>
      </c>
      <c r="AP247" s="5" t="s">
        <v>105</v>
      </c>
      <c r="AQ247" s="5" t="s">
        <v>105</v>
      </c>
      <c r="AR247" s="5" t="s">
        <v>105</v>
      </c>
      <c r="AS247" s="5" t="s">
        <v>105</v>
      </c>
      <c r="AT247" s="5" t="s">
        <v>105</v>
      </c>
      <c r="AU247" s="5" t="s">
        <v>105</v>
      </c>
      <c r="AV247" s="5" t="s">
        <v>105</v>
      </c>
      <c r="AW247" s="5" t="s">
        <v>556</v>
      </c>
      <c r="AX247" s="5" t="s">
        <v>105</v>
      </c>
      <c r="AY247" s="5" t="s">
        <v>105</v>
      </c>
      <c r="AZ247" s="5" t="s">
        <v>105</v>
      </c>
      <c r="BA247" s="5" t="s">
        <v>105</v>
      </c>
      <c r="BB247" s="5" t="s">
        <v>105</v>
      </c>
      <c r="BC247" s="5" t="s">
        <v>105</v>
      </c>
      <c r="BD247" s="5" t="s">
        <v>105</v>
      </c>
      <c r="BE247" s="5" t="s">
        <v>105</v>
      </c>
      <c r="BF247" s="5" t="s">
        <v>105</v>
      </c>
      <c r="BG247" s="5" t="s">
        <v>105</v>
      </c>
      <c r="BH247" s="5" t="s">
        <v>105</v>
      </c>
      <c r="BI247" s="5" t="s">
        <v>105</v>
      </c>
      <c r="BJ247" s="5" t="s">
        <v>105</v>
      </c>
      <c r="BK247" s="5" t="s">
        <v>105</v>
      </c>
      <c r="BL247" s="5" t="s">
        <v>105</v>
      </c>
      <c r="BM247" s="5" t="s">
        <v>105</v>
      </c>
      <c r="BN247" s="5" t="s">
        <v>105</v>
      </c>
      <c r="BO247" s="5" t="s">
        <v>105</v>
      </c>
      <c r="BP247" s="5" t="s">
        <v>105</v>
      </c>
      <c r="BQ247" s="5" t="s">
        <v>105</v>
      </c>
      <c r="BR247" s="5" t="s">
        <v>117</v>
      </c>
      <c r="BS247" s="5" t="s">
        <v>118</v>
      </c>
      <c r="BT247" s="5" t="s">
        <v>2286</v>
      </c>
      <c r="BU247" s="5" t="s">
        <v>119</v>
      </c>
      <c r="BV247" s="5" t="s">
        <v>348</v>
      </c>
      <c r="BW247" s="10" t="s">
        <v>105</v>
      </c>
      <c r="BX247" s="5" t="s">
        <v>105</v>
      </c>
      <c r="BY247" s="5" t="s">
        <v>105</v>
      </c>
      <c r="BZ247" s="5" t="s">
        <v>105</v>
      </c>
      <c r="CA247" s="5" t="s">
        <v>105</v>
      </c>
      <c r="CB247" s="5" t="s">
        <v>105</v>
      </c>
      <c r="CC247" s="5" t="s">
        <v>105</v>
      </c>
      <c r="CD247" s="5" t="s">
        <v>105</v>
      </c>
      <c r="CE247" s="5" t="s">
        <v>105</v>
      </c>
      <c r="CF247" s="5" t="s">
        <v>105</v>
      </c>
      <c r="CG247" s="5" t="s">
        <v>105</v>
      </c>
      <c r="CH247" s="5" t="s">
        <v>105</v>
      </c>
      <c r="CI247" s="5" t="s">
        <v>105</v>
      </c>
      <c r="CJ247" s="5" t="s">
        <v>105</v>
      </c>
      <c r="CK247" s="5" t="s">
        <v>105</v>
      </c>
      <c r="CL247" s="5" t="s">
        <v>105</v>
      </c>
      <c r="CM247" s="5" t="s">
        <v>105</v>
      </c>
      <c r="CN247" s="5" t="s">
        <v>105</v>
      </c>
      <c r="CO247" s="5" t="s">
        <v>105</v>
      </c>
      <c r="CP247" s="5" t="s">
        <v>105</v>
      </c>
      <c r="CQ247" s="29" t="s">
        <v>2287</v>
      </c>
      <c r="CR247" s="5" t="s">
        <v>105</v>
      </c>
      <c r="CS247" s="5" t="s">
        <v>105</v>
      </c>
      <c r="CT247" s="5" t="s">
        <v>105</v>
      </c>
      <c r="CU247" s="5" t="s">
        <v>105</v>
      </c>
      <c r="CV247" s="31" t="s">
        <v>2288</v>
      </c>
      <c r="CW247" s="6"/>
      <c r="CX247" s="6"/>
      <c r="CY247" s="6"/>
      <c r="CZ247" s="6"/>
      <c r="DA247" s="6"/>
      <c r="DB247" s="6"/>
      <c r="DC247" s="6"/>
      <c r="DD247" s="6"/>
      <c r="DE247" s="6"/>
      <c r="DF247" s="6"/>
    </row>
    <row r="248">
      <c r="A248" s="5" t="s">
        <v>100</v>
      </c>
      <c r="B248" s="5" t="s">
        <v>1496</v>
      </c>
      <c r="C248" s="5" t="s">
        <v>986</v>
      </c>
      <c r="D248" s="5">
        <v>1318.0</v>
      </c>
      <c r="E248" s="5" t="s">
        <v>2289</v>
      </c>
      <c r="F248" s="5">
        <v>1976.0</v>
      </c>
      <c r="G248" s="5" t="s">
        <v>197</v>
      </c>
      <c r="H248" s="5" t="s">
        <v>105</v>
      </c>
      <c r="I248" s="5" t="s">
        <v>150</v>
      </c>
      <c r="J248" s="5" t="s">
        <v>124</v>
      </c>
      <c r="K248" s="5" t="s">
        <v>151</v>
      </c>
      <c r="L248" s="5" t="s">
        <v>108</v>
      </c>
      <c r="M248" s="5" t="s">
        <v>105</v>
      </c>
      <c r="N248" s="5">
        <v>1.0</v>
      </c>
      <c r="O248" s="29" t="s">
        <v>2290</v>
      </c>
      <c r="P248" s="5" t="s">
        <v>2291</v>
      </c>
      <c r="Q248" s="5" t="s">
        <v>2292</v>
      </c>
      <c r="R248" s="5" t="s">
        <v>105</v>
      </c>
      <c r="S248" s="5" t="s">
        <v>2037</v>
      </c>
      <c r="T248" s="5" t="s">
        <v>105</v>
      </c>
      <c r="U248" s="5" t="s">
        <v>105</v>
      </c>
      <c r="V248" s="5" t="s">
        <v>105</v>
      </c>
      <c r="W248" s="5" t="s">
        <v>105</v>
      </c>
      <c r="X248" s="5">
        <v>1507.0</v>
      </c>
      <c r="Y248" s="5" t="s">
        <v>105</v>
      </c>
      <c r="Z248" s="5" t="s">
        <v>105</v>
      </c>
      <c r="AA248" s="5" t="s">
        <v>105</v>
      </c>
      <c r="AB248" s="5" t="s">
        <v>105</v>
      </c>
      <c r="AC248" s="5" t="s">
        <v>2293</v>
      </c>
      <c r="AD248" s="5" t="s">
        <v>2294</v>
      </c>
      <c r="AE248" s="5" t="s">
        <v>105</v>
      </c>
      <c r="AF248" s="5" t="s">
        <v>105</v>
      </c>
      <c r="AG248" s="5" t="s">
        <v>105</v>
      </c>
      <c r="AH248" s="5" t="s">
        <v>105</v>
      </c>
      <c r="AI248" s="5" t="s">
        <v>105</v>
      </c>
      <c r="AJ248" s="5" t="s">
        <v>105</v>
      </c>
      <c r="AK248" s="5" t="s">
        <v>105</v>
      </c>
      <c r="AL248" s="5" t="s">
        <v>105</v>
      </c>
      <c r="AM248" s="5" t="s">
        <v>105</v>
      </c>
      <c r="AN248" s="5" t="s">
        <v>105</v>
      </c>
      <c r="AO248" s="5" t="s">
        <v>105</v>
      </c>
      <c r="AP248" s="5" t="s">
        <v>105</v>
      </c>
      <c r="AQ248" s="5" t="s">
        <v>105</v>
      </c>
      <c r="AR248" s="5" t="s">
        <v>105</v>
      </c>
      <c r="AS248" s="5" t="s">
        <v>105</v>
      </c>
      <c r="AT248" s="5" t="s">
        <v>105</v>
      </c>
      <c r="AU248" s="5" t="s">
        <v>105</v>
      </c>
      <c r="AV248" s="5" t="s">
        <v>105</v>
      </c>
      <c r="AW248" s="5" t="s">
        <v>105</v>
      </c>
      <c r="AX248" s="5" t="s">
        <v>105</v>
      </c>
      <c r="AY248" s="5" t="s">
        <v>105</v>
      </c>
      <c r="AZ248" s="5" t="s">
        <v>105</v>
      </c>
      <c r="BA248" s="5" t="s">
        <v>105</v>
      </c>
      <c r="BB248" s="5" t="s">
        <v>105</v>
      </c>
      <c r="BC248" s="5" t="s">
        <v>105</v>
      </c>
      <c r="BD248" s="5" t="s">
        <v>105</v>
      </c>
      <c r="BE248" s="5" t="s">
        <v>105</v>
      </c>
      <c r="BF248" s="5" t="s">
        <v>105</v>
      </c>
      <c r="BG248" s="5" t="s">
        <v>105</v>
      </c>
      <c r="BH248" s="5" t="s">
        <v>105</v>
      </c>
      <c r="BI248" s="5" t="s">
        <v>105</v>
      </c>
      <c r="BJ248" s="5" t="s">
        <v>105</v>
      </c>
      <c r="BK248" s="5" t="s">
        <v>105</v>
      </c>
      <c r="BL248" s="5" t="s">
        <v>105</v>
      </c>
      <c r="BM248" s="5" t="s">
        <v>105</v>
      </c>
      <c r="BN248" s="5" t="s">
        <v>105</v>
      </c>
      <c r="BO248" s="5" t="s">
        <v>105</v>
      </c>
      <c r="BP248" s="5" t="s">
        <v>105</v>
      </c>
      <c r="BQ248" s="5" t="s">
        <v>105</v>
      </c>
      <c r="BR248" s="5" t="s">
        <v>105</v>
      </c>
      <c r="BS248" s="5" t="s">
        <v>105</v>
      </c>
      <c r="BT248" s="5" t="s">
        <v>105</v>
      </c>
      <c r="BU248" s="5" t="s">
        <v>105</v>
      </c>
      <c r="BV248" s="10" t="s">
        <v>105</v>
      </c>
      <c r="BW248" s="10" t="s">
        <v>105</v>
      </c>
      <c r="BX248" s="5" t="s">
        <v>105</v>
      </c>
      <c r="BY248" s="5" t="s">
        <v>105</v>
      </c>
      <c r="BZ248" s="5" t="s">
        <v>105</v>
      </c>
      <c r="CA248" s="5" t="s">
        <v>105</v>
      </c>
      <c r="CB248" s="5" t="s">
        <v>105</v>
      </c>
      <c r="CC248" s="5" t="s">
        <v>105</v>
      </c>
      <c r="CD248" s="5" t="s">
        <v>105</v>
      </c>
      <c r="CE248" s="5" t="s">
        <v>105</v>
      </c>
      <c r="CF248" s="5" t="s">
        <v>105</v>
      </c>
      <c r="CG248" s="5" t="s">
        <v>105</v>
      </c>
      <c r="CH248" s="5" t="s">
        <v>105</v>
      </c>
      <c r="CI248" s="5" t="s">
        <v>105</v>
      </c>
      <c r="CJ248" s="5" t="s">
        <v>105</v>
      </c>
      <c r="CK248" s="5" t="s">
        <v>105</v>
      </c>
      <c r="CL248" s="5" t="s">
        <v>105</v>
      </c>
      <c r="CM248" s="5" t="s">
        <v>105</v>
      </c>
      <c r="CN248" s="5" t="s">
        <v>105</v>
      </c>
      <c r="CO248" s="5" t="s">
        <v>105</v>
      </c>
      <c r="CP248" s="5" t="s">
        <v>105</v>
      </c>
      <c r="CQ248" s="29" t="s">
        <v>2295</v>
      </c>
      <c r="CR248" s="5" t="s">
        <v>105</v>
      </c>
      <c r="CS248" s="5" t="s">
        <v>105</v>
      </c>
      <c r="CT248" s="5" t="s">
        <v>105</v>
      </c>
      <c r="CU248" s="5" t="s">
        <v>105</v>
      </c>
      <c r="CV248" s="13" t="s">
        <v>2296</v>
      </c>
      <c r="CW248" s="6"/>
      <c r="CX248" s="6"/>
      <c r="CY248" s="6"/>
      <c r="CZ248" s="6"/>
      <c r="DA248" s="6"/>
      <c r="DB248" s="6"/>
      <c r="DC248" s="6"/>
      <c r="DD248" s="6"/>
      <c r="DE248" s="6"/>
      <c r="DF248" s="6"/>
    </row>
    <row r="249">
      <c r="A249" s="5" t="s">
        <v>100</v>
      </c>
      <c r="B249" s="5" t="s">
        <v>1496</v>
      </c>
      <c r="C249" s="5" t="s">
        <v>986</v>
      </c>
      <c r="D249" s="5">
        <v>10324.0</v>
      </c>
      <c r="E249" s="5" t="s">
        <v>105</v>
      </c>
      <c r="F249" s="5" t="s">
        <v>2297</v>
      </c>
      <c r="G249" s="5" t="s">
        <v>149</v>
      </c>
      <c r="H249" s="5" t="s">
        <v>105</v>
      </c>
      <c r="I249" s="5" t="s">
        <v>150</v>
      </c>
      <c r="J249" s="5" t="s">
        <v>124</v>
      </c>
      <c r="K249" s="5" t="s">
        <v>199</v>
      </c>
      <c r="L249" s="5" t="s">
        <v>105</v>
      </c>
      <c r="M249" s="5" t="s">
        <v>199</v>
      </c>
      <c r="N249" s="5" t="s">
        <v>105</v>
      </c>
      <c r="O249" s="29" t="s">
        <v>2298</v>
      </c>
      <c r="P249" s="5" t="s">
        <v>2299</v>
      </c>
      <c r="Q249" s="5" t="s">
        <v>2300</v>
      </c>
      <c r="R249" s="5" t="s">
        <v>2301</v>
      </c>
      <c r="S249" s="5" t="s">
        <v>105</v>
      </c>
      <c r="T249" s="5" t="s">
        <v>105</v>
      </c>
      <c r="U249" s="5" t="s">
        <v>105</v>
      </c>
      <c r="V249" s="5" t="s">
        <v>105</v>
      </c>
      <c r="W249" s="5" t="s">
        <v>105</v>
      </c>
      <c r="X249" s="5">
        <v>100.0</v>
      </c>
      <c r="Y249" s="5">
        <v>60.0</v>
      </c>
      <c r="Z249" s="5" t="s">
        <v>261</v>
      </c>
      <c r="AA249" s="5" t="s">
        <v>105</v>
      </c>
      <c r="AB249" s="5" t="s">
        <v>105</v>
      </c>
      <c r="AC249" s="5" t="s">
        <v>2302</v>
      </c>
      <c r="AD249" s="5" t="s">
        <v>1511</v>
      </c>
      <c r="AE249" s="5" t="s">
        <v>105</v>
      </c>
      <c r="AF249" s="5" t="s">
        <v>105</v>
      </c>
      <c r="AG249" s="5" t="s">
        <v>105</v>
      </c>
      <c r="AH249" s="5">
        <v>60.0</v>
      </c>
      <c r="AI249" s="5" t="s">
        <v>105</v>
      </c>
      <c r="AJ249" s="5" t="s">
        <v>105</v>
      </c>
      <c r="AK249" s="5" t="s">
        <v>105</v>
      </c>
      <c r="AL249" s="5" t="s">
        <v>105</v>
      </c>
      <c r="AM249" s="5">
        <v>1.0</v>
      </c>
      <c r="AN249" s="5" t="s">
        <v>105</v>
      </c>
      <c r="AO249" s="5" t="s">
        <v>105</v>
      </c>
      <c r="AP249" s="5" t="s">
        <v>105</v>
      </c>
      <c r="AQ249" s="5" t="s">
        <v>105</v>
      </c>
      <c r="AR249" s="5" t="s">
        <v>105</v>
      </c>
      <c r="AS249" s="5" t="s">
        <v>105</v>
      </c>
      <c r="AT249" s="5" t="s">
        <v>105</v>
      </c>
      <c r="AU249" s="5" t="s">
        <v>105</v>
      </c>
      <c r="AV249" s="5" t="s">
        <v>105</v>
      </c>
      <c r="AW249" s="5" t="s">
        <v>105</v>
      </c>
      <c r="AX249" s="5" t="s">
        <v>105</v>
      </c>
      <c r="AY249" s="5" t="s">
        <v>105</v>
      </c>
      <c r="AZ249" s="5" t="s">
        <v>105</v>
      </c>
      <c r="BA249" s="5" t="s">
        <v>105</v>
      </c>
      <c r="BB249" s="5" t="s">
        <v>105</v>
      </c>
      <c r="BC249" s="5" t="s">
        <v>105</v>
      </c>
      <c r="BD249" s="5" t="s">
        <v>105</v>
      </c>
      <c r="BE249" s="5" t="s">
        <v>105</v>
      </c>
      <c r="BF249" s="5" t="s">
        <v>105</v>
      </c>
      <c r="BG249" s="5" t="s">
        <v>105</v>
      </c>
      <c r="BH249" s="5" t="s">
        <v>105</v>
      </c>
      <c r="BI249" s="5" t="s">
        <v>105</v>
      </c>
      <c r="BJ249" s="5" t="s">
        <v>105</v>
      </c>
      <c r="BK249" s="5" t="s">
        <v>105</v>
      </c>
      <c r="BL249" s="5" t="s">
        <v>105</v>
      </c>
      <c r="BM249" s="5" t="s">
        <v>105</v>
      </c>
      <c r="BN249" s="5" t="s">
        <v>105</v>
      </c>
      <c r="BO249" s="5" t="s">
        <v>105</v>
      </c>
      <c r="BP249" s="5" t="s">
        <v>105</v>
      </c>
      <c r="BQ249" s="5" t="s">
        <v>105</v>
      </c>
      <c r="BR249" s="5" t="s">
        <v>2303</v>
      </c>
      <c r="BS249" s="5" t="s">
        <v>105</v>
      </c>
      <c r="BT249" s="5" t="s">
        <v>105</v>
      </c>
      <c r="BU249" s="5" t="s">
        <v>105</v>
      </c>
      <c r="BV249" s="10" t="s">
        <v>105</v>
      </c>
      <c r="BW249" s="10" t="s">
        <v>105</v>
      </c>
      <c r="BX249" s="5" t="s">
        <v>2304</v>
      </c>
      <c r="BY249" s="5" t="s">
        <v>105</v>
      </c>
      <c r="BZ249" s="5" t="s">
        <v>105</v>
      </c>
      <c r="CA249" s="5" t="s">
        <v>105</v>
      </c>
      <c r="CB249" s="5" t="s">
        <v>105</v>
      </c>
      <c r="CC249" s="5" t="s">
        <v>105</v>
      </c>
      <c r="CD249" s="5" t="s">
        <v>105</v>
      </c>
      <c r="CE249" s="5" t="s">
        <v>105</v>
      </c>
      <c r="CF249" s="5" t="s">
        <v>105</v>
      </c>
      <c r="CG249" s="5" t="s">
        <v>105</v>
      </c>
      <c r="CH249" s="5" t="s">
        <v>105</v>
      </c>
      <c r="CI249" s="5" t="s">
        <v>105</v>
      </c>
      <c r="CJ249" s="5" t="s">
        <v>105</v>
      </c>
      <c r="CK249" s="5" t="s">
        <v>105</v>
      </c>
      <c r="CL249" s="5" t="s">
        <v>105</v>
      </c>
      <c r="CM249" s="5" t="s">
        <v>105</v>
      </c>
      <c r="CN249" s="5" t="s">
        <v>105</v>
      </c>
      <c r="CO249" s="5" t="s">
        <v>105</v>
      </c>
      <c r="CP249" s="5" t="s">
        <v>105</v>
      </c>
      <c r="CQ249" s="5" t="s">
        <v>105</v>
      </c>
      <c r="CR249" s="5" t="s">
        <v>105</v>
      </c>
      <c r="CS249" s="5" t="s">
        <v>105</v>
      </c>
      <c r="CT249" s="5" t="s">
        <v>105</v>
      </c>
      <c r="CU249" s="5" t="s">
        <v>105</v>
      </c>
      <c r="CV249" s="13" t="s">
        <v>2305</v>
      </c>
      <c r="CW249" s="6"/>
      <c r="CX249" s="6"/>
      <c r="CY249" s="6"/>
      <c r="CZ249" s="6"/>
      <c r="DA249" s="6"/>
      <c r="DB249" s="6"/>
      <c r="DC249" s="6"/>
      <c r="DD249" s="6"/>
      <c r="DE249" s="6"/>
      <c r="DF249" s="6"/>
    </row>
    <row r="250">
      <c r="A250" s="5" t="s">
        <v>100</v>
      </c>
      <c r="B250" s="5" t="s">
        <v>1496</v>
      </c>
      <c r="C250" s="5" t="s">
        <v>986</v>
      </c>
      <c r="D250" s="5">
        <v>7687.0</v>
      </c>
      <c r="E250" s="5" t="s">
        <v>103</v>
      </c>
      <c r="F250" s="5">
        <v>2003.0</v>
      </c>
      <c r="G250" s="5" t="s">
        <v>197</v>
      </c>
      <c r="H250" s="5" t="s">
        <v>105</v>
      </c>
      <c r="I250" s="5" t="s">
        <v>150</v>
      </c>
      <c r="J250" s="5" t="s">
        <v>124</v>
      </c>
      <c r="K250" s="5" t="s">
        <v>199</v>
      </c>
      <c r="L250" s="5" t="s">
        <v>105</v>
      </c>
      <c r="M250" s="5" t="s">
        <v>105</v>
      </c>
      <c r="N250" s="5">
        <v>1.0</v>
      </c>
      <c r="O250" s="29" t="s">
        <v>2306</v>
      </c>
      <c r="P250" s="5" t="s">
        <v>2307</v>
      </c>
      <c r="Q250" s="5" t="s">
        <v>2308</v>
      </c>
      <c r="R250" s="5" t="s">
        <v>1641</v>
      </c>
      <c r="S250" s="5" t="s">
        <v>2309</v>
      </c>
      <c r="T250" s="5">
        <v>44.5389226</v>
      </c>
      <c r="U250" s="5">
        <v>-118.5900515</v>
      </c>
      <c r="V250" s="5">
        <v>1581.9</v>
      </c>
      <c r="W250" s="5">
        <v>5184.0</v>
      </c>
      <c r="X250" s="5">
        <v>2300.0</v>
      </c>
      <c r="Y250" s="5" t="s">
        <v>105</v>
      </c>
      <c r="Z250" s="5" t="s">
        <v>167</v>
      </c>
      <c r="AA250" s="5" t="s">
        <v>105</v>
      </c>
      <c r="AB250" s="5" t="s">
        <v>105</v>
      </c>
      <c r="AC250" s="5" t="s">
        <v>284</v>
      </c>
      <c r="AD250" s="5" t="s">
        <v>2258</v>
      </c>
      <c r="AE250" s="5" t="s">
        <v>105</v>
      </c>
      <c r="AF250" s="5" t="s">
        <v>105</v>
      </c>
      <c r="AG250" s="5" t="s">
        <v>105</v>
      </c>
      <c r="AH250" s="5">
        <v>10.0</v>
      </c>
      <c r="AI250" s="28">
        <f>CONVERT(AJ250, "ft", "m")</f>
        <v>402.336</v>
      </c>
      <c r="AJ250" s="8">
        <f>5280*0.25</f>
        <v>1320</v>
      </c>
      <c r="AK250" s="24">
        <f>CONVERT(AJ250, "ft", "yd")</f>
        <v>440</v>
      </c>
      <c r="AL250" s="5" t="s">
        <v>105</v>
      </c>
      <c r="AM250" s="5">
        <v>1.0</v>
      </c>
      <c r="AN250" s="5" t="s">
        <v>105</v>
      </c>
      <c r="AO250" s="5" t="s">
        <v>105</v>
      </c>
      <c r="AP250" s="5" t="s">
        <v>105</v>
      </c>
      <c r="AQ250" s="5" t="s">
        <v>105</v>
      </c>
      <c r="AR250" s="5" t="s">
        <v>105</v>
      </c>
      <c r="AS250" s="5" t="s">
        <v>105</v>
      </c>
      <c r="AT250" s="5" t="s">
        <v>105</v>
      </c>
      <c r="AU250" s="5" t="s">
        <v>105</v>
      </c>
      <c r="AV250" s="5" t="s">
        <v>105</v>
      </c>
      <c r="AW250" s="5" t="s">
        <v>105</v>
      </c>
      <c r="AX250" s="5" t="s">
        <v>105</v>
      </c>
      <c r="AY250" s="5" t="s">
        <v>105</v>
      </c>
      <c r="AZ250" s="5" t="s">
        <v>105</v>
      </c>
      <c r="BA250" s="5" t="s">
        <v>105</v>
      </c>
      <c r="BB250" s="5" t="s">
        <v>105</v>
      </c>
      <c r="BC250" s="5" t="s">
        <v>105</v>
      </c>
      <c r="BD250" s="5" t="s">
        <v>105</v>
      </c>
      <c r="BE250" s="5" t="s">
        <v>105</v>
      </c>
      <c r="BF250" s="5" t="s">
        <v>105</v>
      </c>
      <c r="BG250" s="5" t="s">
        <v>105</v>
      </c>
      <c r="BH250" s="5" t="s">
        <v>105</v>
      </c>
      <c r="BI250" s="5" t="s">
        <v>105</v>
      </c>
      <c r="BJ250" s="5" t="s">
        <v>105</v>
      </c>
      <c r="BK250" s="5" t="s">
        <v>105</v>
      </c>
      <c r="BL250" s="5" t="s">
        <v>105</v>
      </c>
      <c r="BM250" s="5" t="s">
        <v>105</v>
      </c>
      <c r="BN250" s="5" t="s">
        <v>105</v>
      </c>
      <c r="BO250" s="5" t="s">
        <v>105</v>
      </c>
      <c r="BP250" s="5" t="s">
        <v>105</v>
      </c>
      <c r="BQ250" s="5" t="s">
        <v>105</v>
      </c>
      <c r="BR250" s="5" t="s">
        <v>105</v>
      </c>
      <c r="BS250" s="5" t="s">
        <v>105</v>
      </c>
      <c r="BT250" s="5" t="s">
        <v>105</v>
      </c>
      <c r="BU250" s="5" t="s">
        <v>105</v>
      </c>
      <c r="BV250" s="10" t="s">
        <v>105</v>
      </c>
      <c r="BW250" s="10" t="s">
        <v>105</v>
      </c>
      <c r="BX250" s="5" t="s">
        <v>2310</v>
      </c>
      <c r="BY250" s="5" t="s">
        <v>105</v>
      </c>
      <c r="BZ250" s="5" t="s">
        <v>105</v>
      </c>
      <c r="CA250" s="5" t="s">
        <v>105</v>
      </c>
      <c r="CB250" s="5" t="s">
        <v>105</v>
      </c>
      <c r="CC250" s="5" t="s">
        <v>105</v>
      </c>
      <c r="CD250" s="5" t="s">
        <v>105</v>
      </c>
      <c r="CE250" s="5" t="s">
        <v>105</v>
      </c>
      <c r="CF250" s="5" t="s">
        <v>105</v>
      </c>
      <c r="CG250" s="5" t="s">
        <v>105</v>
      </c>
      <c r="CH250" s="5" t="s">
        <v>105</v>
      </c>
      <c r="CI250" s="5" t="s">
        <v>105</v>
      </c>
      <c r="CJ250" s="5" t="s">
        <v>105</v>
      </c>
      <c r="CK250" s="5" t="s">
        <v>105</v>
      </c>
      <c r="CL250" s="5" t="s">
        <v>105</v>
      </c>
      <c r="CM250" s="5" t="s">
        <v>105</v>
      </c>
      <c r="CN250" s="5" t="s">
        <v>105</v>
      </c>
      <c r="CO250" s="5" t="s">
        <v>105</v>
      </c>
      <c r="CP250" s="5" t="s">
        <v>105</v>
      </c>
      <c r="CQ250" s="29" t="s">
        <v>2311</v>
      </c>
      <c r="CR250" s="5" t="s">
        <v>118</v>
      </c>
      <c r="CS250" s="5" t="s">
        <v>105</v>
      </c>
      <c r="CT250" s="5" t="s">
        <v>105</v>
      </c>
      <c r="CU250" s="5" t="s">
        <v>105</v>
      </c>
      <c r="CV250" s="13" t="s">
        <v>2312</v>
      </c>
      <c r="CW250" s="6"/>
      <c r="CX250" s="6"/>
      <c r="CY250" s="6"/>
      <c r="CZ250" s="6"/>
      <c r="DA250" s="6"/>
      <c r="DB250" s="6"/>
      <c r="DC250" s="6"/>
      <c r="DD250" s="6"/>
      <c r="DE250" s="6"/>
      <c r="DF250" s="6"/>
    </row>
    <row r="251">
      <c r="A251" s="5" t="s">
        <v>100</v>
      </c>
      <c r="B251" s="5" t="s">
        <v>1496</v>
      </c>
      <c r="C251" s="5" t="s">
        <v>986</v>
      </c>
      <c r="D251" s="5">
        <v>9604.0</v>
      </c>
      <c r="E251" s="5" t="s">
        <v>103</v>
      </c>
      <c r="F251" s="5">
        <v>2004.0</v>
      </c>
      <c r="G251" s="5" t="s">
        <v>135</v>
      </c>
      <c r="H251" s="5" t="s">
        <v>105</v>
      </c>
      <c r="I251" s="5" t="s">
        <v>136</v>
      </c>
      <c r="J251" s="5" t="s">
        <v>107</v>
      </c>
      <c r="K251" s="5" t="s">
        <v>108</v>
      </c>
      <c r="L251" s="5" t="s">
        <v>105</v>
      </c>
      <c r="M251" s="5" t="s">
        <v>109</v>
      </c>
      <c r="N251" s="5">
        <v>1.0</v>
      </c>
      <c r="O251" s="29" t="s">
        <v>2313</v>
      </c>
      <c r="P251" s="5" t="s">
        <v>2314</v>
      </c>
      <c r="Q251" s="5" t="s">
        <v>2315</v>
      </c>
      <c r="R251" s="5" t="s">
        <v>2316</v>
      </c>
      <c r="S251" s="5" t="s">
        <v>2317</v>
      </c>
      <c r="T251" s="5" t="s">
        <v>105</v>
      </c>
      <c r="U251" s="5" t="s">
        <v>105</v>
      </c>
      <c r="V251" s="5" t="s">
        <v>105</v>
      </c>
      <c r="W251" s="5" t="s">
        <v>105</v>
      </c>
      <c r="X251" s="5">
        <v>907.0</v>
      </c>
      <c r="Y251" s="5" t="s">
        <v>105</v>
      </c>
      <c r="Z251" s="5" t="s">
        <v>105</v>
      </c>
      <c r="AA251" s="5" t="s">
        <v>105</v>
      </c>
      <c r="AB251" s="5" t="s">
        <v>105</v>
      </c>
      <c r="AC251" s="5" t="s">
        <v>284</v>
      </c>
      <c r="AD251" s="5" t="s">
        <v>105</v>
      </c>
      <c r="AE251" s="5" t="s">
        <v>105</v>
      </c>
      <c r="AF251" s="5" t="s">
        <v>105</v>
      </c>
      <c r="AG251" s="5" t="s">
        <v>105</v>
      </c>
      <c r="AH251" s="5" t="s">
        <v>105</v>
      </c>
      <c r="AI251" s="5" t="s">
        <v>105</v>
      </c>
      <c r="AJ251" s="5" t="s">
        <v>105</v>
      </c>
      <c r="AK251" s="5" t="s">
        <v>105</v>
      </c>
      <c r="AL251" s="5" t="s">
        <v>105</v>
      </c>
      <c r="AM251" s="5">
        <v>1.0</v>
      </c>
      <c r="AN251" s="5">
        <v>7.5</v>
      </c>
      <c r="AO251" s="5" t="s">
        <v>105</v>
      </c>
      <c r="AP251" s="5" t="s">
        <v>105</v>
      </c>
      <c r="AQ251" s="5" t="s">
        <v>105</v>
      </c>
      <c r="AR251" s="5" t="s">
        <v>105</v>
      </c>
      <c r="AS251" s="5" t="s">
        <v>105</v>
      </c>
      <c r="AT251" s="5" t="s">
        <v>105</v>
      </c>
      <c r="AU251" s="5" t="s">
        <v>105</v>
      </c>
      <c r="AV251" s="5" t="s">
        <v>105</v>
      </c>
      <c r="AW251" s="5" t="s">
        <v>286</v>
      </c>
      <c r="AX251" s="5" t="s">
        <v>105</v>
      </c>
      <c r="AY251" s="5" t="s">
        <v>105</v>
      </c>
      <c r="AZ251" s="5" t="s">
        <v>105</v>
      </c>
      <c r="BA251" s="5" t="s">
        <v>105</v>
      </c>
      <c r="BB251" s="5" t="s">
        <v>105</v>
      </c>
      <c r="BC251" s="5" t="s">
        <v>105</v>
      </c>
      <c r="BD251" s="5" t="s">
        <v>105</v>
      </c>
      <c r="BE251" s="5" t="s">
        <v>105</v>
      </c>
      <c r="BF251" s="5" t="s">
        <v>105</v>
      </c>
      <c r="BG251" s="5" t="s">
        <v>105</v>
      </c>
      <c r="BH251" s="5" t="s">
        <v>105</v>
      </c>
      <c r="BI251" s="5" t="s">
        <v>105</v>
      </c>
      <c r="BJ251" s="5" t="s">
        <v>105</v>
      </c>
      <c r="BK251" s="5" t="s">
        <v>105</v>
      </c>
      <c r="BL251" s="5" t="s">
        <v>105</v>
      </c>
      <c r="BM251" s="5" t="s">
        <v>105</v>
      </c>
      <c r="BN251" s="5" t="s">
        <v>105</v>
      </c>
      <c r="BO251" s="5" t="s">
        <v>105</v>
      </c>
      <c r="BP251" s="5" t="s">
        <v>105</v>
      </c>
      <c r="BQ251" s="5" t="s">
        <v>105</v>
      </c>
      <c r="BR251" s="5" t="s">
        <v>117</v>
      </c>
      <c r="BS251" s="5" t="s">
        <v>118</v>
      </c>
      <c r="BT251" s="5" t="s">
        <v>105</v>
      </c>
      <c r="BU251" s="5" t="s">
        <v>105</v>
      </c>
      <c r="BV251" s="10" t="s">
        <v>105</v>
      </c>
      <c r="BW251" s="10" t="s">
        <v>105</v>
      </c>
      <c r="BX251" s="5" t="s">
        <v>105</v>
      </c>
      <c r="BY251" s="5" t="s">
        <v>105</v>
      </c>
      <c r="BZ251" s="5" t="s">
        <v>105</v>
      </c>
      <c r="CA251" s="5" t="s">
        <v>105</v>
      </c>
      <c r="CB251" s="5" t="s">
        <v>105</v>
      </c>
      <c r="CC251" s="5" t="s">
        <v>105</v>
      </c>
      <c r="CD251" s="5" t="s">
        <v>105</v>
      </c>
      <c r="CE251" s="5" t="s">
        <v>105</v>
      </c>
      <c r="CF251" s="5" t="s">
        <v>105</v>
      </c>
      <c r="CG251" s="5" t="s">
        <v>105</v>
      </c>
      <c r="CH251" s="5" t="s">
        <v>105</v>
      </c>
      <c r="CI251" s="5" t="s">
        <v>105</v>
      </c>
      <c r="CJ251" s="5" t="s">
        <v>105</v>
      </c>
      <c r="CK251" s="5" t="s">
        <v>105</v>
      </c>
      <c r="CL251" s="5" t="s">
        <v>105</v>
      </c>
      <c r="CM251" s="5" t="s">
        <v>105</v>
      </c>
      <c r="CN251" s="5" t="s">
        <v>105</v>
      </c>
      <c r="CO251" s="5" t="s">
        <v>105</v>
      </c>
      <c r="CP251" s="5" t="s">
        <v>105</v>
      </c>
      <c r="CQ251" s="29" t="s">
        <v>2318</v>
      </c>
      <c r="CR251" s="5" t="s">
        <v>105</v>
      </c>
      <c r="CS251" s="5" t="s">
        <v>105</v>
      </c>
      <c r="CT251" s="5" t="s">
        <v>105</v>
      </c>
      <c r="CU251" s="5" t="s">
        <v>105</v>
      </c>
      <c r="CV251" s="13" t="s">
        <v>2319</v>
      </c>
      <c r="CW251" s="6"/>
      <c r="CX251" s="6"/>
      <c r="CY251" s="6"/>
      <c r="CZ251" s="6"/>
      <c r="DA251" s="6"/>
      <c r="DB251" s="6"/>
      <c r="DC251" s="6"/>
      <c r="DD251" s="6"/>
      <c r="DE251" s="6"/>
      <c r="DF251" s="6"/>
    </row>
    <row r="252">
      <c r="A252" s="5" t="s">
        <v>100</v>
      </c>
      <c r="B252" s="5" t="s">
        <v>1496</v>
      </c>
      <c r="C252" s="5" t="s">
        <v>2320</v>
      </c>
      <c r="D252" s="5">
        <v>669.0</v>
      </c>
      <c r="E252" s="5" t="s">
        <v>105</v>
      </c>
      <c r="F252" s="5">
        <v>1975.0</v>
      </c>
      <c r="G252" s="5" t="s">
        <v>241</v>
      </c>
      <c r="H252" s="5" t="s">
        <v>105</v>
      </c>
      <c r="I252" s="5" t="s">
        <v>136</v>
      </c>
      <c r="J252" s="5" t="s">
        <v>124</v>
      </c>
      <c r="K252" s="5" t="s">
        <v>199</v>
      </c>
      <c r="L252" s="5" t="s">
        <v>623</v>
      </c>
      <c r="M252" s="5" t="s">
        <v>372</v>
      </c>
      <c r="N252" s="5">
        <v>2.0</v>
      </c>
      <c r="O252" s="29" t="s">
        <v>2321</v>
      </c>
      <c r="P252" s="5" t="s">
        <v>2322</v>
      </c>
      <c r="Q252" s="5" t="s">
        <v>2323</v>
      </c>
      <c r="R252" s="5" t="s">
        <v>2088</v>
      </c>
      <c r="S252" s="5" t="s">
        <v>2324</v>
      </c>
      <c r="T252" s="5" t="s">
        <v>105</v>
      </c>
      <c r="U252" s="5" t="s">
        <v>105</v>
      </c>
      <c r="V252" s="5" t="s">
        <v>105</v>
      </c>
      <c r="W252" s="5">
        <v>7000.0</v>
      </c>
      <c r="X252" s="5">
        <v>207.0</v>
      </c>
      <c r="Y252" s="5" t="s">
        <v>105</v>
      </c>
      <c r="Z252" s="5" t="s">
        <v>105</v>
      </c>
      <c r="AA252" s="5" t="s">
        <v>105</v>
      </c>
      <c r="AB252" s="5" t="s">
        <v>105</v>
      </c>
      <c r="AC252" s="5" t="s">
        <v>2325</v>
      </c>
      <c r="AD252" s="5" t="s">
        <v>2326</v>
      </c>
      <c r="AE252" s="5" t="s">
        <v>105</v>
      </c>
      <c r="AF252" s="5" t="s">
        <v>105</v>
      </c>
      <c r="AG252" s="5" t="s">
        <v>105</v>
      </c>
      <c r="AH252" s="5" t="s">
        <v>105</v>
      </c>
      <c r="AI252" s="15" t="s">
        <v>105</v>
      </c>
      <c r="AJ252" s="22" t="s">
        <v>105</v>
      </c>
      <c r="AK252" s="25" t="s">
        <v>105</v>
      </c>
      <c r="AL252" s="5" t="s">
        <v>118</v>
      </c>
      <c r="AM252" s="5" t="s">
        <v>105</v>
      </c>
      <c r="AN252" s="5" t="s">
        <v>105</v>
      </c>
      <c r="AO252" s="5" t="s">
        <v>105</v>
      </c>
      <c r="AP252" s="5" t="s">
        <v>105</v>
      </c>
      <c r="AQ252" s="5" t="s">
        <v>105</v>
      </c>
      <c r="AR252" s="5" t="s">
        <v>105</v>
      </c>
      <c r="AS252" s="5" t="s">
        <v>105</v>
      </c>
      <c r="AT252" s="5" t="s">
        <v>105</v>
      </c>
      <c r="AU252" s="5" t="s">
        <v>105</v>
      </c>
      <c r="AV252" s="5" t="s">
        <v>105</v>
      </c>
      <c r="AW252" s="5" t="s">
        <v>105</v>
      </c>
      <c r="AX252" s="5" t="s">
        <v>105</v>
      </c>
      <c r="AY252" s="5" t="s">
        <v>105</v>
      </c>
      <c r="AZ252" s="5" t="s">
        <v>105</v>
      </c>
      <c r="BA252" s="5" t="s">
        <v>105</v>
      </c>
      <c r="BB252" s="5" t="s">
        <v>105</v>
      </c>
      <c r="BC252" s="5" t="s">
        <v>105</v>
      </c>
      <c r="BD252" s="5" t="s">
        <v>105</v>
      </c>
      <c r="BE252" s="5" t="s">
        <v>105</v>
      </c>
      <c r="BF252" s="5" t="s">
        <v>105</v>
      </c>
      <c r="BG252" s="5" t="s">
        <v>105</v>
      </c>
      <c r="BH252" s="5" t="s">
        <v>105</v>
      </c>
      <c r="BI252" s="5" t="s">
        <v>105</v>
      </c>
      <c r="BJ252" s="5" t="s">
        <v>105</v>
      </c>
      <c r="BK252" s="5" t="s">
        <v>105</v>
      </c>
      <c r="BL252" s="5" t="s">
        <v>105</v>
      </c>
      <c r="BM252" s="5" t="s">
        <v>105</v>
      </c>
      <c r="BN252" s="5" t="s">
        <v>105</v>
      </c>
      <c r="BO252" s="5" t="s">
        <v>105</v>
      </c>
      <c r="BP252" s="5" t="s">
        <v>105</v>
      </c>
      <c r="BQ252" s="5" t="s">
        <v>105</v>
      </c>
      <c r="BR252" s="5" t="s">
        <v>2083</v>
      </c>
      <c r="BS252" s="5" t="s">
        <v>105</v>
      </c>
      <c r="BT252" s="5" t="s">
        <v>105</v>
      </c>
      <c r="BU252" s="5" t="s">
        <v>105</v>
      </c>
      <c r="BV252" s="10" t="s">
        <v>105</v>
      </c>
      <c r="BW252" s="10" t="s">
        <v>105</v>
      </c>
      <c r="BX252" s="5" t="s">
        <v>368</v>
      </c>
      <c r="BY252" s="5" t="s">
        <v>105</v>
      </c>
      <c r="BZ252" s="5" t="s">
        <v>105</v>
      </c>
      <c r="CA252" s="5" t="s">
        <v>105</v>
      </c>
      <c r="CB252" s="5" t="s">
        <v>105</v>
      </c>
      <c r="CC252" s="5" t="s">
        <v>105</v>
      </c>
      <c r="CD252" s="5" t="s">
        <v>105</v>
      </c>
      <c r="CE252" s="5" t="s">
        <v>105</v>
      </c>
      <c r="CF252" s="5" t="s">
        <v>105</v>
      </c>
      <c r="CG252" s="5" t="s">
        <v>105</v>
      </c>
      <c r="CH252" s="5" t="s">
        <v>105</v>
      </c>
      <c r="CI252" s="5" t="s">
        <v>105</v>
      </c>
      <c r="CJ252" s="5" t="s">
        <v>105</v>
      </c>
      <c r="CK252" s="5" t="s">
        <v>105</v>
      </c>
      <c r="CL252" s="5" t="s">
        <v>105</v>
      </c>
      <c r="CM252" s="5" t="s">
        <v>105</v>
      </c>
      <c r="CN252" s="5" t="s">
        <v>105</v>
      </c>
      <c r="CO252" s="5" t="s">
        <v>105</v>
      </c>
      <c r="CP252" s="5" t="s">
        <v>2327</v>
      </c>
      <c r="CQ252" s="5" t="s">
        <v>105</v>
      </c>
      <c r="CR252" s="5" t="s">
        <v>105</v>
      </c>
      <c r="CS252" s="5" t="s">
        <v>105</v>
      </c>
      <c r="CT252" s="5" t="s">
        <v>105</v>
      </c>
      <c r="CU252" s="5" t="s">
        <v>105</v>
      </c>
      <c r="CV252" s="13" t="s">
        <v>2328</v>
      </c>
      <c r="CW252" s="6"/>
      <c r="CX252" s="6"/>
      <c r="CY252" s="6"/>
      <c r="CZ252" s="6"/>
      <c r="DA252" s="6"/>
      <c r="DB252" s="6"/>
      <c r="DC252" s="6"/>
      <c r="DD252" s="6"/>
      <c r="DE252" s="6"/>
      <c r="DF252" s="6"/>
    </row>
    <row r="253">
      <c r="A253" s="5" t="s">
        <v>100</v>
      </c>
      <c r="B253" s="5" t="s">
        <v>1496</v>
      </c>
      <c r="C253" s="5" t="s">
        <v>2320</v>
      </c>
      <c r="D253" s="5">
        <v>6584.0</v>
      </c>
      <c r="E253" s="5" t="s">
        <v>105</v>
      </c>
      <c r="F253" s="5">
        <v>2003.0</v>
      </c>
      <c r="G253" s="5" t="s">
        <v>149</v>
      </c>
      <c r="H253" s="5">
        <v>2.0</v>
      </c>
      <c r="I253" s="5" t="s">
        <v>150</v>
      </c>
      <c r="J253" s="5" t="s">
        <v>124</v>
      </c>
      <c r="K253" s="5" t="s">
        <v>199</v>
      </c>
      <c r="L253" s="5" t="s">
        <v>105</v>
      </c>
      <c r="M253" s="5" t="s">
        <v>105</v>
      </c>
      <c r="N253" s="5">
        <v>1.0</v>
      </c>
      <c r="O253" s="29" t="s">
        <v>2329</v>
      </c>
      <c r="P253" s="5" t="s">
        <v>2330</v>
      </c>
      <c r="Q253" s="5" t="s">
        <v>2323</v>
      </c>
      <c r="R253" s="5" t="s">
        <v>2331</v>
      </c>
      <c r="S253" s="5" t="s">
        <v>2332</v>
      </c>
      <c r="T253" s="5">
        <v>43.7984366</v>
      </c>
      <c r="U253" s="5">
        <v>-118.7698519</v>
      </c>
      <c r="V253" s="5">
        <v>1632.9</v>
      </c>
      <c r="W253" s="5">
        <v>5353.0</v>
      </c>
      <c r="X253" s="5">
        <v>1900.0</v>
      </c>
      <c r="Y253" s="5" t="s">
        <v>190</v>
      </c>
      <c r="Z253" s="5" t="s">
        <v>167</v>
      </c>
      <c r="AA253" s="5" t="s">
        <v>156</v>
      </c>
      <c r="AB253" s="5">
        <v>8.0</v>
      </c>
      <c r="AC253" s="5" t="s">
        <v>2333</v>
      </c>
      <c r="AD253" s="5" t="s">
        <v>2334</v>
      </c>
      <c r="AE253" s="5" t="s">
        <v>105</v>
      </c>
      <c r="AF253" s="5" t="s">
        <v>105</v>
      </c>
      <c r="AG253" s="5" t="s">
        <v>105</v>
      </c>
      <c r="AH253" s="5">
        <v>60.0</v>
      </c>
      <c r="AI253" s="28">
        <f t="shared" ref="AI253:AI255" si="60">CONVERT(AJ253, "ft", "m")</f>
        <v>304.8</v>
      </c>
      <c r="AJ253" s="22">
        <v>1000.0</v>
      </c>
      <c r="AK253" s="24">
        <f t="shared" ref="AK253:AK255" si="61">CONVERT(AJ253, "ft", "yd")</f>
        <v>333.3333333</v>
      </c>
      <c r="AL253" s="5" t="s">
        <v>105</v>
      </c>
      <c r="AM253" s="5">
        <v>1.0</v>
      </c>
      <c r="AN253" s="5" t="s">
        <v>105</v>
      </c>
      <c r="AO253" s="5" t="s">
        <v>105</v>
      </c>
      <c r="AP253" s="5" t="s">
        <v>105</v>
      </c>
      <c r="AQ253" s="5" t="s">
        <v>105</v>
      </c>
      <c r="AR253" s="5" t="s">
        <v>105</v>
      </c>
      <c r="AS253" s="5" t="s">
        <v>105</v>
      </c>
      <c r="AT253" s="5" t="s">
        <v>105</v>
      </c>
      <c r="AU253" s="5" t="s">
        <v>105</v>
      </c>
      <c r="AV253" s="5" t="s">
        <v>105</v>
      </c>
      <c r="AW253" s="5" t="s">
        <v>105</v>
      </c>
      <c r="AX253" s="5" t="s">
        <v>105</v>
      </c>
      <c r="AY253" s="5" t="s">
        <v>105</v>
      </c>
      <c r="AZ253" s="5" t="s">
        <v>105</v>
      </c>
      <c r="BA253" s="5" t="s">
        <v>105</v>
      </c>
      <c r="BB253" s="5" t="s">
        <v>105</v>
      </c>
      <c r="BC253" s="5" t="s">
        <v>105</v>
      </c>
      <c r="BD253" s="5" t="s">
        <v>105</v>
      </c>
      <c r="BE253" s="5" t="s">
        <v>105</v>
      </c>
      <c r="BF253" s="5" t="s">
        <v>105</v>
      </c>
      <c r="BG253" s="5" t="s">
        <v>105</v>
      </c>
      <c r="BH253" s="5" t="s">
        <v>105</v>
      </c>
      <c r="BI253" s="5" t="s">
        <v>105</v>
      </c>
      <c r="BJ253" s="5" t="s">
        <v>105</v>
      </c>
      <c r="BK253" s="5" t="s">
        <v>105</v>
      </c>
      <c r="BL253" s="5" t="s">
        <v>105</v>
      </c>
      <c r="BM253" s="5" t="s">
        <v>105</v>
      </c>
      <c r="BN253" s="5" t="s">
        <v>105</v>
      </c>
      <c r="BO253" s="5" t="s">
        <v>105</v>
      </c>
      <c r="BP253" s="5" t="s">
        <v>105</v>
      </c>
      <c r="BQ253" s="5" t="s">
        <v>105</v>
      </c>
      <c r="BR253" s="5" t="s">
        <v>105</v>
      </c>
      <c r="BS253" s="5" t="s">
        <v>105</v>
      </c>
      <c r="BT253" s="5" t="s">
        <v>105</v>
      </c>
      <c r="BU253" s="5" t="s">
        <v>105</v>
      </c>
      <c r="BV253" s="10" t="s">
        <v>105</v>
      </c>
      <c r="BW253" s="10" t="s">
        <v>105</v>
      </c>
      <c r="BX253" s="5" t="s">
        <v>368</v>
      </c>
      <c r="BY253" s="5" t="s">
        <v>105</v>
      </c>
      <c r="BZ253" s="5" t="s">
        <v>105</v>
      </c>
      <c r="CA253" s="5" t="s">
        <v>105</v>
      </c>
      <c r="CB253" s="5" t="s">
        <v>105</v>
      </c>
      <c r="CC253" s="5" t="s">
        <v>105</v>
      </c>
      <c r="CD253" s="5" t="s">
        <v>105</v>
      </c>
      <c r="CE253" s="5" t="s">
        <v>105</v>
      </c>
      <c r="CF253" s="5" t="s">
        <v>105</v>
      </c>
      <c r="CG253" s="5" t="s">
        <v>105</v>
      </c>
      <c r="CH253" s="5" t="s">
        <v>105</v>
      </c>
      <c r="CI253" s="5" t="s">
        <v>105</v>
      </c>
      <c r="CJ253" s="5" t="s">
        <v>105</v>
      </c>
      <c r="CK253" s="5" t="s">
        <v>105</v>
      </c>
      <c r="CL253" s="5" t="s">
        <v>105</v>
      </c>
      <c r="CM253" s="5" t="s">
        <v>105</v>
      </c>
      <c r="CN253" s="5" t="s">
        <v>105</v>
      </c>
      <c r="CO253" s="5" t="s">
        <v>105</v>
      </c>
      <c r="CP253" s="5" t="s">
        <v>105</v>
      </c>
      <c r="CQ253" s="29" t="s">
        <v>2335</v>
      </c>
      <c r="CR253" s="5" t="s">
        <v>118</v>
      </c>
      <c r="CS253" s="5" t="s">
        <v>105</v>
      </c>
      <c r="CT253" s="5" t="s">
        <v>105</v>
      </c>
      <c r="CU253" s="5" t="s">
        <v>105</v>
      </c>
      <c r="CV253" s="13" t="s">
        <v>2336</v>
      </c>
      <c r="CW253" s="6"/>
      <c r="CX253" s="6"/>
      <c r="CY253" s="6"/>
      <c r="CZ253" s="6"/>
      <c r="DA253" s="6"/>
      <c r="DB253" s="6"/>
      <c r="DC253" s="6"/>
      <c r="DD253" s="6"/>
      <c r="DE253" s="6"/>
      <c r="DF253" s="6"/>
    </row>
    <row r="254">
      <c r="A254" s="5" t="s">
        <v>100</v>
      </c>
      <c r="B254" s="5" t="s">
        <v>1496</v>
      </c>
      <c r="C254" s="5" t="s">
        <v>2337</v>
      </c>
      <c r="D254" s="5">
        <v>5816.0</v>
      </c>
      <c r="E254" s="5" t="s">
        <v>105</v>
      </c>
      <c r="F254" s="5">
        <v>1968.0</v>
      </c>
      <c r="G254" s="5" t="s">
        <v>105</v>
      </c>
      <c r="H254" s="5" t="s">
        <v>105</v>
      </c>
      <c r="I254" s="5" t="s">
        <v>150</v>
      </c>
      <c r="J254" s="5" t="s">
        <v>124</v>
      </c>
      <c r="K254" s="5" t="s">
        <v>108</v>
      </c>
      <c r="L254" s="5" t="s">
        <v>105</v>
      </c>
      <c r="M254" s="5" t="s">
        <v>109</v>
      </c>
      <c r="N254" s="5">
        <v>1.0</v>
      </c>
      <c r="O254" s="29" t="s">
        <v>2338</v>
      </c>
      <c r="P254" s="5" t="s">
        <v>105</v>
      </c>
      <c r="Q254" s="5" t="s">
        <v>1605</v>
      </c>
      <c r="R254" s="5" t="s">
        <v>105</v>
      </c>
      <c r="S254" s="5" t="s">
        <v>105</v>
      </c>
      <c r="T254" s="5" t="s">
        <v>105</v>
      </c>
      <c r="U254" s="5" t="s">
        <v>105</v>
      </c>
      <c r="V254" s="5" t="s">
        <v>105</v>
      </c>
      <c r="W254" s="5">
        <v>3500.0</v>
      </c>
      <c r="X254" s="5">
        <v>2230.0</v>
      </c>
      <c r="Y254" s="5" t="s">
        <v>105</v>
      </c>
      <c r="Z254" s="5" t="s">
        <v>167</v>
      </c>
      <c r="AA254" s="5" t="s">
        <v>105</v>
      </c>
      <c r="AB254" s="5" t="s">
        <v>105</v>
      </c>
      <c r="AC254" s="5" t="s">
        <v>2339</v>
      </c>
      <c r="AD254" s="5" t="s">
        <v>2340</v>
      </c>
      <c r="AE254" s="5" t="s">
        <v>105</v>
      </c>
      <c r="AF254" s="5" t="s">
        <v>105</v>
      </c>
      <c r="AG254" s="5" t="s">
        <v>105</v>
      </c>
      <c r="AH254" s="5">
        <v>10.0</v>
      </c>
      <c r="AI254" s="28">
        <f t="shared" si="60"/>
        <v>6.096</v>
      </c>
      <c r="AJ254" s="22">
        <v>20.0</v>
      </c>
      <c r="AK254" s="24">
        <f t="shared" si="61"/>
        <v>6.666666667</v>
      </c>
      <c r="AL254" s="5" t="s">
        <v>118</v>
      </c>
      <c r="AM254" s="5">
        <v>1.0</v>
      </c>
      <c r="AN254" s="5">
        <v>8.0</v>
      </c>
      <c r="AO254" s="5" t="s">
        <v>105</v>
      </c>
      <c r="AP254" s="5" t="s">
        <v>105</v>
      </c>
      <c r="AQ254" s="5" t="s">
        <v>105</v>
      </c>
      <c r="AR254" s="5" t="s">
        <v>105</v>
      </c>
      <c r="AS254" s="5" t="s">
        <v>105</v>
      </c>
      <c r="AT254" s="5" t="s">
        <v>105</v>
      </c>
      <c r="AU254" s="5" t="s">
        <v>105</v>
      </c>
      <c r="AV254" s="5" t="s">
        <v>105</v>
      </c>
      <c r="AW254" s="5" t="s">
        <v>286</v>
      </c>
      <c r="AX254" s="5" t="s">
        <v>105</v>
      </c>
      <c r="AY254" s="5" t="s">
        <v>105</v>
      </c>
      <c r="AZ254" s="5" t="s">
        <v>105</v>
      </c>
      <c r="BA254" s="5" t="s">
        <v>105</v>
      </c>
      <c r="BB254" s="5" t="s">
        <v>2341</v>
      </c>
      <c r="BC254" s="5" t="s">
        <v>105</v>
      </c>
      <c r="BD254" s="5" t="s">
        <v>105</v>
      </c>
      <c r="BE254" s="5" t="s">
        <v>105</v>
      </c>
      <c r="BF254" s="5" t="s">
        <v>105</v>
      </c>
      <c r="BG254" s="5" t="s">
        <v>105</v>
      </c>
      <c r="BH254" s="5" t="s">
        <v>105</v>
      </c>
      <c r="BI254" s="5" t="s">
        <v>105</v>
      </c>
      <c r="BJ254" s="5" t="s">
        <v>105</v>
      </c>
      <c r="BK254" s="5" t="s">
        <v>105</v>
      </c>
      <c r="BL254" s="5" t="s">
        <v>105</v>
      </c>
      <c r="BM254" s="5" t="s">
        <v>105</v>
      </c>
      <c r="BN254" s="5" t="s">
        <v>105</v>
      </c>
      <c r="BO254" s="5" t="s">
        <v>118</v>
      </c>
      <c r="BP254" s="5" t="s">
        <v>2342</v>
      </c>
      <c r="BQ254" s="5" t="s">
        <v>105</v>
      </c>
      <c r="BR254" s="5" t="s">
        <v>2343</v>
      </c>
      <c r="BS254" s="5" t="s">
        <v>105</v>
      </c>
      <c r="BT254" s="5" t="s">
        <v>105</v>
      </c>
      <c r="BU254" s="5" t="s">
        <v>105</v>
      </c>
      <c r="BV254" s="10" t="s">
        <v>105</v>
      </c>
      <c r="BW254" s="10" t="s">
        <v>105</v>
      </c>
      <c r="BX254" s="5" t="s">
        <v>105</v>
      </c>
      <c r="BY254" s="5" t="s">
        <v>105</v>
      </c>
      <c r="BZ254" s="5" t="s">
        <v>105</v>
      </c>
      <c r="CA254" s="5" t="s">
        <v>105</v>
      </c>
      <c r="CB254" s="5" t="s">
        <v>105</v>
      </c>
      <c r="CC254" s="5" t="s">
        <v>105</v>
      </c>
      <c r="CD254" s="5" t="s">
        <v>105</v>
      </c>
      <c r="CE254" s="5" t="s">
        <v>105</v>
      </c>
      <c r="CF254" s="5" t="s">
        <v>105</v>
      </c>
      <c r="CG254" s="5" t="s">
        <v>105</v>
      </c>
      <c r="CH254" s="5" t="s">
        <v>105</v>
      </c>
      <c r="CI254" s="5" t="s">
        <v>105</v>
      </c>
      <c r="CJ254" s="5" t="s">
        <v>105</v>
      </c>
      <c r="CK254" s="5" t="s">
        <v>105</v>
      </c>
      <c r="CL254" s="5" t="s">
        <v>105</v>
      </c>
      <c r="CM254" s="5" t="s">
        <v>105</v>
      </c>
      <c r="CN254" s="5" t="s">
        <v>105</v>
      </c>
      <c r="CO254" s="5" t="s">
        <v>105</v>
      </c>
      <c r="CP254" s="5" t="s">
        <v>105</v>
      </c>
      <c r="CQ254" s="29" t="s">
        <v>2344</v>
      </c>
      <c r="CR254" s="5" t="s">
        <v>105</v>
      </c>
      <c r="CS254" s="5" t="s">
        <v>105</v>
      </c>
      <c r="CT254" s="5" t="s">
        <v>105</v>
      </c>
      <c r="CU254" s="5" t="s">
        <v>105</v>
      </c>
      <c r="CV254" s="13" t="s">
        <v>2345</v>
      </c>
      <c r="CW254" s="6"/>
      <c r="CX254" s="6"/>
      <c r="CY254" s="6"/>
      <c r="CZ254" s="6"/>
      <c r="DA254" s="6"/>
      <c r="DB254" s="6"/>
      <c r="DC254" s="6"/>
      <c r="DD254" s="6"/>
      <c r="DE254" s="6"/>
      <c r="DF254" s="6"/>
    </row>
    <row r="255">
      <c r="A255" s="5" t="s">
        <v>100</v>
      </c>
      <c r="B255" s="5" t="s">
        <v>1496</v>
      </c>
      <c r="C255" s="5" t="s">
        <v>2337</v>
      </c>
      <c r="D255" s="5">
        <v>3050.0</v>
      </c>
      <c r="E255" s="5" t="s">
        <v>105</v>
      </c>
      <c r="F255" s="5">
        <v>1970.0</v>
      </c>
      <c r="G255" s="5" t="s">
        <v>492</v>
      </c>
      <c r="H255" s="5" t="s">
        <v>105</v>
      </c>
      <c r="I255" s="5" t="s">
        <v>136</v>
      </c>
      <c r="J255" s="5" t="s">
        <v>107</v>
      </c>
      <c r="K255" s="5" t="s">
        <v>108</v>
      </c>
      <c r="L255" s="5" t="s">
        <v>105</v>
      </c>
      <c r="M255" s="5" t="s">
        <v>137</v>
      </c>
      <c r="N255" s="5">
        <v>1.0</v>
      </c>
      <c r="O255" s="29" t="s">
        <v>2346</v>
      </c>
      <c r="P255" s="5" t="s">
        <v>105</v>
      </c>
      <c r="Q255" s="5" t="s">
        <v>2337</v>
      </c>
      <c r="R255" s="5" t="s">
        <v>400</v>
      </c>
      <c r="S255" s="5" t="s">
        <v>105</v>
      </c>
      <c r="T255" s="5" t="s">
        <v>105</v>
      </c>
      <c r="U255" s="5" t="s">
        <v>105</v>
      </c>
      <c r="V255" s="5" t="s">
        <v>105</v>
      </c>
      <c r="W255" s="5" t="s">
        <v>105</v>
      </c>
      <c r="X255" s="5">
        <v>1400.0</v>
      </c>
      <c r="Y255" s="5">
        <v>50.0</v>
      </c>
      <c r="Z255" s="5" t="s">
        <v>167</v>
      </c>
      <c r="AA255" s="5" t="s">
        <v>105</v>
      </c>
      <c r="AB255" s="5" t="s">
        <v>105</v>
      </c>
      <c r="AC255" s="5" t="s">
        <v>2347</v>
      </c>
      <c r="AD255" s="5" t="s">
        <v>2278</v>
      </c>
      <c r="AE255" s="5" t="s">
        <v>105</v>
      </c>
      <c r="AF255" s="5" t="s">
        <v>105</v>
      </c>
      <c r="AG255" s="5" t="s">
        <v>105</v>
      </c>
      <c r="AH255" s="5" t="s">
        <v>105</v>
      </c>
      <c r="AI255" s="28">
        <f t="shared" si="60"/>
        <v>15.24</v>
      </c>
      <c r="AJ255" s="22">
        <v>50.0</v>
      </c>
      <c r="AK255" s="24">
        <f t="shared" si="61"/>
        <v>16.66666667</v>
      </c>
      <c r="AL255" s="5" t="s">
        <v>105</v>
      </c>
      <c r="AM255" s="5">
        <v>1.0</v>
      </c>
      <c r="AN255" s="5" t="s">
        <v>105</v>
      </c>
      <c r="AO255" s="5" t="s">
        <v>105</v>
      </c>
      <c r="AP255" s="5" t="s">
        <v>105</v>
      </c>
      <c r="AQ255" s="5" t="s">
        <v>105</v>
      </c>
      <c r="AR255" s="5" t="s">
        <v>105</v>
      </c>
      <c r="AS255" s="5" t="s">
        <v>105</v>
      </c>
      <c r="AT255" s="5" t="s">
        <v>105</v>
      </c>
      <c r="AU255" s="5" t="s">
        <v>105</v>
      </c>
      <c r="AV255" s="5" t="s">
        <v>105</v>
      </c>
      <c r="AW255" s="5" t="s">
        <v>105</v>
      </c>
      <c r="AX255" s="5" t="s">
        <v>105</v>
      </c>
      <c r="AY255" s="5" t="s">
        <v>105</v>
      </c>
      <c r="AZ255" s="5" t="s">
        <v>105</v>
      </c>
      <c r="BA255" s="5" t="s">
        <v>105</v>
      </c>
      <c r="BB255" s="5" t="s">
        <v>105</v>
      </c>
      <c r="BC255" s="5" t="s">
        <v>105</v>
      </c>
      <c r="BD255" s="5" t="s">
        <v>105</v>
      </c>
      <c r="BE255" s="5" t="s">
        <v>105</v>
      </c>
      <c r="BF255" s="5" t="s">
        <v>105</v>
      </c>
      <c r="BG255" s="5" t="s">
        <v>105</v>
      </c>
      <c r="BH255" s="5" t="s">
        <v>105</v>
      </c>
      <c r="BI255" s="5" t="s">
        <v>105</v>
      </c>
      <c r="BJ255" s="5" t="s">
        <v>105</v>
      </c>
      <c r="BK255" s="5" t="s">
        <v>105</v>
      </c>
      <c r="BL255" s="5" t="s">
        <v>105</v>
      </c>
      <c r="BM255" s="5" t="s">
        <v>2348</v>
      </c>
      <c r="BN255" s="5" t="s">
        <v>105</v>
      </c>
      <c r="BO255" s="5" t="s">
        <v>105</v>
      </c>
      <c r="BP255" s="5" t="s">
        <v>105</v>
      </c>
      <c r="BQ255" s="5" t="s">
        <v>105</v>
      </c>
      <c r="BR255" s="5" t="s">
        <v>2349</v>
      </c>
      <c r="BS255" s="5" t="s">
        <v>105</v>
      </c>
      <c r="BT255" s="5" t="s">
        <v>1353</v>
      </c>
      <c r="BU255" s="5" t="s">
        <v>119</v>
      </c>
      <c r="BV255" s="10" t="s">
        <v>105</v>
      </c>
      <c r="BW255" s="10" t="s">
        <v>105</v>
      </c>
      <c r="BX255" s="5" t="s">
        <v>105</v>
      </c>
      <c r="BY255" s="5" t="s">
        <v>105</v>
      </c>
      <c r="BZ255" s="5" t="s">
        <v>105</v>
      </c>
      <c r="CA255" s="5" t="s">
        <v>105</v>
      </c>
      <c r="CB255" s="5" t="s">
        <v>105</v>
      </c>
      <c r="CC255" s="5" t="s">
        <v>105</v>
      </c>
      <c r="CD255" s="5" t="s">
        <v>105</v>
      </c>
      <c r="CE255" s="5" t="s">
        <v>105</v>
      </c>
      <c r="CF255" s="5" t="s">
        <v>105</v>
      </c>
      <c r="CG255" s="5" t="s">
        <v>105</v>
      </c>
      <c r="CH255" s="5" t="s">
        <v>105</v>
      </c>
      <c r="CI255" s="5" t="s">
        <v>105</v>
      </c>
      <c r="CJ255" s="5" t="s">
        <v>105</v>
      </c>
      <c r="CK255" s="5" t="s">
        <v>105</v>
      </c>
      <c r="CL255" s="5" t="s">
        <v>105</v>
      </c>
      <c r="CM255" s="5" t="s">
        <v>105</v>
      </c>
      <c r="CN255" s="5" t="s">
        <v>105</v>
      </c>
      <c r="CO255" s="5" t="s">
        <v>105</v>
      </c>
      <c r="CP255" s="5" t="s">
        <v>105</v>
      </c>
      <c r="CQ255" s="29" t="s">
        <v>2350</v>
      </c>
      <c r="CR255" s="5" t="s">
        <v>105</v>
      </c>
      <c r="CS255" s="5" t="s">
        <v>105</v>
      </c>
      <c r="CT255" s="5" t="s">
        <v>105</v>
      </c>
      <c r="CU255" s="5" t="s">
        <v>105</v>
      </c>
      <c r="CV255" s="13" t="s">
        <v>2351</v>
      </c>
      <c r="CW255" s="6"/>
      <c r="CX255" s="6"/>
      <c r="CY255" s="6"/>
      <c r="CZ255" s="6"/>
      <c r="DA255" s="6"/>
      <c r="DB255" s="6"/>
      <c r="DC255" s="6"/>
      <c r="DD255" s="6"/>
      <c r="DE255" s="6"/>
      <c r="DF255" s="6"/>
    </row>
    <row r="256">
      <c r="A256" s="5" t="s">
        <v>100</v>
      </c>
      <c r="B256" s="5" t="s">
        <v>1496</v>
      </c>
      <c r="C256" s="5" t="s">
        <v>2337</v>
      </c>
      <c r="D256" s="5">
        <v>1446.0</v>
      </c>
      <c r="E256" s="5" t="s">
        <v>148</v>
      </c>
      <c r="F256" s="5">
        <v>1974.0</v>
      </c>
      <c r="G256" s="5" t="s">
        <v>492</v>
      </c>
      <c r="H256" s="5">
        <v>1.0</v>
      </c>
      <c r="I256" s="5" t="s">
        <v>136</v>
      </c>
      <c r="J256" s="5" t="s">
        <v>124</v>
      </c>
      <c r="K256" s="5" t="s">
        <v>151</v>
      </c>
      <c r="L256" s="5" t="s">
        <v>105</v>
      </c>
      <c r="M256" s="5" t="s">
        <v>2352</v>
      </c>
      <c r="N256" s="5">
        <v>4.0</v>
      </c>
      <c r="O256" s="29" t="s">
        <v>2353</v>
      </c>
      <c r="P256" s="5" t="s">
        <v>2354</v>
      </c>
      <c r="Q256" s="5" t="s">
        <v>2355</v>
      </c>
      <c r="R256" s="5" t="s">
        <v>2356</v>
      </c>
      <c r="S256" s="5" t="s">
        <v>2357</v>
      </c>
      <c r="T256" s="5" t="s">
        <v>105</v>
      </c>
      <c r="U256" s="5" t="s">
        <v>105</v>
      </c>
      <c r="V256" s="5" t="s">
        <v>105</v>
      </c>
      <c r="W256" s="5" t="s">
        <v>105</v>
      </c>
      <c r="X256" s="5">
        <v>907.0</v>
      </c>
      <c r="Y256" s="5" t="s">
        <v>105</v>
      </c>
      <c r="Z256" s="5" t="s">
        <v>105</v>
      </c>
      <c r="AA256" s="5" t="s">
        <v>545</v>
      </c>
      <c r="AB256" s="5">
        <v>100.0</v>
      </c>
      <c r="AC256" s="5" t="s">
        <v>1853</v>
      </c>
      <c r="AD256" s="5" t="s">
        <v>2358</v>
      </c>
      <c r="AE256" s="5" t="s">
        <v>105</v>
      </c>
      <c r="AF256" s="5" t="s">
        <v>105</v>
      </c>
      <c r="AG256" s="5" t="s">
        <v>105</v>
      </c>
      <c r="AH256" s="5" t="s">
        <v>105</v>
      </c>
      <c r="AI256" s="5" t="s">
        <v>105</v>
      </c>
      <c r="AJ256" s="5" t="s">
        <v>105</v>
      </c>
      <c r="AK256" s="5" t="s">
        <v>105</v>
      </c>
      <c r="AL256" s="5" t="s">
        <v>118</v>
      </c>
      <c r="AM256" s="5">
        <v>1.0</v>
      </c>
      <c r="AN256" s="5" t="s">
        <v>105</v>
      </c>
      <c r="AO256" s="5" t="s">
        <v>105</v>
      </c>
      <c r="AP256" s="5" t="s">
        <v>105</v>
      </c>
      <c r="AQ256" s="5" t="s">
        <v>105</v>
      </c>
      <c r="AR256" s="5" t="s">
        <v>105</v>
      </c>
      <c r="AS256" s="5" t="s">
        <v>105</v>
      </c>
      <c r="AT256" s="5" t="s">
        <v>105</v>
      </c>
      <c r="AU256" s="5" t="s">
        <v>105</v>
      </c>
      <c r="AV256" s="5" t="s">
        <v>105</v>
      </c>
      <c r="AW256" s="5" t="s">
        <v>105</v>
      </c>
      <c r="AX256" s="5" t="s">
        <v>105</v>
      </c>
      <c r="AY256" s="5" t="s">
        <v>105</v>
      </c>
      <c r="AZ256" s="5" t="s">
        <v>105</v>
      </c>
      <c r="BA256" s="5" t="s">
        <v>105</v>
      </c>
      <c r="BB256" s="5" t="s">
        <v>105</v>
      </c>
      <c r="BC256" s="5" t="s">
        <v>105</v>
      </c>
      <c r="BD256" s="5" t="s">
        <v>105</v>
      </c>
      <c r="BE256" s="5" t="s">
        <v>105</v>
      </c>
      <c r="BF256" s="5" t="s">
        <v>105</v>
      </c>
      <c r="BG256" s="5" t="s">
        <v>105</v>
      </c>
      <c r="BH256" s="5" t="s">
        <v>105</v>
      </c>
      <c r="BI256" s="5" t="s">
        <v>105</v>
      </c>
      <c r="BJ256" s="5" t="s">
        <v>105</v>
      </c>
      <c r="BK256" s="5" t="s">
        <v>105</v>
      </c>
      <c r="BL256" s="5" t="s">
        <v>105</v>
      </c>
      <c r="BM256" s="5" t="s">
        <v>105</v>
      </c>
      <c r="BN256" s="5" t="s">
        <v>105</v>
      </c>
      <c r="BO256" s="5" t="s">
        <v>105</v>
      </c>
      <c r="BP256" s="5" t="s">
        <v>105</v>
      </c>
      <c r="BQ256" s="5" t="s">
        <v>105</v>
      </c>
      <c r="BR256" s="5" t="s">
        <v>2359</v>
      </c>
      <c r="BS256" s="5" t="s">
        <v>105</v>
      </c>
      <c r="BT256" s="5" t="s">
        <v>105</v>
      </c>
      <c r="BU256" s="5" t="s">
        <v>119</v>
      </c>
      <c r="BV256" s="10" t="s">
        <v>105</v>
      </c>
      <c r="BW256" s="10" t="s">
        <v>105</v>
      </c>
      <c r="BX256" s="5" t="s">
        <v>105</v>
      </c>
      <c r="BY256" s="5" t="s">
        <v>105</v>
      </c>
      <c r="BZ256" s="5" t="s">
        <v>105</v>
      </c>
      <c r="CA256" s="5">
        <v>1.0</v>
      </c>
      <c r="CB256" s="5" t="s">
        <v>105</v>
      </c>
      <c r="CC256" s="5" t="s">
        <v>105</v>
      </c>
      <c r="CD256" s="5">
        <v>16.0</v>
      </c>
      <c r="CE256" s="5">
        <v>6.0</v>
      </c>
      <c r="CF256" s="5" t="s">
        <v>105</v>
      </c>
      <c r="CG256" s="5" t="s">
        <v>105</v>
      </c>
      <c r="CH256" s="5" t="s">
        <v>105</v>
      </c>
      <c r="CI256" s="5" t="s">
        <v>105</v>
      </c>
      <c r="CJ256" s="5" t="s">
        <v>105</v>
      </c>
      <c r="CK256" s="5" t="s">
        <v>105</v>
      </c>
      <c r="CL256" s="5" t="s">
        <v>118</v>
      </c>
      <c r="CM256" s="5" t="s">
        <v>105</v>
      </c>
      <c r="CN256" s="5" t="s">
        <v>105</v>
      </c>
      <c r="CO256" s="5" t="s">
        <v>105</v>
      </c>
      <c r="CP256" s="5" t="s">
        <v>105</v>
      </c>
      <c r="CQ256" s="29" t="s">
        <v>2360</v>
      </c>
      <c r="CR256" s="5" t="s">
        <v>105</v>
      </c>
      <c r="CS256" s="5" t="s">
        <v>105</v>
      </c>
      <c r="CT256" s="5" t="s">
        <v>105</v>
      </c>
      <c r="CU256" s="5" t="s">
        <v>105</v>
      </c>
      <c r="CV256" s="13" t="s">
        <v>2361</v>
      </c>
      <c r="CW256" s="6"/>
      <c r="CX256" s="6"/>
      <c r="CY256" s="6"/>
      <c r="CZ256" s="6"/>
      <c r="DA256" s="6"/>
      <c r="DB256" s="6"/>
      <c r="DC256" s="6"/>
      <c r="DD256" s="6"/>
      <c r="DE256" s="6"/>
      <c r="DF256" s="6"/>
    </row>
    <row r="257">
      <c r="A257" s="5" t="s">
        <v>100</v>
      </c>
      <c r="B257" s="5" t="s">
        <v>1496</v>
      </c>
      <c r="C257" s="5" t="s">
        <v>2337</v>
      </c>
      <c r="D257" s="5">
        <v>671.0</v>
      </c>
      <c r="E257" s="5" t="s">
        <v>105</v>
      </c>
      <c r="F257" s="5">
        <v>1975.0</v>
      </c>
      <c r="G257" s="5" t="s">
        <v>123</v>
      </c>
      <c r="H257" s="5">
        <v>6.0</v>
      </c>
      <c r="I257" s="5" t="s">
        <v>106</v>
      </c>
      <c r="J257" s="5" t="s">
        <v>107</v>
      </c>
      <c r="K257" s="5" t="s">
        <v>108</v>
      </c>
      <c r="L257" s="5" t="s">
        <v>105</v>
      </c>
      <c r="M257" s="5" t="s">
        <v>215</v>
      </c>
      <c r="N257" s="5">
        <v>4.0</v>
      </c>
      <c r="O257" s="29" t="s">
        <v>2362</v>
      </c>
      <c r="P257" s="5" t="s">
        <v>2363</v>
      </c>
      <c r="Q257" s="5" t="s">
        <v>105</v>
      </c>
      <c r="R257" s="5" t="s">
        <v>2364</v>
      </c>
      <c r="S257" s="5" t="s">
        <v>2365</v>
      </c>
      <c r="T257" s="5" t="s">
        <v>105</v>
      </c>
      <c r="U257" s="5" t="s">
        <v>105</v>
      </c>
      <c r="V257" s="5" t="s">
        <v>105</v>
      </c>
      <c r="W257" s="5" t="s">
        <v>105</v>
      </c>
      <c r="X257" s="5">
        <v>1900.0</v>
      </c>
      <c r="Y257" s="6">
        <f>75/2</f>
        <v>37.5</v>
      </c>
      <c r="Z257" s="5" t="s">
        <v>2224</v>
      </c>
      <c r="AA257" s="5" t="s">
        <v>156</v>
      </c>
      <c r="AB257" s="5">
        <v>14.0</v>
      </c>
      <c r="AC257" s="5" t="s">
        <v>2366</v>
      </c>
      <c r="AD257" s="5" t="s">
        <v>105</v>
      </c>
      <c r="AE257" s="5" t="s">
        <v>105</v>
      </c>
      <c r="AF257" s="5" t="s">
        <v>105</v>
      </c>
      <c r="AG257" s="5" t="s">
        <v>105</v>
      </c>
      <c r="AH257" s="5" t="s">
        <v>105</v>
      </c>
      <c r="AI257" s="28">
        <f t="shared" ref="AI257:AI261" si="62">CONVERT(AJ257, "ft", "m")</f>
        <v>1.0668</v>
      </c>
      <c r="AJ257" s="22">
        <v>3.5</v>
      </c>
      <c r="AK257" s="24">
        <f t="shared" ref="AK257:AK261" si="63">CONVERT(AJ257, "ft", "yd")</f>
        <v>1.166666667</v>
      </c>
      <c r="AL257" s="5" t="s">
        <v>105</v>
      </c>
      <c r="AM257" s="5">
        <v>1.0</v>
      </c>
      <c r="AN257" s="5">
        <v>6.5</v>
      </c>
      <c r="AO257" s="5" t="s">
        <v>105</v>
      </c>
      <c r="AP257" s="5" t="s">
        <v>105</v>
      </c>
      <c r="AQ257" s="5" t="s">
        <v>105</v>
      </c>
      <c r="AR257" s="5" t="s">
        <v>105</v>
      </c>
      <c r="AS257" s="5" t="s">
        <v>105</v>
      </c>
      <c r="AT257" s="5" t="s">
        <v>105</v>
      </c>
      <c r="AU257" s="5" t="s">
        <v>105</v>
      </c>
      <c r="AV257" s="5" t="s">
        <v>105</v>
      </c>
      <c r="AW257" s="5" t="s">
        <v>286</v>
      </c>
      <c r="AX257" s="5" t="s">
        <v>105</v>
      </c>
      <c r="AY257" s="5" t="s">
        <v>105</v>
      </c>
      <c r="AZ257" s="5" t="s">
        <v>105</v>
      </c>
      <c r="BA257" s="5" t="s">
        <v>105</v>
      </c>
      <c r="BB257" s="5" t="s">
        <v>105</v>
      </c>
      <c r="BC257" s="5" t="s">
        <v>105</v>
      </c>
      <c r="BD257" s="5" t="s">
        <v>105</v>
      </c>
      <c r="BE257" s="5" t="s">
        <v>105</v>
      </c>
      <c r="BF257" s="5" t="s">
        <v>105</v>
      </c>
      <c r="BG257" s="5" t="s">
        <v>105</v>
      </c>
      <c r="BH257" s="5" t="s">
        <v>2367</v>
      </c>
      <c r="BI257" s="5" t="s">
        <v>105</v>
      </c>
      <c r="BJ257" s="5" t="s">
        <v>105</v>
      </c>
      <c r="BK257" s="5" t="s">
        <v>105</v>
      </c>
      <c r="BL257" s="5" t="s">
        <v>105</v>
      </c>
      <c r="BM257" s="5" t="s">
        <v>105</v>
      </c>
      <c r="BN257" s="5" t="s">
        <v>105</v>
      </c>
      <c r="BO257" s="5" t="s">
        <v>105</v>
      </c>
      <c r="BP257" s="5" t="s">
        <v>2368</v>
      </c>
      <c r="BQ257" s="5" t="s">
        <v>105</v>
      </c>
      <c r="BR257" s="5" t="s">
        <v>2369</v>
      </c>
      <c r="BS257" s="5" t="s">
        <v>118</v>
      </c>
      <c r="BT257" s="5" t="s">
        <v>1353</v>
      </c>
      <c r="BU257" s="5" t="s">
        <v>119</v>
      </c>
      <c r="BV257" s="10" t="s">
        <v>105</v>
      </c>
      <c r="BW257" s="10" t="s">
        <v>105</v>
      </c>
      <c r="BX257" s="5" t="s">
        <v>105</v>
      </c>
      <c r="BY257" s="5" t="s">
        <v>105</v>
      </c>
      <c r="BZ257" s="5" t="s">
        <v>105</v>
      </c>
      <c r="CA257" s="5" t="s">
        <v>105</v>
      </c>
      <c r="CB257" s="5" t="s">
        <v>105</v>
      </c>
      <c r="CC257" s="5" t="s">
        <v>105</v>
      </c>
      <c r="CD257" s="5" t="s">
        <v>105</v>
      </c>
      <c r="CE257" s="5" t="s">
        <v>105</v>
      </c>
      <c r="CF257" s="5" t="s">
        <v>105</v>
      </c>
      <c r="CG257" s="5" t="s">
        <v>105</v>
      </c>
      <c r="CH257" s="5" t="s">
        <v>105</v>
      </c>
      <c r="CI257" s="5" t="s">
        <v>105</v>
      </c>
      <c r="CJ257" s="5" t="s">
        <v>105</v>
      </c>
      <c r="CK257" s="5" t="s">
        <v>105</v>
      </c>
      <c r="CL257" s="5" t="s">
        <v>105</v>
      </c>
      <c r="CM257" s="5" t="s">
        <v>105</v>
      </c>
      <c r="CN257" s="5" t="s">
        <v>105</v>
      </c>
      <c r="CO257" s="5" t="s">
        <v>105</v>
      </c>
      <c r="CP257" s="5" t="s">
        <v>105</v>
      </c>
      <c r="CQ257" s="5" t="s">
        <v>105</v>
      </c>
      <c r="CR257" s="5" t="s">
        <v>105</v>
      </c>
      <c r="CS257" s="5" t="s">
        <v>118</v>
      </c>
      <c r="CT257" s="5" t="s">
        <v>105</v>
      </c>
      <c r="CU257" s="5" t="s">
        <v>105</v>
      </c>
      <c r="CV257" s="13" t="s">
        <v>2370</v>
      </c>
      <c r="CW257" s="6"/>
      <c r="CX257" s="6"/>
      <c r="CY257" s="6"/>
      <c r="CZ257" s="6"/>
      <c r="DA257" s="6"/>
      <c r="DB257" s="6"/>
      <c r="DC257" s="6"/>
      <c r="DD257" s="6"/>
      <c r="DE257" s="6"/>
      <c r="DF257" s="6"/>
    </row>
    <row r="258">
      <c r="A258" s="5" t="s">
        <v>100</v>
      </c>
      <c r="B258" s="5" t="s">
        <v>1496</v>
      </c>
      <c r="C258" s="5" t="s">
        <v>2337</v>
      </c>
      <c r="D258" s="5">
        <v>8680.0</v>
      </c>
      <c r="E258" s="5" t="s">
        <v>103</v>
      </c>
      <c r="F258" s="5">
        <v>1980.0</v>
      </c>
      <c r="G258" s="5" t="s">
        <v>149</v>
      </c>
      <c r="H258" s="5">
        <v>27.0</v>
      </c>
      <c r="I258" s="5" t="s">
        <v>150</v>
      </c>
      <c r="J258" s="5" t="s">
        <v>124</v>
      </c>
      <c r="K258" s="5" t="s">
        <v>199</v>
      </c>
      <c r="L258" s="5" t="s">
        <v>105</v>
      </c>
      <c r="M258" s="5" t="s">
        <v>105</v>
      </c>
      <c r="N258" s="5">
        <v>2.0</v>
      </c>
      <c r="O258" s="29" t="s">
        <v>2371</v>
      </c>
      <c r="P258" s="5" t="s">
        <v>2372</v>
      </c>
      <c r="Q258" s="5" t="s">
        <v>2355</v>
      </c>
      <c r="R258" s="5" t="s">
        <v>2373</v>
      </c>
      <c r="S258" s="5" t="s">
        <v>2337</v>
      </c>
      <c r="T258" s="5" t="s">
        <v>1222</v>
      </c>
      <c r="U258" s="5" t="s">
        <v>105</v>
      </c>
      <c r="V258" s="5" t="s">
        <v>105</v>
      </c>
      <c r="W258" s="5" t="s">
        <v>105</v>
      </c>
      <c r="X258" s="5">
        <v>200.0</v>
      </c>
      <c r="Y258" s="5" t="s">
        <v>105</v>
      </c>
      <c r="Z258" s="5" t="s">
        <v>105</v>
      </c>
      <c r="AA258" s="5" t="s">
        <v>545</v>
      </c>
      <c r="AB258" s="5">
        <v>100.0</v>
      </c>
      <c r="AC258" s="5" t="s">
        <v>1614</v>
      </c>
      <c r="AD258" s="5" t="s">
        <v>105</v>
      </c>
      <c r="AE258" s="5" t="s">
        <v>105</v>
      </c>
      <c r="AF258" s="5" t="s">
        <v>105</v>
      </c>
      <c r="AG258" s="5" t="s">
        <v>105</v>
      </c>
      <c r="AH258" s="6">
        <f>2/6</f>
        <v>0.3333333333</v>
      </c>
      <c r="AI258" s="28">
        <f t="shared" si="62"/>
        <v>6.096</v>
      </c>
      <c r="AJ258" s="22">
        <v>20.0</v>
      </c>
      <c r="AK258" s="24">
        <f t="shared" si="63"/>
        <v>6.666666667</v>
      </c>
      <c r="AL258" s="5" t="s">
        <v>105</v>
      </c>
      <c r="AM258" s="5">
        <v>1.0</v>
      </c>
      <c r="AN258" s="5" t="s">
        <v>105</v>
      </c>
      <c r="AO258" s="5" t="s">
        <v>105</v>
      </c>
      <c r="AP258" s="5" t="s">
        <v>105</v>
      </c>
      <c r="AQ258" s="5" t="s">
        <v>105</v>
      </c>
      <c r="AR258" s="5" t="s">
        <v>105</v>
      </c>
      <c r="AS258" s="5" t="s">
        <v>105</v>
      </c>
      <c r="AT258" s="5" t="s">
        <v>105</v>
      </c>
      <c r="AU258" s="5" t="s">
        <v>105</v>
      </c>
      <c r="AV258" s="5" t="s">
        <v>105</v>
      </c>
      <c r="AW258" s="5" t="s">
        <v>105</v>
      </c>
      <c r="AX258" s="5" t="s">
        <v>105</v>
      </c>
      <c r="AY258" s="5" t="s">
        <v>105</v>
      </c>
      <c r="AZ258" s="5" t="s">
        <v>105</v>
      </c>
      <c r="BA258" s="5" t="s">
        <v>105</v>
      </c>
      <c r="BB258" s="5" t="s">
        <v>105</v>
      </c>
      <c r="BC258" s="5" t="s">
        <v>105</v>
      </c>
      <c r="BD258" s="5" t="s">
        <v>105</v>
      </c>
      <c r="BE258" s="5" t="s">
        <v>105</v>
      </c>
      <c r="BF258" s="5" t="s">
        <v>105</v>
      </c>
      <c r="BG258" s="5" t="s">
        <v>105</v>
      </c>
      <c r="BH258" s="5" t="s">
        <v>105</v>
      </c>
      <c r="BI258" s="5" t="s">
        <v>105</v>
      </c>
      <c r="BJ258" s="5" t="s">
        <v>105</v>
      </c>
      <c r="BK258" s="5" t="s">
        <v>105</v>
      </c>
      <c r="BL258" s="5" t="s">
        <v>105</v>
      </c>
      <c r="BM258" s="5" t="s">
        <v>105</v>
      </c>
      <c r="BN258" s="5" t="s">
        <v>105</v>
      </c>
      <c r="BO258" s="5" t="s">
        <v>105</v>
      </c>
      <c r="BP258" s="5" t="s">
        <v>105</v>
      </c>
      <c r="BQ258" s="5" t="s">
        <v>105</v>
      </c>
      <c r="BR258" s="5" t="s">
        <v>105</v>
      </c>
      <c r="BS258" s="5" t="s">
        <v>105</v>
      </c>
      <c r="BT258" s="5" t="s">
        <v>105</v>
      </c>
      <c r="BU258" s="5" t="s">
        <v>105</v>
      </c>
      <c r="BV258" s="10" t="s">
        <v>105</v>
      </c>
      <c r="BW258" s="10" t="s">
        <v>105</v>
      </c>
      <c r="BX258" s="5" t="s">
        <v>1043</v>
      </c>
      <c r="BY258" s="5" t="s">
        <v>105</v>
      </c>
      <c r="BZ258" s="5" t="s">
        <v>105</v>
      </c>
      <c r="CA258" s="5" t="s">
        <v>105</v>
      </c>
      <c r="CB258" s="5" t="s">
        <v>105</v>
      </c>
      <c r="CC258" s="5" t="s">
        <v>105</v>
      </c>
      <c r="CD258" s="5" t="s">
        <v>105</v>
      </c>
      <c r="CE258" s="5" t="s">
        <v>105</v>
      </c>
      <c r="CF258" s="5" t="s">
        <v>105</v>
      </c>
      <c r="CG258" s="5" t="s">
        <v>105</v>
      </c>
      <c r="CH258" s="5" t="s">
        <v>105</v>
      </c>
      <c r="CI258" s="5" t="s">
        <v>105</v>
      </c>
      <c r="CJ258" s="5" t="s">
        <v>105</v>
      </c>
      <c r="CK258" s="5" t="s">
        <v>105</v>
      </c>
      <c r="CL258" s="5" t="s">
        <v>105</v>
      </c>
      <c r="CM258" s="5" t="s">
        <v>105</v>
      </c>
      <c r="CN258" s="5" t="s">
        <v>105</v>
      </c>
      <c r="CO258" s="5" t="s">
        <v>105</v>
      </c>
      <c r="CP258" s="5" t="s">
        <v>105</v>
      </c>
      <c r="CQ258" s="29" t="s">
        <v>2374</v>
      </c>
      <c r="CR258" s="5" t="s">
        <v>105</v>
      </c>
      <c r="CS258" s="5" t="s">
        <v>105</v>
      </c>
      <c r="CT258" s="5" t="s">
        <v>105</v>
      </c>
      <c r="CU258" s="5" t="s">
        <v>105</v>
      </c>
      <c r="CV258" s="13" t="s">
        <v>2375</v>
      </c>
      <c r="CW258" s="6"/>
      <c r="CX258" s="6"/>
      <c r="CY258" s="6"/>
      <c r="CZ258" s="6"/>
      <c r="DA258" s="6"/>
      <c r="DB258" s="6"/>
      <c r="DC258" s="6"/>
      <c r="DD258" s="6"/>
      <c r="DE258" s="6"/>
      <c r="DF258" s="6"/>
    </row>
    <row r="259">
      <c r="A259" s="5" t="s">
        <v>100</v>
      </c>
      <c r="B259" s="5" t="s">
        <v>1496</v>
      </c>
      <c r="C259" s="5" t="s">
        <v>2337</v>
      </c>
      <c r="D259" s="5">
        <v>63738.0</v>
      </c>
      <c r="E259" s="5" t="s">
        <v>1941</v>
      </c>
      <c r="F259" s="5">
        <v>1982.0</v>
      </c>
      <c r="G259" s="5" t="s">
        <v>105</v>
      </c>
      <c r="H259" s="5" t="s">
        <v>105</v>
      </c>
      <c r="I259" s="5" t="s">
        <v>150</v>
      </c>
      <c r="J259" s="5" t="s">
        <v>107</v>
      </c>
      <c r="K259" s="5" t="s">
        <v>108</v>
      </c>
      <c r="L259" s="5" t="s">
        <v>105</v>
      </c>
      <c r="M259" s="5" t="s">
        <v>109</v>
      </c>
      <c r="N259" s="5">
        <v>2.0</v>
      </c>
      <c r="O259" s="29" t="s">
        <v>2376</v>
      </c>
      <c r="P259" s="5" t="s">
        <v>2377</v>
      </c>
      <c r="Q259" s="5" t="s">
        <v>1672</v>
      </c>
      <c r="R259" s="5" t="s">
        <v>2378</v>
      </c>
      <c r="S259" s="5" t="s">
        <v>2379</v>
      </c>
      <c r="T259" s="5" t="s">
        <v>105</v>
      </c>
      <c r="U259" s="5" t="s">
        <v>105</v>
      </c>
      <c r="V259" s="5" t="s">
        <v>105</v>
      </c>
      <c r="W259" s="5" t="s">
        <v>105</v>
      </c>
      <c r="X259" s="5">
        <v>1907.0</v>
      </c>
      <c r="Y259" s="5" t="s">
        <v>105</v>
      </c>
      <c r="Z259" s="5" t="s">
        <v>105</v>
      </c>
      <c r="AA259" s="5" t="s">
        <v>105</v>
      </c>
      <c r="AB259" s="5" t="s">
        <v>105</v>
      </c>
      <c r="AC259" s="5" t="s">
        <v>462</v>
      </c>
      <c r="AD259" s="5" t="s">
        <v>105</v>
      </c>
      <c r="AE259" s="5" t="s">
        <v>105</v>
      </c>
      <c r="AF259" s="5" t="s">
        <v>105</v>
      </c>
      <c r="AG259" s="5" t="s">
        <v>105</v>
      </c>
      <c r="AH259" s="5">
        <f>1/6</f>
        <v>0.1666666667</v>
      </c>
      <c r="AI259" s="28">
        <f t="shared" si="62"/>
        <v>45.72</v>
      </c>
      <c r="AJ259" s="22">
        <v>150.0</v>
      </c>
      <c r="AK259" s="24">
        <f t="shared" si="63"/>
        <v>50</v>
      </c>
      <c r="AL259" s="5" t="s">
        <v>105</v>
      </c>
      <c r="AM259" s="5">
        <v>1.0</v>
      </c>
      <c r="AN259" s="5">
        <v>8.0</v>
      </c>
      <c r="AO259" s="5" t="s">
        <v>105</v>
      </c>
      <c r="AP259" s="5" t="s">
        <v>105</v>
      </c>
      <c r="AQ259" s="5" t="s">
        <v>105</v>
      </c>
      <c r="AR259" s="5" t="s">
        <v>105</v>
      </c>
      <c r="AS259" s="5" t="s">
        <v>105</v>
      </c>
      <c r="AT259" s="5" t="s">
        <v>105</v>
      </c>
      <c r="AU259" s="5" t="s">
        <v>105</v>
      </c>
      <c r="AV259" s="5" t="s">
        <v>105</v>
      </c>
      <c r="AW259" s="5" t="s">
        <v>116</v>
      </c>
      <c r="AX259" s="5" t="s">
        <v>105</v>
      </c>
      <c r="AY259" s="5" t="s">
        <v>105</v>
      </c>
      <c r="AZ259" s="5">
        <v>3.0</v>
      </c>
      <c r="BA259" s="5" t="s">
        <v>105</v>
      </c>
      <c r="BB259" s="5" t="s">
        <v>105</v>
      </c>
      <c r="BC259" s="5" t="s">
        <v>105</v>
      </c>
      <c r="BD259" s="5" t="s">
        <v>105</v>
      </c>
      <c r="BE259" s="5" t="s">
        <v>105</v>
      </c>
      <c r="BF259" s="5" t="s">
        <v>105</v>
      </c>
      <c r="BG259" s="5" t="s">
        <v>105</v>
      </c>
      <c r="BH259" s="5" t="s">
        <v>105</v>
      </c>
      <c r="BI259" s="5" t="s">
        <v>748</v>
      </c>
      <c r="BJ259" s="5" t="s">
        <v>105</v>
      </c>
      <c r="BK259" s="5" t="s">
        <v>105</v>
      </c>
      <c r="BL259" s="5" t="s">
        <v>105</v>
      </c>
      <c r="BM259" s="5" t="s">
        <v>105</v>
      </c>
      <c r="BN259" s="5" t="s">
        <v>105</v>
      </c>
      <c r="BO259" s="5" t="s">
        <v>306</v>
      </c>
      <c r="BP259" s="5" t="s">
        <v>2380</v>
      </c>
      <c r="BQ259" s="5" t="s">
        <v>105</v>
      </c>
      <c r="BR259" s="5" t="s">
        <v>2381</v>
      </c>
      <c r="BS259" s="5" t="s">
        <v>118</v>
      </c>
      <c r="BT259" s="5" t="s">
        <v>2382</v>
      </c>
      <c r="BU259" s="5" t="s">
        <v>119</v>
      </c>
      <c r="BV259" s="10" t="s">
        <v>105</v>
      </c>
      <c r="BW259" s="5" t="s">
        <v>118</v>
      </c>
      <c r="BX259" s="5" t="s">
        <v>105</v>
      </c>
      <c r="BY259" s="5" t="s">
        <v>105</v>
      </c>
      <c r="BZ259" s="5" t="s">
        <v>105</v>
      </c>
      <c r="CA259" s="5" t="s">
        <v>105</v>
      </c>
      <c r="CB259" s="5" t="s">
        <v>105</v>
      </c>
      <c r="CC259" s="5" t="s">
        <v>105</v>
      </c>
      <c r="CD259" s="5" t="s">
        <v>105</v>
      </c>
      <c r="CE259" s="5" t="s">
        <v>105</v>
      </c>
      <c r="CF259" s="5" t="s">
        <v>105</v>
      </c>
      <c r="CG259" s="5" t="s">
        <v>105</v>
      </c>
      <c r="CH259" s="5" t="s">
        <v>105</v>
      </c>
      <c r="CI259" s="5" t="s">
        <v>105</v>
      </c>
      <c r="CJ259" s="5" t="s">
        <v>105</v>
      </c>
      <c r="CK259" s="5" t="s">
        <v>105</v>
      </c>
      <c r="CL259" s="5" t="s">
        <v>105</v>
      </c>
      <c r="CM259" s="5" t="s">
        <v>105</v>
      </c>
      <c r="CN259" s="5" t="s">
        <v>105</v>
      </c>
      <c r="CO259" s="5" t="s">
        <v>105</v>
      </c>
      <c r="CP259" s="5" t="s">
        <v>105</v>
      </c>
      <c r="CQ259" s="29" t="s">
        <v>2383</v>
      </c>
      <c r="CR259" s="5" t="s">
        <v>105</v>
      </c>
      <c r="CS259" s="5" t="s">
        <v>105</v>
      </c>
      <c r="CT259" s="5" t="s">
        <v>105</v>
      </c>
      <c r="CU259" s="5" t="s">
        <v>105</v>
      </c>
      <c r="CV259" s="13" t="s">
        <v>2384</v>
      </c>
      <c r="CW259" s="6"/>
      <c r="CX259" s="6"/>
      <c r="CY259" s="6"/>
      <c r="CZ259" s="6"/>
      <c r="DA259" s="6"/>
      <c r="DB259" s="6"/>
      <c r="DC259" s="6"/>
      <c r="DD259" s="6"/>
      <c r="DE259" s="6"/>
      <c r="DF259" s="6"/>
    </row>
    <row r="260">
      <c r="A260" s="5" t="s">
        <v>100</v>
      </c>
      <c r="B260" s="5" t="s">
        <v>1496</v>
      </c>
      <c r="C260" s="5" t="s">
        <v>2337</v>
      </c>
      <c r="D260" s="5">
        <v>672.0</v>
      </c>
      <c r="E260" s="5" t="s">
        <v>105</v>
      </c>
      <c r="F260" s="5">
        <v>1980.0</v>
      </c>
      <c r="G260" s="5" t="s">
        <v>197</v>
      </c>
      <c r="H260" s="5" t="s">
        <v>105</v>
      </c>
      <c r="I260" s="5" t="s">
        <v>150</v>
      </c>
      <c r="J260" s="5" t="s">
        <v>107</v>
      </c>
      <c r="K260" s="5" t="s">
        <v>108</v>
      </c>
      <c r="L260" s="5" t="s">
        <v>199</v>
      </c>
      <c r="M260" s="5" t="s">
        <v>137</v>
      </c>
      <c r="N260" s="5">
        <v>2.0</v>
      </c>
      <c r="O260" s="29" t="s">
        <v>2385</v>
      </c>
      <c r="P260" s="5" t="s">
        <v>2386</v>
      </c>
      <c r="Q260" s="5" t="s">
        <v>2387</v>
      </c>
      <c r="R260" s="5" t="s">
        <v>2388</v>
      </c>
      <c r="S260" s="5" t="s">
        <v>2379</v>
      </c>
      <c r="T260" s="5" t="s">
        <v>105</v>
      </c>
      <c r="U260" s="5" t="s">
        <v>105</v>
      </c>
      <c r="V260" s="5" t="s">
        <v>105</v>
      </c>
      <c r="W260" s="5">
        <v>3000.0</v>
      </c>
      <c r="X260" s="5" t="s">
        <v>105</v>
      </c>
      <c r="Y260" s="5" t="s">
        <v>105</v>
      </c>
      <c r="Z260" s="5" t="s">
        <v>105</v>
      </c>
      <c r="AA260" s="5" t="s">
        <v>105</v>
      </c>
      <c r="AB260" s="5" t="s">
        <v>105</v>
      </c>
      <c r="AC260" s="5" t="s">
        <v>105</v>
      </c>
      <c r="AD260" s="5" t="s">
        <v>105</v>
      </c>
      <c r="AE260" s="5" t="s">
        <v>105</v>
      </c>
      <c r="AF260" s="5" t="s">
        <v>105</v>
      </c>
      <c r="AG260" s="5" t="s">
        <v>105</v>
      </c>
      <c r="AH260" s="5" t="s">
        <v>105</v>
      </c>
      <c r="AI260" s="28">
        <f t="shared" si="62"/>
        <v>91.44</v>
      </c>
      <c r="AJ260" s="22">
        <v>300.0</v>
      </c>
      <c r="AK260" s="24">
        <f t="shared" si="63"/>
        <v>100</v>
      </c>
      <c r="AL260" s="5" t="s">
        <v>105</v>
      </c>
      <c r="AM260" s="5">
        <v>1.0</v>
      </c>
      <c r="AN260" s="5" t="s">
        <v>105</v>
      </c>
      <c r="AO260" s="5" t="s">
        <v>105</v>
      </c>
      <c r="AP260" s="5" t="s">
        <v>105</v>
      </c>
      <c r="AQ260" s="5" t="s">
        <v>105</v>
      </c>
      <c r="AR260" s="5" t="s">
        <v>105</v>
      </c>
      <c r="AS260" s="5" t="s">
        <v>105</v>
      </c>
      <c r="AT260" s="5" t="s">
        <v>105</v>
      </c>
      <c r="AU260" s="5" t="s">
        <v>105</v>
      </c>
      <c r="AV260" s="5" t="s">
        <v>105</v>
      </c>
      <c r="AW260" s="5" t="s">
        <v>286</v>
      </c>
      <c r="AX260" s="5" t="s">
        <v>105</v>
      </c>
      <c r="AY260" s="5" t="s">
        <v>105</v>
      </c>
      <c r="AZ260" s="5" t="s">
        <v>105</v>
      </c>
      <c r="BA260" s="5" t="s">
        <v>105</v>
      </c>
      <c r="BB260" s="5" t="s">
        <v>105</v>
      </c>
      <c r="BC260" s="5" t="s">
        <v>105</v>
      </c>
      <c r="BD260" s="5" t="s">
        <v>105</v>
      </c>
      <c r="BE260" s="5" t="s">
        <v>105</v>
      </c>
      <c r="BF260" s="5" t="s">
        <v>105</v>
      </c>
      <c r="BG260" s="5" t="s">
        <v>105</v>
      </c>
      <c r="BH260" s="5" t="s">
        <v>105</v>
      </c>
      <c r="BI260" s="5" t="s">
        <v>105</v>
      </c>
      <c r="BJ260" s="5" t="s">
        <v>105</v>
      </c>
      <c r="BK260" s="5" t="s">
        <v>105</v>
      </c>
      <c r="BL260" s="5" t="s">
        <v>105</v>
      </c>
      <c r="BM260" s="5" t="s">
        <v>105</v>
      </c>
      <c r="BN260" s="5" t="s">
        <v>105</v>
      </c>
      <c r="BO260" s="5" t="s">
        <v>105</v>
      </c>
      <c r="BP260" s="5" t="s">
        <v>105</v>
      </c>
      <c r="BQ260" s="5" t="s">
        <v>105</v>
      </c>
      <c r="BR260" s="5" t="s">
        <v>2389</v>
      </c>
      <c r="BS260" s="5" t="s">
        <v>105</v>
      </c>
      <c r="BT260" s="5" t="s">
        <v>105</v>
      </c>
      <c r="BU260" s="5" t="s">
        <v>105</v>
      </c>
      <c r="BV260" s="10" t="s">
        <v>105</v>
      </c>
      <c r="BW260" s="10" t="s">
        <v>105</v>
      </c>
      <c r="BX260" s="5" t="s">
        <v>105</v>
      </c>
      <c r="BY260" s="5" t="s">
        <v>105</v>
      </c>
      <c r="BZ260" s="5" t="s">
        <v>105</v>
      </c>
      <c r="CA260" s="5" t="s">
        <v>105</v>
      </c>
      <c r="CB260" s="5" t="s">
        <v>105</v>
      </c>
      <c r="CC260" s="5" t="s">
        <v>105</v>
      </c>
      <c r="CD260" s="5" t="s">
        <v>105</v>
      </c>
      <c r="CE260" s="5" t="s">
        <v>105</v>
      </c>
      <c r="CF260" s="5" t="s">
        <v>105</v>
      </c>
      <c r="CG260" s="5" t="s">
        <v>105</v>
      </c>
      <c r="CH260" s="5" t="s">
        <v>105</v>
      </c>
      <c r="CI260" s="5" t="s">
        <v>105</v>
      </c>
      <c r="CJ260" s="5" t="s">
        <v>105</v>
      </c>
      <c r="CK260" s="5" t="s">
        <v>105</v>
      </c>
      <c r="CL260" s="5" t="s">
        <v>105</v>
      </c>
      <c r="CM260" s="5" t="s">
        <v>105</v>
      </c>
      <c r="CN260" s="5" t="s">
        <v>105</v>
      </c>
      <c r="CO260" s="5" t="s">
        <v>105</v>
      </c>
      <c r="CP260" s="5" t="s">
        <v>2390</v>
      </c>
      <c r="CQ260" s="5" t="s">
        <v>105</v>
      </c>
      <c r="CR260" s="5" t="s">
        <v>105</v>
      </c>
      <c r="CS260" s="5" t="s">
        <v>105</v>
      </c>
      <c r="CT260" s="5" t="s">
        <v>105</v>
      </c>
      <c r="CU260" s="5" t="s">
        <v>105</v>
      </c>
      <c r="CV260" s="13" t="s">
        <v>2391</v>
      </c>
      <c r="CW260" s="6"/>
      <c r="CX260" s="6"/>
      <c r="CY260" s="6"/>
      <c r="CZ260" s="6"/>
      <c r="DA260" s="6"/>
      <c r="DB260" s="6"/>
      <c r="DC260" s="6"/>
      <c r="DD260" s="6"/>
      <c r="DE260" s="6"/>
      <c r="DF260" s="6"/>
    </row>
    <row r="261">
      <c r="A261" s="5" t="s">
        <v>100</v>
      </c>
      <c r="B261" s="5" t="s">
        <v>1496</v>
      </c>
      <c r="C261" s="5" t="s">
        <v>2337</v>
      </c>
      <c r="D261" s="5">
        <v>670.0</v>
      </c>
      <c r="E261" s="5" t="s">
        <v>2392</v>
      </c>
      <c r="F261" s="5" t="s">
        <v>2393</v>
      </c>
      <c r="G261" s="5" t="s">
        <v>197</v>
      </c>
      <c r="H261" s="5" t="s">
        <v>105</v>
      </c>
      <c r="I261" s="5" t="s">
        <v>150</v>
      </c>
      <c r="J261" s="5" t="s">
        <v>107</v>
      </c>
      <c r="K261" s="5" t="s">
        <v>108</v>
      </c>
      <c r="L261" s="5" t="s">
        <v>199</v>
      </c>
      <c r="M261" s="5" t="s">
        <v>137</v>
      </c>
      <c r="N261" s="5">
        <v>1.0</v>
      </c>
      <c r="O261" s="29" t="s">
        <v>2394</v>
      </c>
      <c r="P261" s="5" t="s">
        <v>2395</v>
      </c>
      <c r="Q261" s="5" t="s">
        <v>105</v>
      </c>
      <c r="R261" s="5" t="s">
        <v>105</v>
      </c>
      <c r="S261" s="5" t="s">
        <v>1672</v>
      </c>
      <c r="T261" s="5" t="s">
        <v>105</v>
      </c>
      <c r="U261" s="5" t="s">
        <v>105</v>
      </c>
      <c r="V261" s="5" t="s">
        <v>105</v>
      </c>
      <c r="W261" s="5" t="s">
        <v>105</v>
      </c>
      <c r="X261" s="5">
        <v>530.0</v>
      </c>
      <c r="Y261" s="5" t="s">
        <v>105</v>
      </c>
      <c r="Z261" s="5" t="s">
        <v>804</v>
      </c>
      <c r="AA261" s="5" t="s">
        <v>105</v>
      </c>
      <c r="AB261" s="5" t="s">
        <v>105</v>
      </c>
      <c r="AC261" s="5" t="s">
        <v>2173</v>
      </c>
      <c r="AD261" s="5" t="s">
        <v>2396</v>
      </c>
      <c r="AE261" s="5" t="s">
        <v>105</v>
      </c>
      <c r="AF261" s="5" t="s">
        <v>105</v>
      </c>
      <c r="AG261" s="5" t="s">
        <v>105</v>
      </c>
      <c r="AH261" s="5">
        <v>1.0</v>
      </c>
      <c r="AI261" s="28">
        <f t="shared" si="62"/>
        <v>3.048</v>
      </c>
      <c r="AJ261" s="22">
        <v>10.0</v>
      </c>
      <c r="AK261" s="24">
        <f t="shared" si="63"/>
        <v>3.333333333</v>
      </c>
      <c r="AL261" s="5" t="s">
        <v>105</v>
      </c>
      <c r="AM261" s="5">
        <v>2.0</v>
      </c>
      <c r="AN261" s="5">
        <v>7.5</v>
      </c>
      <c r="AO261" s="5">
        <v>3.0</v>
      </c>
      <c r="AP261" s="5" t="s">
        <v>105</v>
      </c>
      <c r="AQ261" s="5" t="s">
        <v>105</v>
      </c>
      <c r="AR261" s="5" t="s">
        <v>105</v>
      </c>
      <c r="AS261" s="5" t="s">
        <v>105</v>
      </c>
      <c r="AT261" s="5" t="s">
        <v>105</v>
      </c>
      <c r="AU261" s="5" t="s">
        <v>105</v>
      </c>
      <c r="AV261" s="5" t="s">
        <v>105</v>
      </c>
      <c r="AW261" s="5" t="s">
        <v>2397</v>
      </c>
      <c r="AX261" s="5" t="s">
        <v>105</v>
      </c>
      <c r="AY261" s="5" t="s">
        <v>105</v>
      </c>
      <c r="AZ261" s="5">
        <v>4.0</v>
      </c>
      <c r="BA261" s="5" t="s">
        <v>2398</v>
      </c>
      <c r="BB261" s="5" t="s">
        <v>105</v>
      </c>
      <c r="BC261" s="5" t="s">
        <v>105</v>
      </c>
      <c r="BD261" s="5" t="s">
        <v>2399</v>
      </c>
      <c r="BE261" s="5" t="s">
        <v>105</v>
      </c>
      <c r="BF261" s="5" t="s">
        <v>2400</v>
      </c>
      <c r="BG261" s="5" t="s">
        <v>105</v>
      </c>
      <c r="BH261" s="5" t="s">
        <v>105</v>
      </c>
      <c r="BI261" s="5" t="s">
        <v>105</v>
      </c>
      <c r="BJ261" s="5" t="s">
        <v>619</v>
      </c>
      <c r="BK261" s="5" t="s">
        <v>105</v>
      </c>
      <c r="BL261" s="5" t="s">
        <v>105</v>
      </c>
      <c r="BM261" s="5" t="s">
        <v>2401</v>
      </c>
      <c r="BN261" s="5" t="s">
        <v>105</v>
      </c>
      <c r="BO261" s="5" t="s">
        <v>306</v>
      </c>
      <c r="BP261" s="5" t="s">
        <v>2402</v>
      </c>
      <c r="BQ261" s="5" t="s">
        <v>499</v>
      </c>
      <c r="BR261" s="5" t="s">
        <v>2403</v>
      </c>
      <c r="BS261" s="5" t="s">
        <v>118</v>
      </c>
      <c r="BT261" s="5" t="s">
        <v>105</v>
      </c>
      <c r="BU261" s="5" t="s">
        <v>119</v>
      </c>
      <c r="BV261" s="10" t="s">
        <v>105</v>
      </c>
      <c r="BW261" s="10" t="s">
        <v>105</v>
      </c>
      <c r="BX261" s="5" t="s">
        <v>183</v>
      </c>
      <c r="BY261" s="5" t="s">
        <v>105</v>
      </c>
      <c r="BZ261" s="5" t="s">
        <v>105</v>
      </c>
      <c r="CA261" s="5" t="s">
        <v>105</v>
      </c>
      <c r="CB261" s="5" t="s">
        <v>105</v>
      </c>
      <c r="CC261" s="5" t="s">
        <v>105</v>
      </c>
      <c r="CD261" s="5" t="s">
        <v>105</v>
      </c>
      <c r="CE261" s="5" t="s">
        <v>105</v>
      </c>
      <c r="CF261" s="5" t="s">
        <v>105</v>
      </c>
      <c r="CG261" s="5" t="s">
        <v>105</v>
      </c>
      <c r="CH261" s="5" t="s">
        <v>105</v>
      </c>
      <c r="CI261" s="5" t="s">
        <v>105</v>
      </c>
      <c r="CJ261" s="5" t="s">
        <v>105</v>
      </c>
      <c r="CK261" s="5" t="s">
        <v>105</v>
      </c>
      <c r="CL261" s="5" t="s">
        <v>105</v>
      </c>
      <c r="CM261" s="5" t="s">
        <v>105</v>
      </c>
      <c r="CN261" s="5" t="s">
        <v>105</v>
      </c>
      <c r="CO261" s="5" t="s">
        <v>105</v>
      </c>
      <c r="CP261" s="5" t="s">
        <v>105</v>
      </c>
      <c r="CQ261" s="5" t="s">
        <v>105</v>
      </c>
      <c r="CR261" s="5" t="s">
        <v>105</v>
      </c>
      <c r="CS261" s="5" t="s">
        <v>118</v>
      </c>
      <c r="CT261" s="5" t="s">
        <v>105</v>
      </c>
      <c r="CU261" s="5" t="s">
        <v>105</v>
      </c>
      <c r="CV261" s="13" t="s">
        <v>2404</v>
      </c>
      <c r="CW261" s="6"/>
      <c r="CX261" s="6"/>
      <c r="CY261" s="6"/>
      <c r="CZ261" s="6"/>
      <c r="DA261" s="6"/>
      <c r="DB261" s="6"/>
      <c r="DC261" s="6"/>
      <c r="DD261" s="6"/>
      <c r="DE261" s="6"/>
      <c r="DF261" s="6"/>
    </row>
    <row r="262">
      <c r="A262" s="5" t="s">
        <v>100</v>
      </c>
      <c r="B262" s="5" t="s">
        <v>1496</v>
      </c>
      <c r="C262" s="5" t="s">
        <v>2337</v>
      </c>
      <c r="D262" s="5">
        <v>4604.0</v>
      </c>
      <c r="E262" s="5" t="s">
        <v>105</v>
      </c>
      <c r="F262" s="5" t="s">
        <v>2405</v>
      </c>
      <c r="G262" s="5" t="s">
        <v>149</v>
      </c>
      <c r="H262" s="5" t="s">
        <v>105</v>
      </c>
      <c r="I262" s="5" t="s">
        <v>150</v>
      </c>
      <c r="J262" s="5" t="s">
        <v>107</v>
      </c>
      <c r="K262" s="5" t="s">
        <v>108</v>
      </c>
      <c r="L262" s="5" t="s">
        <v>105</v>
      </c>
      <c r="M262" s="5" t="s">
        <v>137</v>
      </c>
      <c r="N262" s="5">
        <v>1.0</v>
      </c>
      <c r="O262" s="29" t="s">
        <v>2406</v>
      </c>
      <c r="P262" s="5" t="s">
        <v>2407</v>
      </c>
      <c r="Q262" s="5" t="s">
        <v>2408</v>
      </c>
      <c r="R262" s="5" t="s">
        <v>2409</v>
      </c>
      <c r="S262" s="5" t="s">
        <v>2408</v>
      </c>
      <c r="T262" s="5">
        <v>45.4871973</v>
      </c>
      <c r="U262" s="5">
        <v>-121.8142576</v>
      </c>
      <c r="V262" s="5">
        <v>973.8</v>
      </c>
      <c r="W262" s="5" t="s">
        <v>105</v>
      </c>
      <c r="X262" s="5">
        <v>1500.0</v>
      </c>
      <c r="Y262" s="5" t="s">
        <v>105</v>
      </c>
      <c r="Z262" s="5" t="s">
        <v>105</v>
      </c>
      <c r="AA262" s="5" t="s">
        <v>105</v>
      </c>
      <c r="AB262" s="5" t="s">
        <v>105</v>
      </c>
      <c r="AC262" s="5" t="s">
        <v>567</v>
      </c>
      <c r="AD262" s="5" t="s">
        <v>105</v>
      </c>
      <c r="AE262" s="5" t="s">
        <v>105</v>
      </c>
      <c r="AF262" s="5" t="s">
        <v>105</v>
      </c>
      <c r="AG262" s="5" t="s">
        <v>105</v>
      </c>
      <c r="AH262" s="5" t="s">
        <v>105</v>
      </c>
      <c r="AI262" s="15" t="s">
        <v>105</v>
      </c>
      <c r="AJ262" s="22" t="s">
        <v>105</v>
      </c>
      <c r="AK262" s="25" t="s">
        <v>105</v>
      </c>
      <c r="AL262" s="5" t="s">
        <v>105</v>
      </c>
      <c r="AM262" s="5">
        <v>1.0</v>
      </c>
      <c r="AN262" s="5" t="s">
        <v>105</v>
      </c>
      <c r="AO262" s="5" t="s">
        <v>105</v>
      </c>
      <c r="AP262" s="5" t="s">
        <v>105</v>
      </c>
      <c r="AQ262" s="5" t="s">
        <v>105</v>
      </c>
      <c r="AR262" s="5" t="s">
        <v>105</v>
      </c>
      <c r="AS262" s="5" t="s">
        <v>105</v>
      </c>
      <c r="AT262" s="5" t="s">
        <v>105</v>
      </c>
      <c r="AU262" s="5" t="s">
        <v>105</v>
      </c>
      <c r="AV262" s="5" t="s">
        <v>105</v>
      </c>
      <c r="AW262" s="5" t="s">
        <v>286</v>
      </c>
      <c r="AX262" s="5" t="s">
        <v>144</v>
      </c>
      <c r="AY262" s="5" t="s">
        <v>105</v>
      </c>
      <c r="AZ262" s="5" t="s">
        <v>105</v>
      </c>
      <c r="BA262" s="5" t="s">
        <v>105</v>
      </c>
      <c r="BB262" s="5" t="s">
        <v>105</v>
      </c>
      <c r="BC262" s="5" t="s">
        <v>105</v>
      </c>
      <c r="BD262" s="5" t="s">
        <v>105</v>
      </c>
      <c r="BE262" s="5" t="s">
        <v>105</v>
      </c>
      <c r="BF262" s="5" t="s">
        <v>105</v>
      </c>
      <c r="BG262" s="5" t="s">
        <v>105</v>
      </c>
      <c r="BH262" s="5" t="s">
        <v>105</v>
      </c>
      <c r="BI262" s="5" t="s">
        <v>105</v>
      </c>
      <c r="BJ262" s="5" t="s">
        <v>105</v>
      </c>
      <c r="BK262" s="5" t="s">
        <v>105</v>
      </c>
      <c r="BL262" s="5" t="s">
        <v>105</v>
      </c>
      <c r="BM262" s="5" t="s">
        <v>105</v>
      </c>
      <c r="BN262" s="5" t="s">
        <v>105</v>
      </c>
      <c r="BO262" s="5" t="s">
        <v>105</v>
      </c>
      <c r="BP262" s="5" t="s">
        <v>105</v>
      </c>
      <c r="BQ262" s="5" t="s">
        <v>105</v>
      </c>
      <c r="BR262" s="5" t="s">
        <v>2410</v>
      </c>
      <c r="BS262" s="5" t="s">
        <v>105</v>
      </c>
      <c r="BT262" s="5" t="s">
        <v>105</v>
      </c>
      <c r="BU262" s="5" t="s">
        <v>105</v>
      </c>
      <c r="BV262" s="10" t="s">
        <v>105</v>
      </c>
      <c r="BW262" s="10" t="s">
        <v>105</v>
      </c>
      <c r="BX262" s="5" t="s">
        <v>105</v>
      </c>
      <c r="BY262" s="5" t="s">
        <v>105</v>
      </c>
      <c r="BZ262" s="5" t="s">
        <v>105</v>
      </c>
      <c r="CA262" s="5" t="s">
        <v>105</v>
      </c>
      <c r="CB262" s="5" t="s">
        <v>105</v>
      </c>
      <c r="CC262" s="5" t="s">
        <v>105</v>
      </c>
      <c r="CD262" s="5" t="s">
        <v>105</v>
      </c>
      <c r="CE262" s="5" t="s">
        <v>105</v>
      </c>
      <c r="CF262" s="5" t="s">
        <v>105</v>
      </c>
      <c r="CG262" s="5" t="s">
        <v>105</v>
      </c>
      <c r="CH262" s="5" t="s">
        <v>105</v>
      </c>
      <c r="CI262" s="5" t="s">
        <v>105</v>
      </c>
      <c r="CJ262" s="5" t="s">
        <v>105</v>
      </c>
      <c r="CK262" s="5" t="s">
        <v>105</v>
      </c>
      <c r="CL262" s="5" t="s">
        <v>105</v>
      </c>
      <c r="CM262" s="5" t="s">
        <v>105</v>
      </c>
      <c r="CN262" s="5" t="s">
        <v>105</v>
      </c>
      <c r="CO262" s="5" t="s">
        <v>105</v>
      </c>
      <c r="CP262" s="5" t="s">
        <v>105</v>
      </c>
      <c r="CQ262" s="29" t="s">
        <v>2411</v>
      </c>
      <c r="CR262" s="5" t="s">
        <v>118</v>
      </c>
      <c r="CS262" s="5" t="s">
        <v>105</v>
      </c>
      <c r="CT262" s="5" t="s">
        <v>105</v>
      </c>
      <c r="CU262" s="5" t="s">
        <v>105</v>
      </c>
      <c r="CV262" s="13" t="s">
        <v>2412</v>
      </c>
      <c r="CW262" s="6"/>
      <c r="CX262" s="6"/>
      <c r="CY262" s="6"/>
      <c r="CZ262" s="6"/>
      <c r="DA262" s="6"/>
      <c r="DB262" s="6"/>
      <c r="DC262" s="6"/>
      <c r="DD262" s="6"/>
      <c r="DE262" s="6"/>
      <c r="DF262" s="6"/>
    </row>
    <row r="263">
      <c r="A263" s="5" t="s">
        <v>100</v>
      </c>
      <c r="B263" s="5" t="s">
        <v>1496</v>
      </c>
      <c r="C263" s="5" t="s">
        <v>2337</v>
      </c>
      <c r="D263" s="5">
        <v>5242.0</v>
      </c>
      <c r="E263" s="5" t="s">
        <v>2413</v>
      </c>
      <c r="F263" s="5">
        <v>1996.0</v>
      </c>
      <c r="G263" s="5" t="s">
        <v>135</v>
      </c>
      <c r="H263" s="5">
        <v>15.0</v>
      </c>
      <c r="I263" s="5" t="s">
        <v>136</v>
      </c>
      <c r="J263" s="5" t="s">
        <v>107</v>
      </c>
      <c r="K263" s="5" t="s">
        <v>108</v>
      </c>
      <c r="L263" s="5" t="s">
        <v>199</v>
      </c>
      <c r="M263" s="5" t="s">
        <v>372</v>
      </c>
      <c r="N263" s="5">
        <v>1.0</v>
      </c>
      <c r="O263" s="29" t="s">
        <v>2414</v>
      </c>
      <c r="P263" s="5" t="s">
        <v>2415</v>
      </c>
      <c r="Q263" s="5" t="s">
        <v>2416</v>
      </c>
      <c r="R263" s="5" t="s">
        <v>2417</v>
      </c>
      <c r="S263" s="5" t="s">
        <v>1672</v>
      </c>
      <c r="T263" s="5" t="s">
        <v>105</v>
      </c>
      <c r="U263" s="5" t="s">
        <v>105</v>
      </c>
      <c r="V263" s="5" t="s">
        <v>105</v>
      </c>
      <c r="W263" s="5" t="s">
        <v>105</v>
      </c>
      <c r="X263" s="5">
        <v>1900.0</v>
      </c>
      <c r="Y263" s="6">
        <f>60</f>
        <v>60</v>
      </c>
      <c r="Z263" s="5" t="s">
        <v>167</v>
      </c>
      <c r="AA263" s="5" t="s">
        <v>156</v>
      </c>
      <c r="AB263" s="5">
        <v>6.0</v>
      </c>
      <c r="AC263" s="5" t="s">
        <v>2173</v>
      </c>
      <c r="AD263" s="5" t="s">
        <v>402</v>
      </c>
      <c r="AE263" s="5" t="s">
        <v>105</v>
      </c>
      <c r="AF263" s="5" t="s">
        <v>105</v>
      </c>
      <c r="AG263" s="5" t="s">
        <v>105</v>
      </c>
      <c r="AH263" s="5" t="s">
        <v>105</v>
      </c>
      <c r="AI263" s="28">
        <f t="shared" ref="AI263:AI267" si="64">CONVERT(AJ263, "ft", "m")</f>
        <v>137.16</v>
      </c>
      <c r="AJ263" s="8">
        <f>150*3</f>
        <v>450</v>
      </c>
      <c r="AK263" s="24">
        <f t="shared" ref="AK263:AK267" si="65">CONVERT(AJ263, "ft", "yd")</f>
        <v>150</v>
      </c>
      <c r="AL263" s="5" t="s">
        <v>105</v>
      </c>
      <c r="AM263" s="5">
        <v>1.0</v>
      </c>
      <c r="AN263" s="5" t="s">
        <v>105</v>
      </c>
      <c r="AO263" s="5" t="s">
        <v>105</v>
      </c>
      <c r="AP263" s="5" t="s">
        <v>105</v>
      </c>
      <c r="AQ263" s="5" t="s">
        <v>105</v>
      </c>
      <c r="AR263" s="5" t="s">
        <v>105</v>
      </c>
      <c r="AS263" s="5" t="s">
        <v>105</v>
      </c>
      <c r="AT263" s="5" t="s">
        <v>105</v>
      </c>
      <c r="AU263" s="5" t="s">
        <v>105</v>
      </c>
      <c r="AV263" s="5" t="s">
        <v>105</v>
      </c>
      <c r="AW263" s="5" t="s">
        <v>105</v>
      </c>
      <c r="AX263" s="5" t="s">
        <v>105</v>
      </c>
      <c r="AY263" s="5" t="s">
        <v>105</v>
      </c>
      <c r="AZ263" s="5" t="s">
        <v>105</v>
      </c>
      <c r="BA263" s="5" t="s">
        <v>105</v>
      </c>
      <c r="BB263" s="5" t="s">
        <v>105</v>
      </c>
      <c r="BC263" s="5" t="s">
        <v>105</v>
      </c>
      <c r="BD263" s="5" t="s">
        <v>105</v>
      </c>
      <c r="BE263" s="5" t="s">
        <v>105</v>
      </c>
      <c r="BF263" s="5" t="s">
        <v>105</v>
      </c>
      <c r="BG263" s="5" t="s">
        <v>105</v>
      </c>
      <c r="BH263" s="5" t="s">
        <v>105</v>
      </c>
      <c r="BI263" s="5" t="s">
        <v>105</v>
      </c>
      <c r="BJ263" s="5" t="s">
        <v>105</v>
      </c>
      <c r="BK263" s="5" t="s">
        <v>306</v>
      </c>
      <c r="BL263" s="5" t="s">
        <v>105</v>
      </c>
      <c r="BM263" s="5" t="s">
        <v>105</v>
      </c>
      <c r="BN263" s="5" t="s">
        <v>105</v>
      </c>
      <c r="BO263" s="5" t="s">
        <v>105</v>
      </c>
      <c r="BP263" s="5" t="s">
        <v>105</v>
      </c>
      <c r="BQ263" s="5" t="s">
        <v>105</v>
      </c>
      <c r="BR263" s="5" t="s">
        <v>2418</v>
      </c>
      <c r="BS263" s="5" t="s">
        <v>105</v>
      </c>
      <c r="BT263" s="5" t="s">
        <v>2419</v>
      </c>
      <c r="BU263" s="5" t="s">
        <v>105</v>
      </c>
      <c r="BV263" s="10" t="s">
        <v>105</v>
      </c>
      <c r="BW263" s="10" t="s">
        <v>105</v>
      </c>
      <c r="BX263" s="5" t="s">
        <v>2420</v>
      </c>
      <c r="BY263" s="5" t="s">
        <v>105</v>
      </c>
      <c r="BZ263" s="5" t="s">
        <v>105</v>
      </c>
      <c r="CA263" s="5" t="s">
        <v>105</v>
      </c>
      <c r="CB263" s="5" t="s">
        <v>105</v>
      </c>
      <c r="CC263" s="5" t="s">
        <v>105</v>
      </c>
      <c r="CD263" s="5" t="s">
        <v>105</v>
      </c>
      <c r="CE263" s="5" t="s">
        <v>105</v>
      </c>
      <c r="CF263" s="5" t="s">
        <v>105</v>
      </c>
      <c r="CG263" s="5" t="s">
        <v>105</v>
      </c>
      <c r="CH263" s="5" t="s">
        <v>105</v>
      </c>
      <c r="CI263" s="5" t="s">
        <v>105</v>
      </c>
      <c r="CJ263" s="5" t="s">
        <v>105</v>
      </c>
      <c r="CK263" s="5" t="s">
        <v>105</v>
      </c>
      <c r="CL263" s="5" t="s">
        <v>105</v>
      </c>
      <c r="CM263" s="5" t="s">
        <v>105</v>
      </c>
      <c r="CN263" s="5" t="s">
        <v>105</v>
      </c>
      <c r="CO263" s="5" t="s">
        <v>105</v>
      </c>
      <c r="CP263" s="5" t="s">
        <v>105</v>
      </c>
      <c r="CQ263" s="5" t="s">
        <v>105</v>
      </c>
      <c r="CR263" s="5" t="s">
        <v>105</v>
      </c>
      <c r="CS263" s="5" t="s">
        <v>118</v>
      </c>
      <c r="CT263" s="5" t="s">
        <v>105</v>
      </c>
      <c r="CU263" s="5" t="s">
        <v>105</v>
      </c>
      <c r="CV263" s="13" t="s">
        <v>2421</v>
      </c>
      <c r="CW263" s="6"/>
      <c r="CX263" s="6"/>
      <c r="CY263" s="6"/>
      <c r="CZ263" s="6"/>
      <c r="DA263" s="6"/>
      <c r="DB263" s="6"/>
      <c r="DC263" s="6"/>
      <c r="DD263" s="6"/>
      <c r="DE263" s="6"/>
      <c r="DF263" s="6"/>
    </row>
    <row r="264">
      <c r="A264" s="5" t="s">
        <v>100</v>
      </c>
      <c r="B264" s="5" t="s">
        <v>1496</v>
      </c>
      <c r="C264" s="5" t="s">
        <v>2337</v>
      </c>
      <c r="D264" s="5">
        <v>9109.0</v>
      </c>
      <c r="E264" s="5" t="s">
        <v>103</v>
      </c>
      <c r="F264" s="5">
        <v>2001.0</v>
      </c>
      <c r="G264" s="5" t="s">
        <v>135</v>
      </c>
      <c r="H264" s="5" t="s">
        <v>105</v>
      </c>
      <c r="I264" s="5" t="s">
        <v>136</v>
      </c>
      <c r="J264" s="5" t="s">
        <v>107</v>
      </c>
      <c r="K264" s="5" t="s">
        <v>108</v>
      </c>
      <c r="L264" s="5" t="s">
        <v>2422</v>
      </c>
      <c r="M264" s="5" t="s">
        <v>109</v>
      </c>
      <c r="N264" s="5">
        <v>1.0</v>
      </c>
      <c r="O264" s="29" t="s">
        <v>2423</v>
      </c>
      <c r="P264" s="5" t="s">
        <v>2424</v>
      </c>
      <c r="Q264" s="5" t="s">
        <v>1671</v>
      </c>
      <c r="R264" s="5" t="s">
        <v>2417</v>
      </c>
      <c r="S264" s="5" t="s">
        <v>2425</v>
      </c>
      <c r="T264" s="5">
        <v>45.2739761</v>
      </c>
      <c r="U264" s="5">
        <v>-121.6793969</v>
      </c>
      <c r="V264" s="5">
        <v>1152.4</v>
      </c>
      <c r="W264" s="5">
        <v>3775.0</v>
      </c>
      <c r="X264" s="5">
        <v>1507.0</v>
      </c>
      <c r="Y264" s="5" t="s">
        <v>105</v>
      </c>
      <c r="Z264" s="5" t="s">
        <v>167</v>
      </c>
      <c r="AA264" s="5" t="s">
        <v>105</v>
      </c>
      <c r="AB264" s="5" t="s">
        <v>105</v>
      </c>
      <c r="AC264" s="5" t="s">
        <v>2426</v>
      </c>
      <c r="AD264" s="5" t="s">
        <v>402</v>
      </c>
      <c r="AE264" s="5" t="s">
        <v>118</v>
      </c>
      <c r="AF264" s="5" t="s">
        <v>105</v>
      </c>
      <c r="AG264" s="5" t="s">
        <v>105</v>
      </c>
      <c r="AH264" s="5" t="s">
        <v>105</v>
      </c>
      <c r="AI264" s="28">
        <f t="shared" si="64"/>
        <v>30.48</v>
      </c>
      <c r="AJ264" s="22">
        <v>100.0</v>
      </c>
      <c r="AK264" s="24">
        <f t="shared" si="65"/>
        <v>33.33333333</v>
      </c>
      <c r="AL264" s="5" t="s">
        <v>118</v>
      </c>
      <c r="AM264" s="5">
        <v>1.0</v>
      </c>
      <c r="AN264" s="5" t="s">
        <v>105</v>
      </c>
      <c r="AO264" s="5" t="s">
        <v>105</v>
      </c>
      <c r="AP264" s="5" t="s">
        <v>105</v>
      </c>
      <c r="AQ264" s="5" t="s">
        <v>105</v>
      </c>
      <c r="AR264" s="5" t="s">
        <v>105</v>
      </c>
      <c r="AS264" s="5" t="s">
        <v>105</v>
      </c>
      <c r="AT264" s="5" t="s">
        <v>105</v>
      </c>
      <c r="AU264" s="5" t="s">
        <v>105</v>
      </c>
      <c r="AV264" s="5" t="s">
        <v>105</v>
      </c>
      <c r="AW264" s="5" t="s">
        <v>317</v>
      </c>
      <c r="AX264" s="5" t="s">
        <v>105</v>
      </c>
      <c r="AY264" s="5" t="s">
        <v>105</v>
      </c>
      <c r="AZ264" s="5" t="s">
        <v>105</v>
      </c>
      <c r="BA264" s="5" t="s">
        <v>105</v>
      </c>
      <c r="BB264" s="5" t="s">
        <v>105</v>
      </c>
      <c r="BC264" s="5" t="s">
        <v>105</v>
      </c>
      <c r="BD264" s="5" t="s">
        <v>105</v>
      </c>
      <c r="BE264" s="5" t="s">
        <v>105</v>
      </c>
      <c r="BF264" s="5" t="s">
        <v>105</v>
      </c>
      <c r="BG264" s="5" t="s">
        <v>105</v>
      </c>
      <c r="BH264" s="5" t="s">
        <v>105</v>
      </c>
      <c r="BI264" s="5" t="s">
        <v>105</v>
      </c>
      <c r="BJ264" s="5" t="s">
        <v>105</v>
      </c>
      <c r="BK264" s="5" t="s">
        <v>105</v>
      </c>
      <c r="BL264" s="5" t="s">
        <v>105</v>
      </c>
      <c r="BM264" s="5" t="s">
        <v>105</v>
      </c>
      <c r="BN264" s="5" t="s">
        <v>105</v>
      </c>
      <c r="BO264" s="5" t="s">
        <v>105</v>
      </c>
      <c r="BP264" s="5" t="s">
        <v>105</v>
      </c>
      <c r="BQ264" s="5" t="s">
        <v>105</v>
      </c>
      <c r="BR264" s="5" t="s">
        <v>2427</v>
      </c>
      <c r="BS264" s="5" t="s">
        <v>118</v>
      </c>
      <c r="BT264" s="5" t="s">
        <v>1523</v>
      </c>
      <c r="BU264" s="5" t="s">
        <v>119</v>
      </c>
      <c r="BV264" s="10" t="s">
        <v>105</v>
      </c>
      <c r="BW264" s="10" t="s">
        <v>105</v>
      </c>
      <c r="BX264" s="5" t="s">
        <v>105</v>
      </c>
      <c r="BY264" s="5" t="s">
        <v>105</v>
      </c>
      <c r="BZ264" s="5" t="s">
        <v>105</v>
      </c>
      <c r="CA264" s="5" t="s">
        <v>105</v>
      </c>
      <c r="CB264" s="5" t="s">
        <v>105</v>
      </c>
      <c r="CC264" s="5" t="s">
        <v>105</v>
      </c>
      <c r="CD264" s="5" t="s">
        <v>105</v>
      </c>
      <c r="CE264" s="5" t="s">
        <v>105</v>
      </c>
      <c r="CF264" s="5" t="s">
        <v>105</v>
      </c>
      <c r="CG264" s="5" t="s">
        <v>105</v>
      </c>
      <c r="CH264" s="5" t="s">
        <v>105</v>
      </c>
      <c r="CI264" s="5" t="s">
        <v>105</v>
      </c>
      <c r="CJ264" s="5" t="s">
        <v>105</v>
      </c>
      <c r="CK264" s="5" t="s">
        <v>105</v>
      </c>
      <c r="CL264" s="5" t="s">
        <v>105</v>
      </c>
      <c r="CM264" s="5" t="s">
        <v>105</v>
      </c>
      <c r="CN264" s="5" t="s">
        <v>105</v>
      </c>
      <c r="CO264" s="5" t="s">
        <v>105</v>
      </c>
      <c r="CP264" s="5" t="s">
        <v>2428</v>
      </c>
      <c r="CQ264" s="29" t="s">
        <v>2429</v>
      </c>
      <c r="CR264" s="5" t="s">
        <v>118</v>
      </c>
      <c r="CS264" s="5" t="s">
        <v>118</v>
      </c>
      <c r="CT264" s="5" t="s">
        <v>105</v>
      </c>
      <c r="CU264" s="5" t="s">
        <v>105</v>
      </c>
      <c r="CV264" s="13" t="s">
        <v>2430</v>
      </c>
      <c r="CW264" s="6"/>
      <c r="CX264" s="6"/>
      <c r="CY264" s="6"/>
      <c r="CZ264" s="6"/>
      <c r="DA264" s="6"/>
      <c r="DB264" s="6"/>
      <c r="DC264" s="6"/>
      <c r="DD264" s="6"/>
      <c r="DE264" s="6"/>
      <c r="DF264" s="6"/>
    </row>
    <row r="265">
      <c r="A265" s="5" t="s">
        <v>100</v>
      </c>
      <c r="B265" s="5" t="s">
        <v>1496</v>
      </c>
      <c r="C265" s="5" t="s">
        <v>2337</v>
      </c>
      <c r="D265" s="5">
        <v>5100.0</v>
      </c>
      <c r="E265" s="5" t="s">
        <v>105</v>
      </c>
      <c r="F265" s="5">
        <v>2002.0</v>
      </c>
      <c r="G265" s="5" t="s">
        <v>135</v>
      </c>
      <c r="H265" s="5">
        <v>25.0</v>
      </c>
      <c r="I265" s="5" t="s">
        <v>136</v>
      </c>
      <c r="J265" s="5" t="s">
        <v>107</v>
      </c>
      <c r="K265" s="5" t="s">
        <v>108</v>
      </c>
      <c r="L265" s="5" t="s">
        <v>623</v>
      </c>
      <c r="M265" s="5" t="s">
        <v>372</v>
      </c>
      <c r="N265" s="5">
        <v>1.0</v>
      </c>
      <c r="O265" s="29" t="s">
        <v>2431</v>
      </c>
      <c r="P265" s="5" t="s">
        <v>2432</v>
      </c>
      <c r="Q265" s="5" t="s">
        <v>2365</v>
      </c>
      <c r="R265" s="5" t="s">
        <v>2433</v>
      </c>
      <c r="S265" s="5" t="s">
        <v>2434</v>
      </c>
      <c r="T265" s="5">
        <v>45.639167</v>
      </c>
      <c r="U265" s="5">
        <v>-121.873333</v>
      </c>
      <c r="V265" s="5">
        <v>1002.0</v>
      </c>
      <c r="W265" s="5">
        <v>3267.0</v>
      </c>
      <c r="X265" s="5">
        <v>1600.0</v>
      </c>
      <c r="Y265" s="5" t="s">
        <v>105</v>
      </c>
      <c r="Z265" s="5" t="s">
        <v>814</v>
      </c>
      <c r="AA265" s="5" t="s">
        <v>283</v>
      </c>
      <c r="AB265" s="5">
        <v>93.0</v>
      </c>
      <c r="AC265" s="5" t="s">
        <v>475</v>
      </c>
      <c r="AD265" s="5" t="s">
        <v>402</v>
      </c>
      <c r="AE265" s="5" t="s">
        <v>105</v>
      </c>
      <c r="AF265" s="5" t="s">
        <v>105</v>
      </c>
      <c r="AG265" s="5" t="s">
        <v>105</v>
      </c>
      <c r="AH265" s="5">
        <v>1.0</v>
      </c>
      <c r="AI265" s="28">
        <f t="shared" si="64"/>
        <v>30.48</v>
      </c>
      <c r="AJ265" s="22">
        <v>100.0</v>
      </c>
      <c r="AK265" s="24">
        <f t="shared" si="65"/>
        <v>33.33333333</v>
      </c>
      <c r="AL265" s="5" t="s">
        <v>105</v>
      </c>
      <c r="AM265" s="5">
        <v>1.0</v>
      </c>
      <c r="AN265" s="5" t="s">
        <v>105</v>
      </c>
      <c r="AO265" s="5" t="s">
        <v>105</v>
      </c>
      <c r="AP265" s="5" t="s">
        <v>105</v>
      </c>
      <c r="AQ265" s="5" t="s">
        <v>105</v>
      </c>
      <c r="AR265" s="5" t="s">
        <v>105</v>
      </c>
      <c r="AS265" s="5" t="s">
        <v>105</v>
      </c>
      <c r="AT265" s="5" t="s">
        <v>105</v>
      </c>
      <c r="AU265" s="5" t="s">
        <v>105</v>
      </c>
      <c r="AV265" s="5" t="s">
        <v>105</v>
      </c>
      <c r="AW265" s="5" t="s">
        <v>286</v>
      </c>
      <c r="AX265" s="5" t="s">
        <v>105</v>
      </c>
      <c r="AY265" s="5" t="s">
        <v>105</v>
      </c>
      <c r="AZ265" s="5" t="s">
        <v>105</v>
      </c>
      <c r="BA265" s="5" t="s">
        <v>105</v>
      </c>
      <c r="BB265" s="5" t="s">
        <v>105</v>
      </c>
      <c r="BC265" s="5" t="s">
        <v>105</v>
      </c>
      <c r="BD265" s="5" t="s">
        <v>105</v>
      </c>
      <c r="BE265" s="5" t="s">
        <v>105</v>
      </c>
      <c r="BF265" s="5" t="s">
        <v>105</v>
      </c>
      <c r="BG265" s="5" t="s">
        <v>378</v>
      </c>
      <c r="BH265" s="5" t="s">
        <v>105</v>
      </c>
      <c r="BI265" s="5" t="s">
        <v>105</v>
      </c>
      <c r="BJ265" s="5" t="s">
        <v>105</v>
      </c>
      <c r="BK265" s="5" t="s">
        <v>105</v>
      </c>
      <c r="BL265" s="5" t="s">
        <v>105</v>
      </c>
      <c r="BM265" s="5" t="s">
        <v>749</v>
      </c>
      <c r="BN265" s="5" t="s">
        <v>105</v>
      </c>
      <c r="BO265" s="5" t="s">
        <v>306</v>
      </c>
      <c r="BP265" s="5" t="s">
        <v>105</v>
      </c>
      <c r="BQ265" s="5" t="s">
        <v>105</v>
      </c>
      <c r="BR265" s="5" t="s">
        <v>2435</v>
      </c>
      <c r="BS265" s="5" t="s">
        <v>118</v>
      </c>
      <c r="BT265" s="5" t="s">
        <v>1353</v>
      </c>
      <c r="BU265" s="5" t="s">
        <v>119</v>
      </c>
      <c r="BV265" s="10" t="s">
        <v>105</v>
      </c>
      <c r="BW265" s="10" t="s">
        <v>105</v>
      </c>
      <c r="BX265" s="5" t="s">
        <v>105</v>
      </c>
      <c r="BY265" s="5" t="s">
        <v>105</v>
      </c>
      <c r="BZ265" s="5" t="s">
        <v>105</v>
      </c>
      <c r="CA265" s="5" t="s">
        <v>105</v>
      </c>
      <c r="CB265" s="5" t="s">
        <v>105</v>
      </c>
      <c r="CC265" s="5" t="s">
        <v>105</v>
      </c>
      <c r="CD265" s="5" t="s">
        <v>105</v>
      </c>
      <c r="CE265" s="5" t="s">
        <v>105</v>
      </c>
      <c r="CF265" s="5" t="s">
        <v>105</v>
      </c>
      <c r="CG265" s="5" t="s">
        <v>105</v>
      </c>
      <c r="CH265" s="5" t="s">
        <v>105</v>
      </c>
      <c r="CI265" s="5" t="s">
        <v>105</v>
      </c>
      <c r="CJ265" s="5" t="s">
        <v>105</v>
      </c>
      <c r="CK265" s="5" t="s">
        <v>105</v>
      </c>
      <c r="CL265" s="5" t="s">
        <v>105</v>
      </c>
      <c r="CM265" s="5" t="s">
        <v>105</v>
      </c>
      <c r="CN265" s="5" t="s">
        <v>105</v>
      </c>
      <c r="CO265" s="5" t="s">
        <v>105</v>
      </c>
      <c r="CP265" s="5" t="s">
        <v>2436</v>
      </c>
      <c r="CQ265" s="29" t="s">
        <v>2437</v>
      </c>
      <c r="CR265" s="5" t="s">
        <v>118</v>
      </c>
      <c r="CS265" s="5" t="s">
        <v>118</v>
      </c>
      <c r="CT265" s="5" t="s">
        <v>105</v>
      </c>
      <c r="CU265" s="5" t="s">
        <v>105</v>
      </c>
      <c r="CV265" s="13" t="s">
        <v>2438</v>
      </c>
      <c r="CW265" s="6"/>
      <c r="CX265" s="6"/>
      <c r="CY265" s="6"/>
      <c r="CZ265" s="6"/>
      <c r="DA265" s="6"/>
      <c r="DB265" s="6"/>
      <c r="DC265" s="6"/>
      <c r="DD265" s="6"/>
      <c r="DE265" s="6"/>
      <c r="DF265" s="6"/>
    </row>
    <row r="266">
      <c r="A266" s="5" t="s">
        <v>100</v>
      </c>
      <c r="B266" s="5" t="s">
        <v>1496</v>
      </c>
      <c r="C266" s="5" t="s">
        <v>2337</v>
      </c>
      <c r="D266" s="5">
        <v>22742.0</v>
      </c>
      <c r="E266" s="5" t="s">
        <v>2439</v>
      </c>
      <c r="F266" s="5">
        <v>2001.0</v>
      </c>
      <c r="G266" s="5" t="s">
        <v>313</v>
      </c>
      <c r="H266" s="5">
        <v>9.0</v>
      </c>
      <c r="I266" s="5" t="s">
        <v>214</v>
      </c>
      <c r="J266" s="5" t="s">
        <v>124</v>
      </c>
      <c r="K266" s="5" t="s">
        <v>199</v>
      </c>
      <c r="L266" s="5" t="s">
        <v>105</v>
      </c>
      <c r="M266" s="5" t="s">
        <v>199</v>
      </c>
      <c r="N266" s="5">
        <v>2.0</v>
      </c>
      <c r="O266" s="29" t="s">
        <v>2440</v>
      </c>
      <c r="P266" s="5" t="s">
        <v>2441</v>
      </c>
      <c r="Q266" s="5" t="s">
        <v>2365</v>
      </c>
      <c r="R266" s="5" t="s">
        <v>2433</v>
      </c>
      <c r="S266" s="5" t="s">
        <v>2442</v>
      </c>
      <c r="T266" s="5">
        <v>45.6407224</v>
      </c>
      <c r="U266" s="5">
        <v>-121.924363</v>
      </c>
      <c r="V266" s="5">
        <v>34.6</v>
      </c>
      <c r="W266" s="5">
        <v>115.0</v>
      </c>
      <c r="X266" s="5">
        <v>1150.0</v>
      </c>
      <c r="Y266" s="5">
        <v>34.0</v>
      </c>
      <c r="Z266" s="5" t="s">
        <v>282</v>
      </c>
      <c r="AA266" s="5" t="s">
        <v>283</v>
      </c>
      <c r="AB266" s="5">
        <v>98.0</v>
      </c>
      <c r="AC266" s="5" t="s">
        <v>428</v>
      </c>
      <c r="AD266" s="5" t="s">
        <v>105</v>
      </c>
      <c r="AE266" s="5" t="s">
        <v>105</v>
      </c>
      <c r="AF266" s="5" t="s">
        <v>105</v>
      </c>
      <c r="AG266" s="5" t="s">
        <v>105</v>
      </c>
      <c r="AH266" s="6">
        <f>1/6</f>
        <v>0.1666666667</v>
      </c>
      <c r="AI266" s="28">
        <f t="shared" si="64"/>
        <v>182.88</v>
      </c>
      <c r="AJ266" s="22">
        <v>600.0</v>
      </c>
      <c r="AK266" s="24">
        <f t="shared" si="65"/>
        <v>200</v>
      </c>
      <c r="AL266" s="5" t="s">
        <v>105</v>
      </c>
      <c r="AM266" s="5">
        <v>2.0</v>
      </c>
      <c r="AN266" s="5" t="s">
        <v>105</v>
      </c>
      <c r="AO266" s="5" t="s">
        <v>105</v>
      </c>
      <c r="AP266" s="5" t="s">
        <v>105</v>
      </c>
      <c r="AQ266" s="5" t="s">
        <v>105</v>
      </c>
      <c r="AR266" s="5" t="s">
        <v>105</v>
      </c>
      <c r="AS266" s="5" t="s">
        <v>105</v>
      </c>
      <c r="AT266" s="5" t="s">
        <v>105</v>
      </c>
      <c r="AU266" s="5" t="s">
        <v>105</v>
      </c>
      <c r="AV266" s="5" t="s">
        <v>105</v>
      </c>
      <c r="AW266" s="5" t="s">
        <v>105</v>
      </c>
      <c r="AX266" s="5" t="s">
        <v>105</v>
      </c>
      <c r="AY266" s="5" t="s">
        <v>105</v>
      </c>
      <c r="AZ266" s="5" t="s">
        <v>105</v>
      </c>
      <c r="BA266" s="5" t="s">
        <v>105</v>
      </c>
      <c r="BB266" s="5" t="s">
        <v>105</v>
      </c>
      <c r="BC266" s="5" t="s">
        <v>105</v>
      </c>
      <c r="BD266" s="5" t="s">
        <v>105</v>
      </c>
      <c r="BE266" s="5" t="s">
        <v>105</v>
      </c>
      <c r="BF266" s="5" t="s">
        <v>105</v>
      </c>
      <c r="BG266" s="5" t="s">
        <v>105</v>
      </c>
      <c r="BH266" s="5" t="s">
        <v>105</v>
      </c>
      <c r="BI266" s="5" t="s">
        <v>105</v>
      </c>
      <c r="BJ266" s="5" t="s">
        <v>105</v>
      </c>
      <c r="BK266" s="5" t="s">
        <v>105</v>
      </c>
      <c r="BL266" s="5" t="s">
        <v>105</v>
      </c>
      <c r="BM266" s="5" t="s">
        <v>105</v>
      </c>
      <c r="BN266" s="5" t="s">
        <v>105</v>
      </c>
      <c r="BO266" s="5" t="s">
        <v>105</v>
      </c>
      <c r="BP266" s="5" t="s">
        <v>105</v>
      </c>
      <c r="BQ266" s="5" t="s">
        <v>105</v>
      </c>
      <c r="BR266" s="5" t="s">
        <v>2443</v>
      </c>
      <c r="BS266" s="5" t="s">
        <v>105</v>
      </c>
      <c r="BT266" s="5" t="s">
        <v>105</v>
      </c>
      <c r="BU266" s="5" t="s">
        <v>105</v>
      </c>
      <c r="BV266" s="10" t="s">
        <v>105</v>
      </c>
      <c r="BW266" s="10" t="s">
        <v>105</v>
      </c>
      <c r="BX266" s="5" t="s">
        <v>2444</v>
      </c>
      <c r="BY266" s="5" t="s">
        <v>105</v>
      </c>
      <c r="BZ266" s="5" t="s">
        <v>105</v>
      </c>
      <c r="CA266" s="5" t="s">
        <v>105</v>
      </c>
      <c r="CB266" s="5" t="s">
        <v>105</v>
      </c>
      <c r="CC266" s="5" t="s">
        <v>105</v>
      </c>
      <c r="CD266" s="5" t="s">
        <v>105</v>
      </c>
      <c r="CE266" s="5" t="s">
        <v>105</v>
      </c>
      <c r="CF266" s="5" t="s">
        <v>105</v>
      </c>
      <c r="CG266" s="5" t="s">
        <v>105</v>
      </c>
      <c r="CH266" s="5" t="s">
        <v>105</v>
      </c>
      <c r="CI266" s="5" t="s">
        <v>105</v>
      </c>
      <c r="CJ266" s="5" t="s">
        <v>105</v>
      </c>
      <c r="CK266" s="5" t="s">
        <v>105</v>
      </c>
      <c r="CL266" s="5" t="s">
        <v>105</v>
      </c>
      <c r="CM266" s="5" t="s">
        <v>105</v>
      </c>
      <c r="CN266" s="5" t="s">
        <v>105</v>
      </c>
      <c r="CO266" s="5" t="s">
        <v>105</v>
      </c>
      <c r="CP266" s="5" t="s">
        <v>2445</v>
      </c>
      <c r="CQ266" s="29" t="s">
        <v>2446</v>
      </c>
      <c r="CR266" s="5" t="s">
        <v>118</v>
      </c>
      <c r="CS266" s="5" t="s">
        <v>105</v>
      </c>
      <c r="CT266" s="5" t="s">
        <v>105</v>
      </c>
      <c r="CU266" s="5" t="s">
        <v>105</v>
      </c>
      <c r="CV266" s="13" t="s">
        <v>2447</v>
      </c>
      <c r="CW266" s="6"/>
      <c r="CX266" s="6"/>
      <c r="CY266" s="6"/>
      <c r="CZ266" s="6"/>
      <c r="DA266" s="6"/>
      <c r="DB266" s="6"/>
      <c r="DC266" s="6"/>
      <c r="DD266" s="6"/>
      <c r="DE266" s="6"/>
      <c r="DF266" s="6"/>
    </row>
    <row r="267">
      <c r="A267" s="5" t="s">
        <v>100</v>
      </c>
      <c r="B267" s="5" t="s">
        <v>1496</v>
      </c>
      <c r="C267" s="5" t="s">
        <v>507</v>
      </c>
      <c r="D267" s="5">
        <v>647.0</v>
      </c>
      <c r="E267" s="5" t="s">
        <v>105</v>
      </c>
      <c r="F267" s="5">
        <v>1988.0</v>
      </c>
      <c r="G267" s="5" t="s">
        <v>105</v>
      </c>
      <c r="H267" s="5" t="s">
        <v>105</v>
      </c>
      <c r="I267" s="5" t="s">
        <v>136</v>
      </c>
      <c r="J267" s="5" t="s">
        <v>107</v>
      </c>
      <c r="K267" s="5" t="s">
        <v>108</v>
      </c>
      <c r="L267" s="5" t="s">
        <v>151</v>
      </c>
      <c r="M267" s="5" t="s">
        <v>137</v>
      </c>
      <c r="N267" s="5">
        <v>2.0</v>
      </c>
      <c r="O267" s="29" t="s">
        <v>2448</v>
      </c>
      <c r="P267" s="5" t="s">
        <v>2449</v>
      </c>
      <c r="Q267" s="5" t="s">
        <v>2450</v>
      </c>
      <c r="R267" s="5" t="s">
        <v>105</v>
      </c>
      <c r="S267" s="5" t="s">
        <v>2451</v>
      </c>
      <c r="T267" s="5" t="s">
        <v>105</v>
      </c>
      <c r="U267" s="5" t="s">
        <v>105</v>
      </c>
      <c r="V267" s="5" t="s">
        <v>105</v>
      </c>
      <c r="W267" s="5" t="s">
        <v>105</v>
      </c>
      <c r="X267" s="5">
        <v>600.0</v>
      </c>
      <c r="Y267" s="5" t="s">
        <v>105</v>
      </c>
      <c r="Z267" s="5" t="s">
        <v>105</v>
      </c>
      <c r="AA267" s="5" t="s">
        <v>105</v>
      </c>
      <c r="AB267" s="5" t="s">
        <v>105</v>
      </c>
      <c r="AC267" s="5" t="s">
        <v>2173</v>
      </c>
      <c r="AD267" s="5" t="s">
        <v>2452</v>
      </c>
      <c r="AE267" s="5" t="s">
        <v>105</v>
      </c>
      <c r="AF267" s="5" t="s">
        <v>105</v>
      </c>
      <c r="AG267" s="5" t="s">
        <v>105</v>
      </c>
      <c r="AH267" s="5" t="s">
        <v>105</v>
      </c>
      <c r="AI267" s="28">
        <f t="shared" si="64"/>
        <v>91.44</v>
      </c>
      <c r="AJ267" s="22">
        <v>300.0</v>
      </c>
      <c r="AK267" s="24">
        <f t="shared" si="65"/>
        <v>100</v>
      </c>
      <c r="AL267" s="5" t="s">
        <v>118</v>
      </c>
      <c r="AM267" s="5">
        <v>1.0</v>
      </c>
      <c r="AN267" s="5" t="s">
        <v>105</v>
      </c>
      <c r="AO267" s="5" t="s">
        <v>105</v>
      </c>
      <c r="AP267" s="5" t="s">
        <v>105</v>
      </c>
      <c r="AQ267" s="5" t="s">
        <v>105</v>
      </c>
      <c r="AR267" s="5" t="s">
        <v>105</v>
      </c>
      <c r="AS267" s="5" t="s">
        <v>105</v>
      </c>
      <c r="AT267" s="5" t="s">
        <v>105</v>
      </c>
      <c r="AU267" s="5" t="s">
        <v>105</v>
      </c>
      <c r="AV267" s="5" t="s">
        <v>105</v>
      </c>
      <c r="AW267" s="5" t="s">
        <v>556</v>
      </c>
      <c r="AX267" s="5" t="s">
        <v>105</v>
      </c>
      <c r="AY267" s="5" t="s">
        <v>105</v>
      </c>
      <c r="AZ267" s="5" t="s">
        <v>105</v>
      </c>
      <c r="BA267" s="5" t="s">
        <v>105</v>
      </c>
      <c r="BB267" s="5" t="s">
        <v>105</v>
      </c>
      <c r="BC267" s="5" t="s">
        <v>105</v>
      </c>
      <c r="BD267" s="5" t="s">
        <v>105</v>
      </c>
      <c r="BE267" s="5" t="s">
        <v>105</v>
      </c>
      <c r="BF267" s="5" t="s">
        <v>105</v>
      </c>
      <c r="BG267" s="5" t="s">
        <v>105</v>
      </c>
      <c r="BH267" s="5" t="s">
        <v>105</v>
      </c>
      <c r="BI267" s="5" t="s">
        <v>105</v>
      </c>
      <c r="BJ267" s="5" t="s">
        <v>105</v>
      </c>
      <c r="BK267" s="5" t="s">
        <v>105</v>
      </c>
      <c r="BL267" s="5" t="s">
        <v>105</v>
      </c>
      <c r="BM267" s="5" t="s">
        <v>105</v>
      </c>
      <c r="BN267" s="5" t="s">
        <v>105</v>
      </c>
      <c r="BO267" s="5" t="s">
        <v>105</v>
      </c>
      <c r="BP267" s="5" t="s">
        <v>2453</v>
      </c>
      <c r="BQ267" s="5" t="s">
        <v>105</v>
      </c>
      <c r="BR267" s="5" t="s">
        <v>2454</v>
      </c>
      <c r="BS267" s="5" t="s">
        <v>118</v>
      </c>
      <c r="BT267" s="5" t="s">
        <v>105</v>
      </c>
      <c r="BU267" s="5" t="s">
        <v>119</v>
      </c>
      <c r="BV267" s="10" t="s">
        <v>105</v>
      </c>
      <c r="BW267" s="10" t="s">
        <v>105</v>
      </c>
      <c r="BX267" s="5" t="s">
        <v>105</v>
      </c>
      <c r="BY267" s="5" t="s">
        <v>105</v>
      </c>
      <c r="BZ267" s="5" t="s">
        <v>105</v>
      </c>
      <c r="CA267" s="5">
        <v>1.0</v>
      </c>
      <c r="CB267" s="5" t="s">
        <v>105</v>
      </c>
      <c r="CC267" s="5" t="s">
        <v>105</v>
      </c>
      <c r="CD267" s="5">
        <v>18.0</v>
      </c>
      <c r="CE267" s="5">
        <v>8.0</v>
      </c>
      <c r="CF267" s="5">
        <v>6.0</v>
      </c>
      <c r="CG267" s="5" t="s">
        <v>105</v>
      </c>
      <c r="CH267" s="5" t="s">
        <v>105</v>
      </c>
      <c r="CI267" s="5" t="s">
        <v>105</v>
      </c>
      <c r="CJ267" s="5" t="s">
        <v>105</v>
      </c>
      <c r="CK267" s="5" t="s">
        <v>105</v>
      </c>
      <c r="CL267" s="5" t="s">
        <v>118</v>
      </c>
      <c r="CM267" s="5" t="s">
        <v>105</v>
      </c>
      <c r="CN267" s="5" t="s">
        <v>105</v>
      </c>
      <c r="CO267" s="5" t="s">
        <v>105</v>
      </c>
      <c r="CP267" s="5" t="s">
        <v>105</v>
      </c>
      <c r="CQ267" s="5" t="s">
        <v>105</v>
      </c>
      <c r="CR267" s="5" t="s">
        <v>105</v>
      </c>
      <c r="CS267" s="5" t="s">
        <v>105</v>
      </c>
      <c r="CT267" s="5" t="s">
        <v>105</v>
      </c>
      <c r="CU267" s="5" t="s">
        <v>105</v>
      </c>
      <c r="CV267" s="13" t="s">
        <v>2455</v>
      </c>
      <c r="CW267" s="6"/>
      <c r="CX267" s="6"/>
      <c r="CY267" s="6"/>
      <c r="CZ267" s="6"/>
      <c r="DA267" s="6"/>
      <c r="DB267" s="6"/>
      <c r="DC267" s="6"/>
      <c r="DD267" s="6"/>
      <c r="DE267" s="6"/>
      <c r="DF267" s="6"/>
    </row>
    <row r="268">
      <c r="A268" s="5" t="s">
        <v>100</v>
      </c>
      <c r="B268" s="5" t="s">
        <v>1496</v>
      </c>
      <c r="C268" s="5" t="s">
        <v>507</v>
      </c>
      <c r="D268" s="5">
        <v>2681.0</v>
      </c>
      <c r="E268" s="5" t="s">
        <v>105</v>
      </c>
      <c r="F268" s="5">
        <v>1995.0</v>
      </c>
      <c r="G268" s="5" t="s">
        <v>135</v>
      </c>
      <c r="H268" s="5" t="s">
        <v>105</v>
      </c>
      <c r="I268" s="5" t="s">
        <v>136</v>
      </c>
      <c r="J268" s="5" t="s">
        <v>124</v>
      </c>
      <c r="K268" s="5" t="s">
        <v>151</v>
      </c>
      <c r="L268" s="5" t="s">
        <v>105</v>
      </c>
      <c r="M268" s="5" t="s">
        <v>105</v>
      </c>
      <c r="N268" s="5">
        <v>2.0</v>
      </c>
      <c r="O268" s="29" t="s">
        <v>2456</v>
      </c>
      <c r="P268" s="5" t="s">
        <v>2457</v>
      </c>
      <c r="Q268" s="5" t="s">
        <v>553</v>
      </c>
      <c r="R268" s="5" t="s">
        <v>2458</v>
      </c>
      <c r="S268" s="5" t="s">
        <v>2459</v>
      </c>
      <c r="T268" s="5" t="s">
        <v>105</v>
      </c>
      <c r="U268" s="5" t="s">
        <v>105</v>
      </c>
      <c r="V268" s="5" t="s">
        <v>105</v>
      </c>
      <c r="W268" s="5" t="s">
        <v>105</v>
      </c>
      <c r="X268" s="5">
        <v>607.0</v>
      </c>
      <c r="Y268" s="5" t="s">
        <v>105</v>
      </c>
      <c r="Z268" s="5" t="s">
        <v>105</v>
      </c>
      <c r="AA268" s="5" t="s">
        <v>105</v>
      </c>
      <c r="AB268" s="5" t="s">
        <v>105</v>
      </c>
      <c r="AC268" s="5" t="s">
        <v>2460</v>
      </c>
      <c r="AD268" s="5" t="s">
        <v>1511</v>
      </c>
      <c r="AE268" s="5" t="s">
        <v>105</v>
      </c>
      <c r="AF268" s="5" t="s">
        <v>105</v>
      </c>
      <c r="AG268" s="5" t="s">
        <v>105</v>
      </c>
      <c r="AH268" s="5" t="s">
        <v>105</v>
      </c>
      <c r="AI268" s="15" t="s">
        <v>105</v>
      </c>
      <c r="AJ268" s="22" t="s">
        <v>105</v>
      </c>
      <c r="AK268" s="25" t="s">
        <v>105</v>
      </c>
      <c r="AL268" s="5" t="s">
        <v>105</v>
      </c>
      <c r="AM268" s="5" t="s">
        <v>105</v>
      </c>
      <c r="AN268" s="5" t="s">
        <v>105</v>
      </c>
      <c r="AO268" s="5" t="s">
        <v>105</v>
      </c>
      <c r="AP268" s="5" t="s">
        <v>105</v>
      </c>
      <c r="AQ268" s="5" t="s">
        <v>105</v>
      </c>
      <c r="AR268" s="5" t="s">
        <v>105</v>
      </c>
      <c r="AS268" s="5" t="s">
        <v>105</v>
      </c>
      <c r="AT268" s="5" t="s">
        <v>105</v>
      </c>
      <c r="AU268" s="5" t="s">
        <v>105</v>
      </c>
      <c r="AV268" s="5" t="s">
        <v>105</v>
      </c>
      <c r="AW268" s="5" t="s">
        <v>105</v>
      </c>
      <c r="AX268" s="5" t="s">
        <v>105</v>
      </c>
      <c r="AY268" s="5" t="s">
        <v>105</v>
      </c>
      <c r="AZ268" s="5" t="s">
        <v>105</v>
      </c>
      <c r="BA268" s="5" t="s">
        <v>105</v>
      </c>
      <c r="BB268" s="5" t="s">
        <v>105</v>
      </c>
      <c r="BC268" s="5" t="s">
        <v>105</v>
      </c>
      <c r="BD268" s="5" t="s">
        <v>105</v>
      </c>
      <c r="BE268" s="5" t="s">
        <v>105</v>
      </c>
      <c r="BF268" s="5" t="s">
        <v>105</v>
      </c>
      <c r="BG268" s="5" t="s">
        <v>105</v>
      </c>
      <c r="BH268" s="5" t="s">
        <v>105</v>
      </c>
      <c r="BI268" s="5" t="s">
        <v>105</v>
      </c>
      <c r="BJ268" s="5" t="s">
        <v>105</v>
      </c>
      <c r="BK268" s="5" t="s">
        <v>105</v>
      </c>
      <c r="BL268" s="5" t="s">
        <v>105</v>
      </c>
      <c r="BM268" s="5" t="s">
        <v>105</v>
      </c>
      <c r="BN268" s="5" t="s">
        <v>105</v>
      </c>
      <c r="BO268" s="5" t="s">
        <v>118</v>
      </c>
      <c r="BP268" s="5" t="s">
        <v>105</v>
      </c>
      <c r="BQ268" s="5" t="s">
        <v>105</v>
      </c>
      <c r="BR268" s="5" t="s">
        <v>105</v>
      </c>
      <c r="BS268" s="5" t="s">
        <v>105</v>
      </c>
      <c r="BT268" s="5" t="s">
        <v>105</v>
      </c>
      <c r="BU268" s="5" t="s">
        <v>105</v>
      </c>
      <c r="BV268" s="10" t="s">
        <v>105</v>
      </c>
      <c r="BW268" s="10" t="s">
        <v>105</v>
      </c>
      <c r="BX268" s="5" t="s">
        <v>105</v>
      </c>
      <c r="BY268" s="5" t="s">
        <v>105</v>
      </c>
      <c r="BZ268" s="5" t="s">
        <v>105</v>
      </c>
      <c r="CA268" s="5" t="s">
        <v>105</v>
      </c>
      <c r="CB268" s="5" t="s">
        <v>105</v>
      </c>
      <c r="CC268" s="5" t="s">
        <v>105</v>
      </c>
      <c r="CD268" s="5">
        <v>16.0</v>
      </c>
      <c r="CE268" s="5">
        <v>6.5</v>
      </c>
      <c r="CF268" s="5" t="s">
        <v>105</v>
      </c>
      <c r="CG268" s="5" t="s">
        <v>105</v>
      </c>
      <c r="CH268" s="5" t="s">
        <v>105</v>
      </c>
      <c r="CI268" s="5" t="s">
        <v>105</v>
      </c>
      <c r="CJ268" s="5" t="s">
        <v>105</v>
      </c>
      <c r="CK268" s="5" t="s">
        <v>105</v>
      </c>
      <c r="CL268" s="5" t="s">
        <v>105</v>
      </c>
      <c r="CM268" s="5" t="s">
        <v>105</v>
      </c>
      <c r="CN268" s="5" t="s">
        <v>105</v>
      </c>
      <c r="CO268" s="5" t="s">
        <v>105</v>
      </c>
      <c r="CP268" s="5" t="s">
        <v>105</v>
      </c>
      <c r="CQ268" s="29" t="s">
        <v>2461</v>
      </c>
      <c r="CR268" s="5" t="s">
        <v>105</v>
      </c>
      <c r="CS268" s="5" t="s">
        <v>105</v>
      </c>
      <c r="CT268" s="5" t="s">
        <v>105</v>
      </c>
      <c r="CU268" s="5" t="s">
        <v>105</v>
      </c>
      <c r="CV268" s="13" t="s">
        <v>2462</v>
      </c>
      <c r="CW268" s="6"/>
      <c r="CX268" s="6"/>
      <c r="CY268" s="6"/>
      <c r="CZ268" s="6"/>
      <c r="DA268" s="6"/>
      <c r="DB268" s="6"/>
      <c r="DC268" s="6"/>
      <c r="DD268" s="6"/>
      <c r="DE268" s="6"/>
      <c r="DF268" s="6"/>
    </row>
    <row r="269">
      <c r="A269" s="5" t="s">
        <v>100</v>
      </c>
      <c r="B269" s="5" t="s">
        <v>1496</v>
      </c>
      <c r="C269" s="5" t="s">
        <v>507</v>
      </c>
      <c r="D269" s="5">
        <v>675.0</v>
      </c>
      <c r="E269" s="5" t="s">
        <v>105</v>
      </c>
      <c r="F269" s="5">
        <v>1999.0</v>
      </c>
      <c r="G269" s="5" t="s">
        <v>492</v>
      </c>
      <c r="H269" s="5">
        <v>3.0</v>
      </c>
      <c r="I269" s="5" t="s">
        <v>136</v>
      </c>
      <c r="J269" s="5" t="s">
        <v>107</v>
      </c>
      <c r="K269" s="5" t="s">
        <v>108</v>
      </c>
      <c r="L269" s="5" t="s">
        <v>105</v>
      </c>
      <c r="M269" s="5" t="s">
        <v>137</v>
      </c>
      <c r="N269" s="5">
        <v>1.0</v>
      </c>
      <c r="O269" s="29" t="s">
        <v>2463</v>
      </c>
      <c r="P269" s="5" t="s">
        <v>2464</v>
      </c>
      <c r="Q269" s="5" t="s">
        <v>105</v>
      </c>
      <c r="R269" s="5" t="s">
        <v>105</v>
      </c>
      <c r="S269" s="5" t="s">
        <v>2465</v>
      </c>
      <c r="T269" s="5" t="s">
        <v>105</v>
      </c>
      <c r="U269" s="5" t="s">
        <v>105</v>
      </c>
      <c r="V269" s="5" t="s">
        <v>105</v>
      </c>
      <c r="W269" s="5">
        <v>4500.0</v>
      </c>
      <c r="X269" s="5">
        <v>1800.0</v>
      </c>
      <c r="Y269" s="5" t="s">
        <v>105</v>
      </c>
      <c r="Z269" s="5" t="s">
        <v>1222</v>
      </c>
      <c r="AA269" s="5" t="s">
        <v>220</v>
      </c>
      <c r="AB269" s="5">
        <v>35.0</v>
      </c>
      <c r="AC269" s="5" t="s">
        <v>2466</v>
      </c>
      <c r="AD269" s="5" t="s">
        <v>105</v>
      </c>
      <c r="AE269" s="5" t="s">
        <v>105</v>
      </c>
      <c r="AF269" s="5" t="s">
        <v>105</v>
      </c>
      <c r="AG269" s="5" t="s">
        <v>105</v>
      </c>
      <c r="AH269" s="5" t="s">
        <v>105</v>
      </c>
      <c r="AI269" s="28">
        <f>CONVERT(AJ269, "ft", "m")</f>
        <v>64.008</v>
      </c>
      <c r="AJ269" s="22">
        <v>210.0</v>
      </c>
      <c r="AK269" s="24">
        <f>CONVERT(AJ269, "ft", "yd")</f>
        <v>70</v>
      </c>
      <c r="AL269" s="5" t="s">
        <v>105</v>
      </c>
      <c r="AM269" s="5">
        <v>1.0</v>
      </c>
      <c r="AN269" s="5" t="s">
        <v>105</v>
      </c>
      <c r="AO269" s="5" t="s">
        <v>105</v>
      </c>
      <c r="AP269" s="5" t="s">
        <v>105</v>
      </c>
      <c r="AQ269" s="5" t="s">
        <v>105</v>
      </c>
      <c r="AR269" s="5" t="s">
        <v>105</v>
      </c>
      <c r="AS269" s="5" t="s">
        <v>105</v>
      </c>
      <c r="AT269" s="5" t="s">
        <v>105</v>
      </c>
      <c r="AU269" s="5" t="s">
        <v>105</v>
      </c>
      <c r="AV269" s="5" t="s">
        <v>105</v>
      </c>
      <c r="AW269" s="5" t="s">
        <v>170</v>
      </c>
      <c r="AX269" s="5" t="s">
        <v>105</v>
      </c>
      <c r="AY269" s="5" t="s">
        <v>105</v>
      </c>
      <c r="AZ269" s="5" t="s">
        <v>105</v>
      </c>
      <c r="BA269" s="5" t="s">
        <v>105</v>
      </c>
      <c r="BB269" s="5" t="s">
        <v>105</v>
      </c>
      <c r="BC269" s="5" t="s">
        <v>105</v>
      </c>
      <c r="BD269" s="5" t="s">
        <v>105</v>
      </c>
      <c r="BE269" s="5" t="s">
        <v>105</v>
      </c>
      <c r="BF269" s="5" t="s">
        <v>105</v>
      </c>
      <c r="BG269" s="5" t="s">
        <v>105</v>
      </c>
      <c r="BH269" s="5" t="s">
        <v>105</v>
      </c>
      <c r="BI269" s="5" t="s">
        <v>105</v>
      </c>
      <c r="BJ269" s="5" t="s">
        <v>105</v>
      </c>
      <c r="BK269" s="5" t="s">
        <v>105</v>
      </c>
      <c r="BL269" s="5" t="s">
        <v>105</v>
      </c>
      <c r="BM269" s="5" t="s">
        <v>105</v>
      </c>
      <c r="BN269" s="5" t="s">
        <v>105</v>
      </c>
      <c r="BO269" s="5" t="s">
        <v>105</v>
      </c>
      <c r="BP269" s="5" t="s">
        <v>105</v>
      </c>
      <c r="BQ269" s="5" t="s">
        <v>105</v>
      </c>
      <c r="BR269" s="5" t="s">
        <v>2467</v>
      </c>
      <c r="BS269" s="5" t="s">
        <v>105</v>
      </c>
      <c r="BT269" s="5" t="s">
        <v>1523</v>
      </c>
      <c r="BU269" s="5" t="s">
        <v>105</v>
      </c>
      <c r="BV269" s="10" t="s">
        <v>105</v>
      </c>
      <c r="BW269" s="10" t="s">
        <v>105</v>
      </c>
      <c r="BX269" s="5" t="s">
        <v>105</v>
      </c>
      <c r="BY269" s="5" t="s">
        <v>105</v>
      </c>
      <c r="BZ269" s="5" t="s">
        <v>105</v>
      </c>
      <c r="CA269" s="5" t="s">
        <v>105</v>
      </c>
      <c r="CB269" s="5" t="s">
        <v>105</v>
      </c>
      <c r="CC269" s="5" t="s">
        <v>105</v>
      </c>
      <c r="CD269" s="5" t="s">
        <v>105</v>
      </c>
      <c r="CE269" s="5" t="s">
        <v>105</v>
      </c>
      <c r="CF269" s="5" t="s">
        <v>105</v>
      </c>
      <c r="CG269" s="5" t="s">
        <v>105</v>
      </c>
      <c r="CH269" s="5" t="s">
        <v>105</v>
      </c>
      <c r="CI269" s="5" t="s">
        <v>105</v>
      </c>
      <c r="CJ269" s="5" t="s">
        <v>105</v>
      </c>
      <c r="CK269" s="5" t="s">
        <v>105</v>
      </c>
      <c r="CL269" s="5" t="s">
        <v>105</v>
      </c>
      <c r="CM269" s="5" t="s">
        <v>105</v>
      </c>
      <c r="CN269" s="5" t="s">
        <v>105</v>
      </c>
      <c r="CO269" s="5" t="s">
        <v>105</v>
      </c>
      <c r="CP269" s="5" t="s">
        <v>105</v>
      </c>
      <c r="CQ269" s="5" t="s">
        <v>105</v>
      </c>
      <c r="CR269" s="5" t="s">
        <v>105</v>
      </c>
      <c r="CS269" s="5" t="s">
        <v>105</v>
      </c>
      <c r="CT269" s="5" t="s">
        <v>105</v>
      </c>
      <c r="CU269" s="5" t="s">
        <v>105</v>
      </c>
      <c r="CV269" s="13" t="s">
        <v>2468</v>
      </c>
      <c r="CW269" s="6"/>
      <c r="CX269" s="6"/>
      <c r="CY269" s="6"/>
      <c r="CZ269" s="6"/>
      <c r="DA269" s="6"/>
      <c r="DB269" s="6"/>
      <c r="DC269" s="6"/>
      <c r="DD269" s="6"/>
      <c r="DE269" s="6"/>
      <c r="DF269" s="6"/>
    </row>
    <row r="270">
      <c r="A270" s="5" t="s">
        <v>100</v>
      </c>
      <c r="B270" s="5" t="s">
        <v>1496</v>
      </c>
      <c r="C270" s="5" t="s">
        <v>507</v>
      </c>
      <c r="D270" s="5">
        <v>65789.0</v>
      </c>
      <c r="E270" s="5" t="s">
        <v>386</v>
      </c>
      <c r="F270" s="5">
        <v>2003.0</v>
      </c>
      <c r="G270" s="5" t="s">
        <v>135</v>
      </c>
      <c r="H270" s="5" t="s">
        <v>105</v>
      </c>
      <c r="I270" s="5" t="s">
        <v>136</v>
      </c>
      <c r="J270" s="5" t="s">
        <v>124</v>
      </c>
      <c r="K270" s="5" t="s">
        <v>199</v>
      </c>
      <c r="L270" s="5" t="s">
        <v>105</v>
      </c>
      <c r="M270" s="5" t="s">
        <v>105</v>
      </c>
      <c r="N270" s="5">
        <v>1.0</v>
      </c>
      <c r="O270" s="29" t="s">
        <v>2469</v>
      </c>
      <c r="P270" s="5" t="s">
        <v>2470</v>
      </c>
      <c r="Q270" s="5" t="s">
        <v>2471</v>
      </c>
      <c r="R270" s="5" t="s">
        <v>2472</v>
      </c>
      <c r="S270" s="5" t="s">
        <v>2473</v>
      </c>
      <c r="T270" s="5" t="s">
        <v>105</v>
      </c>
      <c r="U270" s="5" t="s">
        <v>105</v>
      </c>
      <c r="V270" s="5" t="s">
        <v>105</v>
      </c>
      <c r="W270" s="5" t="s">
        <v>105</v>
      </c>
      <c r="X270" s="5">
        <v>2307.0</v>
      </c>
      <c r="Y270" s="5" t="s">
        <v>105</v>
      </c>
      <c r="Z270" s="5" t="s">
        <v>105</v>
      </c>
      <c r="AA270" s="5" t="s">
        <v>105</v>
      </c>
      <c r="AB270" s="5" t="s">
        <v>105</v>
      </c>
      <c r="AC270" s="5" t="s">
        <v>284</v>
      </c>
      <c r="AD270" s="5" t="s">
        <v>402</v>
      </c>
      <c r="AE270" s="5" t="s">
        <v>105</v>
      </c>
      <c r="AF270" s="5" t="s">
        <v>105</v>
      </c>
      <c r="AG270" s="5" t="s">
        <v>105</v>
      </c>
      <c r="AH270" s="5" t="s">
        <v>105</v>
      </c>
      <c r="AI270" s="5" t="s">
        <v>105</v>
      </c>
      <c r="AJ270" s="5" t="s">
        <v>105</v>
      </c>
      <c r="AK270" s="5" t="s">
        <v>105</v>
      </c>
      <c r="AL270" s="5" t="s">
        <v>105</v>
      </c>
      <c r="AM270" s="5" t="s">
        <v>105</v>
      </c>
      <c r="AN270" s="5" t="s">
        <v>105</v>
      </c>
      <c r="AO270" s="5" t="s">
        <v>105</v>
      </c>
      <c r="AP270" s="5" t="s">
        <v>105</v>
      </c>
      <c r="AQ270" s="5" t="s">
        <v>105</v>
      </c>
      <c r="AR270" s="5" t="s">
        <v>105</v>
      </c>
      <c r="AS270" s="5" t="s">
        <v>105</v>
      </c>
      <c r="AT270" s="5" t="s">
        <v>105</v>
      </c>
      <c r="AU270" s="5" t="s">
        <v>105</v>
      </c>
      <c r="AV270" s="5" t="s">
        <v>105</v>
      </c>
      <c r="AW270" s="5" t="s">
        <v>105</v>
      </c>
      <c r="AX270" s="5" t="s">
        <v>105</v>
      </c>
      <c r="AY270" s="5" t="s">
        <v>105</v>
      </c>
      <c r="AZ270" s="5" t="s">
        <v>105</v>
      </c>
      <c r="BA270" s="5" t="s">
        <v>105</v>
      </c>
      <c r="BB270" s="5" t="s">
        <v>105</v>
      </c>
      <c r="BC270" s="5" t="s">
        <v>105</v>
      </c>
      <c r="BD270" s="5" t="s">
        <v>105</v>
      </c>
      <c r="BE270" s="5" t="s">
        <v>105</v>
      </c>
      <c r="BF270" s="5" t="s">
        <v>105</v>
      </c>
      <c r="BG270" s="5" t="s">
        <v>105</v>
      </c>
      <c r="BH270" s="5" t="s">
        <v>105</v>
      </c>
      <c r="BI270" s="5" t="s">
        <v>105</v>
      </c>
      <c r="BJ270" s="5" t="s">
        <v>105</v>
      </c>
      <c r="BK270" s="5" t="s">
        <v>105</v>
      </c>
      <c r="BL270" s="5" t="s">
        <v>105</v>
      </c>
      <c r="BM270" s="5" t="s">
        <v>105</v>
      </c>
      <c r="BN270" s="5" t="s">
        <v>105</v>
      </c>
      <c r="BO270" s="5" t="s">
        <v>105</v>
      </c>
      <c r="BP270" s="5" t="s">
        <v>105</v>
      </c>
      <c r="BQ270" s="5" t="s">
        <v>105</v>
      </c>
      <c r="BR270" s="5" t="s">
        <v>105</v>
      </c>
      <c r="BS270" s="5" t="s">
        <v>105</v>
      </c>
      <c r="BT270" s="5" t="s">
        <v>105</v>
      </c>
      <c r="BU270" s="5" t="s">
        <v>105</v>
      </c>
      <c r="BV270" s="10" t="s">
        <v>105</v>
      </c>
      <c r="BW270" s="10" t="s">
        <v>105</v>
      </c>
      <c r="BX270" s="5" t="s">
        <v>2095</v>
      </c>
      <c r="BY270" s="5" t="s">
        <v>105</v>
      </c>
      <c r="BZ270" s="5" t="s">
        <v>105</v>
      </c>
      <c r="CA270" s="5" t="s">
        <v>105</v>
      </c>
      <c r="CB270" s="5" t="s">
        <v>105</v>
      </c>
      <c r="CC270" s="5" t="s">
        <v>105</v>
      </c>
      <c r="CD270" s="5" t="s">
        <v>105</v>
      </c>
      <c r="CE270" s="5" t="s">
        <v>105</v>
      </c>
      <c r="CF270" s="5" t="s">
        <v>105</v>
      </c>
      <c r="CG270" s="5" t="s">
        <v>105</v>
      </c>
      <c r="CH270" s="5" t="s">
        <v>105</v>
      </c>
      <c r="CI270" s="5" t="s">
        <v>105</v>
      </c>
      <c r="CJ270" s="5" t="s">
        <v>105</v>
      </c>
      <c r="CK270" s="5" t="s">
        <v>105</v>
      </c>
      <c r="CL270" s="5" t="s">
        <v>105</v>
      </c>
      <c r="CM270" s="5" t="s">
        <v>105</v>
      </c>
      <c r="CN270" s="5" t="s">
        <v>105</v>
      </c>
      <c r="CO270" s="5" t="s">
        <v>105</v>
      </c>
      <c r="CP270" s="5" t="s">
        <v>2474</v>
      </c>
      <c r="CQ270" s="5" t="s">
        <v>105</v>
      </c>
      <c r="CR270" s="5" t="s">
        <v>105</v>
      </c>
      <c r="CS270" s="5" t="s">
        <v>105</v>
      </c>
      <c r="CT270" s="5" t="s">
        <v>105</v>
      </c>
      <c r="CU270" s="5" t="s">
        <v>105</v>
      </c>
      <c r="CV270" s="13" t="s">
        <v>2475</v>
      </c>
      <c r="CW270" s="6"/>
      <c r="CX270" s="6"/>
      <c r="CY270" s="6"/>
      <c r="CZ270" s="6"/>
      <c r="DA270" s="6"/>
      <c r="DB270" s="6"/>
      <c r="DC270" s="6"/>
      <c r="DD270" s="6"/>
      <c r="DE270" s="6"/>
      <c r="DF270" s="6"/>
    </row>
    <row r="271">
      <c r="A271" s="5" t="s">
        <v>100</v>
      </c>
      <c r="B271" s="5" t="s">
        <v>1496</v>
      </c>
      <c r="C271" s="5" t="s">
        <v>507</v>
      </c>
      <c r="D271" s="5">
        <v>8986.0</v>
      </c>
      <c r="E271" s="5" t="s">
        <v>103</v>
      </c>
      <c r="F271" s="5">
        <v>2004.0</v>
      </c>
      <c r="G271" s="5" t="s">
        <v>149</v>
      </c>
      <c r="H271" s="5">
        <v>3.0</v>
      </c>
      <c r="I271" s="5" t="s">
        <v>150</v>
      </c>
      <c r="J271" s="5" t="s">
        <v>107</v>
      </c>
      <c r="K271" s="5" t="s">
        <v>108</v>
      </c>
      <c r="L271" s="5" t="s">
        <v>105</v>
      </c>
      <c r="M271" s="5" t="s">
        <v>215</v>
      </c>
      <c r="N271" s="5">
        <v>2.0</v>
      </c>
      <c r="O271" s="29" t="s">
        <v>2476</v>
      </c>
      <c r="P271" s="5" t="s">
        <v>2477</v>
      </c>
      <c r="Q271" s="5" t="s">
        <v>2478</v>
      </c>
      <c r="R271" s="5" t="s">
        <v>2479</v>
      </c>
      <c r="S271" s="5" t="s">
        <v>2451</v>
      </c>
      <c r="T271" s="5">
        <v>42.5995986</v>
      </c>
      <c r="U271" s="5">
        <v>-122.4672285</v>
      </c>
      <c r="V271" s="5">
        <v>937.4</v>
      </c>
      <c r="W271" s="5">
        <v>3073.0</v>
      </c>
      <c r="X271" s="5">
        <v>900.0</v>
      </c>
      <c r="Y271" s="5" t="s">
        <v>105</v>
      </c>
      <c r="Z271" s="5" t="s">
        <v>167</v>
      </c>
      <c r="AA271" s="5" t="s">
        <v>283</v>
      </c>
      <c r="AB271" s="5">
        <v>98.0</v>
      </c>
      <c r="AC271" s="5" t="s">
        <v>2480</v>
      </c>
      <c r="AD271" s="5" t="s">
        <v>2481</v>
      </c>
      <c r="AE271" s="5" t="s">
        <v>105</v>
      </c>
      <c r="AF271" s="5" t="s">
        <v>105</v>
      </c>
      <c r="AG271" s="5" t="s">
        <v>105</v>
      </c>
      <c r="AH271" s="5" t="s">
        <v>105</v>
      </c>
      <c r="AI271" s="28">
        <f>CONVERT(AJ271, "ft", "m")</f>
        <v>36.576</v>
      </c>
      <c r="AJ271" s="22">
        <v>120.0</v>
      </c>
      <c r="AK271" s="24">
        <f>CONVERT(AJ271, "ft", "yd")</f>
        <v>40</v>
      </c>
      <c r="AL271" s="5" t="s">
        <v>105</v>
      </c>
      <c r="AM271" s="5">
        <v>1.0</v>
      </c>
      <c r="AN271" s="5">
        <v>8.0</v>
      </c>
      <c r="AO271" s="5" t="s">
        <v>105</v>
      </c>
      <c r="AP271" s="5" t="s">
        <v>105</v>
      </c>
      <c r="AQ271" s="5" t="s">
        <v>105</v>
      </c>
      <c r="AR271" s="5" t="s">
        <v>105</v>
      </c>
      <c r="AS271" s="5" t="s">
        <v>105</v>
      </c>
      <c r="AT271" s="5" t="s">
        <v>105</v>
      </c>
      <c r="AU271" s="5" t="s">
        <v>105</v>
      </c>
      <c r="AV271" s="5" t="s">
        <v>105</v>
      </c>
      <c r="AW271" s="5" t="s">
        <v>286</v>
      </c>
      <c r="AX271" s="5" t="s">
        <v>105</v>
      </c>
      <c r="AY271" s="5" t="s">
        <v>105</v>
      </c>
      <c r="AZ271" s="5" t="s">
        <v>105</v>
      </c>
      <c r="BA271" s="5" t="s">
        <v>105</v>
      </c>
      <c r="BB271" s="5" t="s">
        <v>105</v>
      </c>
      <c r="BC271" s="5" t="s">
        <v>105</v>
      </c>
      <c r="BD271" s="5" t="s">
        <v>105</v>
      </c>
      <c r="BE271" s="5" t="s">
        <v>105</v>
      </c>
      <c r="BF271" s="5" t="s">
        <v>105</v>
      </c>
      <c r="BG271" s="5" t="s">
        <v>105</v>
      </c>
      <c r="BH271" s="5" t="s">
        <v>105</v>
      </c>
      <c r="BI271" s="5" t="s">
        <v>105</v>
      </c>
      <c r="BJ271" s="5" t="s">
        <v>105</v>
      </c>
      <c r="BK271" s="5" t="s">
        <v>105</v>
      </c>
      <c r="BL271" s="5" t="s">
        <v>105</v>
      </c>
      <c r="BM271" s="5" t="s">
        <v>105</v>
      </c>
      <c r="BN271" s="5" t="s">
        <v>105</v>
      </c>
      <c r="BO271" s="5" t="s">
        <v>105</v>
      </c>
      <c r="BP271" s="5" t="s">
        <v>2482</v>
      </c>
      <c r="BQ271" s="5" t="s">
        <v>105</v>
      </c>
      <c r="BR271" s="5" t="s">
        <v>215</v>
      </c>
      <c r="BS271" s="5" t="s">
        <v>105</v>
      </c>
      <c r="BT271" s="5" t="s">
        <v>1523</v>
      </c>
      <c r="BU271" s="5" t="s">
        <v>119</v>
      </c>
      <c r="BV271" s="10" t="s">
        <v>105</v>
      </c>
      <c r="BW271" s="10" t="s">
        <v>105</v>
      </c>
      <c r="BX271" s="5" t="s">
        <v>105</v>
      </c>
      <c r="BY271" s="5" t="s">
        <v>105</v>
      </c>
      <c r="BZ271" s="5" t="s">
        <v>105</v>
      </c>
      <c r="CA271" s="5" t="s">
        <v>105</v>
      </c>
      <c r="CB271" s="5" t="s">
        <v>105</v>
      </c>
      <c r="CC271" s="5" t="s">
        <v>105</v>
      </c>
      <c r="CD271" s="5" t="s">
        <v>105</v>
      </c>
      <c r="CE271" s="5" t="s">
        <v>105</v>
      </c>
      <c r="CF271" s="5" t="s">
        <v>105</v>
      </c>
      <c r="CG271" s="5" t="s">
        <v>105</v>
      </c>
      <c r="CH271" s="5" t="s">
        <v>105</v>
      </c>
      <c r="CI271" s="5" t="s">
        <v>105</v>
      </c>
      <c r="CJ271" s="5" t="s">
        <v>105</v>
      </c>
      <c r="CK271" s="5" t="s">
        <v>105</v>
      </c>
      <c r="CL271" s="5" t="s">
        <v>105</v>
      </c>
      <c r="CM271" s="5" t="s">
        <v>105</v>
      </c>
      <c r="CN271" s="5" t="s">
        <v>105</v>
      </c>
      <c r="CO271" s="5" t="s">
        <v>105</v>
      </c>
      <c r="CP271" s="5" t="s">
        <v>105</v>
      </c>
      <c r="CQ271" s="29" t="s">
        <v>2483</v>
      </c>
      <c r="CR271" s="5" t="s">
        <v>118</v>
      </c>
      <c r="CS271" s="5" t="s">
        <v>105</v>
      </c>
      <c r="CT271" s="5" t="s">
        <v>105</v>
      </c>
      <c r="CU271" s="5" t="s">
        <v>105</v>
      </c>
      <c r="CV271" s="13" t="s">
        <v>2484</v>
      </c>
      <c r="CW271" s="6"/>
      <c r="CX271" s="6"/>
      <c r="CY271" s="6"/>
      <c r="CZ271" s="6"/>
      <c r="DA271" s="6"/>
      <c r="DB271" s="6"/>
      <c r="DC271" s="6"/>
      <c r="DD271" s="6"/>
      <c r="DE271" s="6"/>
      <c r="DF271" s="6"/>
    </row>
    <row r="272">
      <c r="A272" s="5" t="s">
        <v>100</v>
      </c>
      <c r="B272" s="5" t="s">
        <v>1496</v>
      </c>
      <c r="C272" s="5" t="s">
        <v>507</v>
      </c>
      <c r="D272" s="5">
        <v>64111.0</v>
      </c>
      <c r="E272" s="5" t="s">
        <v>1941</v>
      </c>
      <c r="F272" s="5">
        <v>2011.0</v>
      </c>
      <c r="G272" s="5" t="s">
        <v>492</v>
      </c>
      <c r="H272" s="5" t="s">
        <v>105</v>
      </c>
      <c r="I272" s="5" t="s">
        <v>136</v>
      </c>
      <c r="J272" s="5" t="s">
        <v>107</v>
      </c>
      <c r="K272" s="5" t="s">
        <v>108</v>
      </c>
      <c r="L272" s="5" t="s">
        <v>105</v>
      </c>
      <c r="M272" s="5" t="s">
        <v>215</v>
      </c>
      <c r="N272" s="5">
        <v>2.0</v>
      </c>
      <c r="O272" s="29" t="s">
        <v>2485</v>
      </c>
      <c r="P272" s="5" t="s">
        <v>2486</v>
      </c>
      <c r="Q272" s="5" t="s">
        <v>2487</v>
      </c>
      <c r="R272" s="5" t="s">
        <v>2488</v>
      </c>
      <c r="S272" s="5" t="s">
        <v>2489</v>
      </c>
      <c r="T272" s="5">
        <v>42.127756</v>
      </c>
      <c r="U272" s="5">
        <v>-122.31617</v>
      </c>
      <c r="V272" s="5">
        <v>0.0</v>
      </c>
      <c r="W272" s="5">
        <v>3953.0</v>
      </c>
      <c r="X272" s="5">
        <v>1130.0</v>
      </c>
      <c r="Y272" s="5" t="s">
        <v>105</v>
      </c>
      <c r="Z272" s="5" t="s">
        <v>167</v>
      </c>
      <c r="AA272" s="5" t="s">
        <v>105</v>
      </c>
      <c r="AB272" s="5" t="s">
        <v>105</v>
      </c>
      <c r="AC272" s="5" t="s">
        <v>284</v>
      </c>
      <c r="AD272" s="5" t="s">
        <v>105</v>
      </c>
      <c r="AE272" s="5" t="s">
        <v>105</v>
      </c>
      <c r="AF272" s="5" t="s">
        <v>105</v>
      </c>
      <c r="AG272" s="5" t="s">
        <v>105</v>
      </c>
      <c r="AH272" s="5">
        <v>0.5</v>
      </c>
      <c r="AI272" s="15" t="s">
        <v>105</v>
      </c>
      <c r="AJ272" s="22" t="s">
        <v>105</v>
      </c>
      <c r="AK272" s="25" t="s">
        <v>105</v>
      </c>
      <c r="AL272" s="5" t="s">
        <v>105</v>
      </c>
      <c r="AM272" s="5">
        <v>1.0</v>
      </c>
      <c r="AN272" s="5">
        <v>8.0</v>
      </c>
      <c r="AO272" s="5" t="s">
        <v>105</v>
      </c>
      <c r="AP272" s="5" t="s">
        <v>105</v>
      </c>
      <c r="AQ272" s="5">
        <v>3.0</v>
      </c>
      <c r="AR272" s="5" t="s">
        <v>105</v>
      </c>
      <c r="AS272" s="5" t="s">
        <v>105</v>
      </c>
      <c r="AT272" s="5" t="s">
        <v>105</v>
      </c>
      <c r="AU272" s="5" t="s">
        <v>105</v>
      </c>
      <c r="AV272" s="5" t="s">
        <v>105</v>
      </c>
      <c r="AW272" s="5" t="s">
        <v>1056</v>
      </c>
      <c r="AX272" s="5" t="s">
        <v>1588</v>
      </c>
      <c r="AY272" s="5" t="s">
        <v>105</v>
      </c>
      <c r="AZ272" s="5">
        <v>18.0</v>
      </c>
      <c r="BA272" s="5" t="s">
        <v>105</v>
      </c>
      <c r="BB272" s="5" t="s">
        <v>2490</v>
      </c>
      <c r="BC272" s="5" t="s">
        <v>105</v>
      </c>
      <c r="BD272" s="5" t="s">
        <v>977</v>
      </c>
      <c r="BE272" s="5" t="s">
        <v>105</v>
      </c>
      <c r="BF272" s="5" t="s">
        <v>105</v>
      </c>
      <c r="BG272" s="5" t="s">
        <v>105</v>
      </c>
      <c r="BH272" s="5" t="s">
        <v>105</v>
      </c>
      <c r="BI272" s="5" t="s">
        <v>318</v>
      </c>
      <c r="BJ272" s="5" t="s">
        <v>619</v>
      </c>
      <c r="BK272" s="5" t="s">
        <v>105</v>
      </c>
      <c r="BL272" s="5" t="s">
        <v>105</v>
      </c>
      <c r="BM272" s="5" t="s">
        <v>379</v>
      </c>
      <c r="BN272" s="5" t="s">
        <v>105</v>
      </c>
      <c r="BO272" s="5" t="s">
        <v>105</v>
      </c>
      <c r="BP272" s="5" t="s">
        <v>2491</v>
      </c>
      <c r="BQ272" s="5" t="s">
        <v>105</v>
      </c>
      <c r="BR272" s="5" t="s">
        <v>2492</v>
      </c>
      <c r="BS272" s="5" t="s">
        <v>105</v>
      </c>
      <c r="BT272" s="5" t="s">
        <v>1353</v>
      </c>
      <c r="BU272" s="5" t="s">
        <v>119</v>
      </c>
      <c r="BV272" s="10" t="s">
        <v>105</v>
      </c>
      <c r="BW272" s="10" t="s">
        <v>105</v>
      </c>
      <c r="BX272" s="5" t="s">
        <v>105</v>
      </c>
      <c r="BY272" s="5" t="s">
        <v>105</v>
      </c>
      <c r="BZ272" s="5" t="s">
        <v>105</v>
      </c>
      <c r="CA272" s="5" t="s">
        <v>105</v>
      </c>
      <c r="CB272" s="5" t="s">
        <v>105</v>
      </c>
      <c r="CC272" s="5" t="s">
        <v>105</v>
      </c>
      <c r="CD272" s="5" t="s">
        <v>105</v>
      </c>
      <c r="CE272" s="5" t="s">
        <v>105</v>
      </c>
      <c r="CF272" s="5" t="s">
        <v>105</v>
      </c>
      <c r="CG272" s="5" t="s">
        <v>105</v>
      </c>
      <c r="CH272" s="5" t="s">
        <v>105</v>
      </c>
      <c r="CI272" s="5" t="s">
        <v>105</v>
      </c>
      <c r="CJ272" s="5" t="s">
        <v>105</v>
      </c>
      <c r="CK272" s="5" t="s">
        <v>105</v>
      </c>
      <c r="CL272" s="5" t="s">
        <v>105</v>
      </c>
      <c r="CM272" s="5" t="s">
        <v>105</v>
      </c>
      <c r="CN272" s="5" t="s">
        <v>105</v>
      </c>
      <c r="CO272" s="5" t="s">
        <v>105</v>
      </c>
      <c r="CP272" s="29" t="s">
        <v>105</v>
      </c>
      <c r="CQ272" s="29" t="s">
        <v>118</v>
      </c>
      <c r="CR272" s="5" t="s">
        <v>118</v>
      </c>
      <c r="CS272" s="5" t="s">
        <v>118</v>
      </c>
      <c r="CT272" s="5" t="s">
        <v>105</v>
      </c>
      <c r="CU272" s="5" t="s">
        <v>105</v>
      </c>
      <c r="CV272" s="13" t="s">
        <v>2493</v>
      </c>
      <c r="CW272" s="6"/>
      <c r="CX272" s="6"/>
      <c r="CY272" s="6"/>
      <c r="CZ272" s="6"/>
      <c r="DA272" s="6"/>
      <c r="DB272" s="6"/>
      <c r="DC272" s="6"/>
      <c r="DD272" s="6"/>
      <c r="DE272" s="6"/>
      <c r="DF272" s="6"/>
    </row>
    <row r="273">
      <c r="A273" s="5" t="s">
        <v>100</v>
      </c>
      <c r="B273" s="5" t="s">
        <v>1496</v>
      </c>
      <c r="C273" s="5" t="s">
        <v>827</v>
      </c>
      <c r="D273" s="5">
        <v>676.0</v>
      </c>
      <c r="E273" s="5" t="s">
        <v>105</v>
      </c>
      <c r="F273" s="5">
        <v>1994.0</v>
      </c>
      <c r="G273" s="5" t="s">
        <v>163</v>
      </c>
      <c r="H273" s="5">
        <v>15.0</v>
      </c>
      <c r="I273" s="5" t="s">
        <v>150</v>
      </c>
      <c r="J273" s="5" t="s">
        <v>124</v>
      </c>
      <c r="K273" s="5" t="s">
        <v>108</v>
      </c>
      <c r="L273" s="5" t="s">
        <v>105</v>
      </c>
      <c r="M273" s="5" t="s">
        <v>2494</v>
      </c>
      <c r="N273" s="5">
        <v>2.0</v>
      </c>
      <c r="O273" s="29" t="s">
        <v>2495</v>
      </c>
      <c r="P273" s="5" t="s">
        <v>2496</v>
      </c>
      <c r="Q273" s="5" t="s">
        <v>105</v>
      </c>
      <c r="R273" s="5" t="s">
        <v>105</v>
      </c>
      <c r="S273" s="5" t="s">
        <v>2497</v>
      </c>
      <c r="T273" s="5" t="s">
        <v>105</v>
      </c>
      <c r="U273" s="5" t="s">
        <v>105</v>
      </c>
      <c r="V273" s="5" t="s">
        <v>105</v>
      </c>
      <c r="W273" s="5">
        <v>2100.0</v>
      </c>
      <c r="X273" s="5">
        <v>230.0</v>
      </c>
      <c r="Y273" s="5" t="s">
        <v>105</v>
      </c>
      <c r="Z273" s="5" t="s">
        <v>105</v>
      </c>
      <c r="AA273" s="5" t="s">
        <v>156</v>
      </c>
      <c r="AB273" s="5">
        <v>35.0</v>
      </c>
      <c r="AC273" s="5" t="s">
        <v>284</v>
      </c>
      <c r="AD273" s="5" t="s">
        <v>2498</v>
      </c>
      <c r="AE273" s="5" t="s">
        <v>105</v>
      </c>
      <c r="AF273" s="5" t="s">
        <v>105</v>
      </c>
      <c r="AG273" s="5" t="s">
        <v>105</v>
      </c>
      <c r="AH273" s="5">
        <v>180.0</v>
      </c>
      <c r="AI273" s="15" t="s">
        <v>105</v>
      </c>
      <c r="AJ273" s="22" t="s">
        <v>105</v>
      </c>
      <c r="AK273" s="25" t="s">
        <v>105</v>
      </c>
      <c r="AL273" s="5" t="s">
        <v>105</v>
      </c>
      <c r="AM273" s="5">
        <v>1.0</v>
      </c>
      <c r="AN273" s="5" t="s">
        <v>105</v>
      </c>
      <c r="AO273" s="5" t="s">
        <v>105</v>
      </c>
      <c r="AP273" s="5" t="s">
        <v>105</v>
      </c>
      <c r="AQ273" s="5" t="s">
        <v>105</v>
      </c>
      <c r="AR273" s="5" t="s">
        <v>105</v>
      </c>
      <c r="AS273" s="5" t="s">
        <v>105</v>
      </c>
      <c r="AT273" s="5" t="s">
        <v>105</v>
      </c>
      <c r="AU273" s="5" t="s">
        <v>105</v>
      </c>
      <c r="AV273" s="5" t="s">
        <v>105</v>
      </c>
      <c r="AW273" s="5" t="s">
        <v>105</v>
      </c>
      <c r="AX273" s="5" t="s">
        <v>105</v>
      </c>
      <c r="AY273" s="5" t="s">
        <v>105</v>
      </c>
      <c r="AZ273" s="5" t="s">
        <v>105</v>
      </c>
      <c r="BA273" s="5" t="s">
        <v>105</v>
      </c>
      <c r="BB273" s="5" t="s">
        <v>105</v>
      </c>
      <c r="BC273" s="5" t="s">
        <v>105</v>
      </c>
      <c r="BD273" s="5" t="s">
        <v>105</v>
      </c>
      <c r="BE273" s="5" t="s">
        <v>105</v>
      </c>
      <c r="BF273" s="5" t="s">
        <v>105</v>
      </c>
      <c r="BG273" s="5" t="s">
        <v>105</v>
      </c>
      <c r="BH273" s="5" t="s">
        <v>105</v>
      </c>
      <c r="BI273" s="5" t="s">
        <v>105</v>
      </c>
      <c r="BJ273" s="5" t="s">
        <v>105</v>
      </c>
      <c r="BK273" s="5" t="s">
        <v>105</v>
      </c>
      <c r="BL273" s="5" t="s">
        <v>105</v>
      </c>
      <c r="BM273" s="5" t="s">
        <v>105</v>
      </c>
      <c r="BN273" s="5" t="s">
        <v>105</v>
      </c>
      <c r="BO273" s="5" t="s">
        <v>118</v>
      </c>
      <c r="BP273" s="5" t="s">
        <v>105</v>
      </c>
      <c r="BQ273" s="5" t="s">
        <v>105</v>
      </c>
      <c r="BR273" s="5" t="s">
        <v>2499</v>
      </c>
      <c r="BS273" s="5" t="s">
        <v>105</v>
      </c>
      <c r="BT273" s="5" t="s">
        <v>105</v>
      </c>
      <c r="BU273" s="5" t="s">
        <v>105</v>
      </c>
      <c r="BV273" s="10" t="s">
        <v>105</v>
      </c>
      <c r="BW273" s="10" t="s">
        <v>105</v>
      </c>
      <c r="BX273" s="5" t="s">
        <v>105</v>
      </c>
      <c r="BY273" s="5" t="s">
        <v>105</v>
      </c>
      <c r="BZ273" s="5" t="s">
        <v>105</v>
      </c>
      <c r="CA273" s="5" t="s">
        <v>105</v>
      </c>
      <c r="CB273" s="5" t="s">
        <v>105</v>
      </c>
      <c r="CC273" s="5" t="s">
        <v>105</v>
      </c>
      <c r="CD273" s="5" t="s">
        <v>105</v>
      </c>
      <c r="CE273" s="5" t="s">
        <v>105</v>
      </c>
      <c r="CF273" s="5" t="s">
        <v>105</v>
      </c>
      <c r="CG273" s="5" t="s">
        <v>105</v>
      </c>
      <c r="CH273" s="5" t="s">
        <v>105</v>
      </c>
      <c r="CI273" s="5" t="s">
        <v>105</v>
      </c>
      <c r="CJ273" s="5" t="s">
        <v>105</v>
      </c>
      <c r="CK273" s="5" t="s">
        <v>105</v>
      </c>
      <c r="CL273" s="5" t="s">
        <v>105</v>
      </c>
      <c r="CM273" s="5" t="s">
        <v>105</v>
      </c>
      <c r="CN273" s="5" t="s">
        <v>105</v>
      </c>
      <c r="CO273" s="5" t="s">
        <v>105</v>
      </c>
      <c r="CP273" s="5" t="s">
        <v>105</v>
      </c>
      <c r="CQ273" s="5" t="s">
        <v>105</v>
      </c>
      <c r="CR273" s="5" t="s">
        <v>105</v>
      </c>
      <c r="CS273" s="5" t="s">
        <v>105</v>
      </c>
      <c r="CT273" s="5" t="s">
        <v>105</v>
      </c>
      <c r="CU273" s="5" t="s">
        <v>105</v>
      </c>
      <c r="CV273" s="13" t="s">
        <v>2500</v>
      </c>
      <c r="CW273" s="6"/>
      <c r="CX273" s="6"/>
      <c r="CY273" s="6"/>
      <c r="CZ273" s="6"/>
      <c r="DA273" s="6"/>
      <c r="DB273" s="6"/>
      <c r="DC273" s="6"/>
      <c r="DD273" s="6"/>
      <c r="DE273" s="6"/>
      <c r="DF273" s="6"/>
    </row>
    <row r="274">
      <c r="A274" s="5" t="s">
        <v>100</v>
      </c>
      <c r="B274" s="5" t="s">
        <v>1496</v>
      </c>
      <c r="C274" s="5" t="s">
        <v>827</v>
      </c>
      <c r="D274" s="5">
        <v>5610.0</v>
      </c>
      <c r="E274" s="5" t="s">
        <v>105</v>
      </c>
      <c r="F274" s="5">
        <v>2002.0</v>
      </c>
      <c r="G274" s="5" t="s">
        <v>492</v>
      </c>
      <c r="H274" s="5">
        <v>25.0</v>
      </c>
      <c r="I274" s="5" t="s">
        <v>136</v>
      </c>
      <c r="J274" s="5" t="s">
        <v>107</v>
      </c>
      <c r="K274" s="5" t="s">
        <v>108</v>
      </c>
      <c r="L274" s="5" t="s">
        <v>105</v>
      </c>
      <c r="M274" s="5" t="s">
        <v>109</v>
      </c>
      <c r="N274" s="5">
        <v>3.0</v>
      </c>
      <c r="O274" s="29" t="s">
        <v>2501</v>
      </c>
      <c r="P274" s="5" t="s">
        <v>2502</v>
      </c>
      <c r="Q274" s="5" t="s">
        <v>2087</v>
      </c>
      <c r="R274" s="5" t="s">
        <v>1641</v>
      </c>
      <c r="S274" s="5" t="s">
        <v>2503</v>
      </c>
      <c r="T274" s="5" t="s">
        <v>105</v>
      </c>
      <c r="U274" s="5" t="s">
        <v>105</v>
      </c>
      <c r="V274" s="5" t="s">
        <v>105</v>
      </c>
      <c r="W274" s="5" t="s">
        <v>105</v>
      </c>
      <c r="X274" s="5">
        <v>100.0</v>
      </c>
      <c r="Y274" s="5" t="s">
        <v>271</v>
      </c>
      <c r="Z274" s="5" t="s">
        <v>105</v>
      </c>
      <c r="AA274" s="5" t="s">
        <v>220</v>
      </c>
      <c r="AB274" s="5">
        <v>6.0</v>
      </c>
      <c r="AC274" s="5" t="s">
        <v>2504</v>
      </c>
      <c r="AD274" s="5" t="s">
        <v>2505</v>
      </c>
      <c r="AE274" s="5" t="s">
        <v>105</v>
      </c>
      <c r="AF274" s="5" t="s">
        <v>105</v>
      </c>
      <c r="AG274" s="5" t="s">
        <v>105</v>
      </c>
      <c r="AH274" s="5">
        <v>90.0</v>
      </c>
      <c r="AI274" s="28">
        <f>CONVERT(AJ274, "ft", "m")</f>
        <v>15.24</v>
      </c>
      <c r="AJ274" s="22">
        <v>50.0</v>
      </c>
      <c r="AK274" s="24">
        <f>CONVERT(AJ274, "ft", "yd")</f>
        <v>16.66666667</v>
      </c>
      <c r="AL274" s="5" t="s">
        <v>118</v>
      </c>
      <c r="AM274" s="5">
        <v>3.0</v>
      </c>
      <c r="AN274" s="5">
        <v>8.0</v>
      </c>
      <c r="AO274" s="5" t="s">
        <v>105</v>
      </c>
      <c r="AP274" s="5" t="s">
        <v>105</v>
      </c>
      <c r="AQ274" s="5" t="s">
        <v>105</v>
      </c>
      <c r="AR274" s="5" t="s">
        <v>105</v>
      </c>
      <c r="AS274" s="5" t="s">
        <v>105</v>
      </c>
      <c r="AT274" s="5" t="s">
        <v>105</v>
      </c>
      <c r="AU274" s="5" t="s">
        <v>105</v>
      </c>
      <c r="AV274" s="5" t="s">
        <v>105</v>
      </c>
      <c r="AW274" s="5" t="s">
        <v>105</v>
      </c>
      <c r="AX274" s="5" t="s">
        <v>105</v>
      </c>
      <c r="AY274" s="5" t="s">
        <v>105</v>
      </c>
      <c r="AZ274" s="5" t="s">
        <v>105</v>
      </c>
      <c r="BA274" s="5" t="s">
        <v>105</v>
      </c>
      <c r="BB274" s="5" t="s">
        <v>105</v>
      </c>
      <c r="BC274" s="5" t="s">
        <v>105</v>
      </c>
      <c r="BD274" s="5" t="s">
        <v>105</v>
      </c>
      <c r="BE274" s="5" t="s">
        <v>105</v>
      </c>
      <c r="BF274" s="5" t="s">
        <v>105</v>
      </c>
      <c r="BG274" s="5" t="s">
        <v>105</v>
      </c>
      <c r="BH274" s="5" t="s">
        <v>105</v>
      </c>
      <c r="BI274" s="5" t="s">
        <v>105</v>
      </c>
      <c r="BJ274" s="5" t="s">
        <v>105</v>
      </c>
      <c r="BK274" s="5" t="s">
        <v>105</v>
      </c>
      <c r="BL274" s="5" t="s">
        <v>105</v>
      </c>
      <c r="BM274" s="5" t="s">
        <v>105</v>
      </c>
      <c r="BN274" s="5" t="s">
        <v>105</v>
      </c>
      <c r="BO274" s="5" t="s">
        <v>105</v>
      </c>
      <c r="BP274" s="5" t="s">
        <v>105</v>
      </c>
      <c r="BQ274" s="5" t="s">
        <v>105</v>
      </c>
      <c r="BR274" s="5" t="s">
        <v>2506</v>
      </c>
      <c r="BS274" s="5" t="s">
        <v>105</v>
      </c>
      <c r="BT274" s="5" t="s">
        <v>105</v>
      </c>
      <c r="BU274" s="5" t="s">
        <v>105</v>
      </c>
      <c r="BV274" s="10" t="s">
        <v>105</v>
      </c>
      <c r="BW274" s="10" t="s">
        <v>105</v>
      </c>
      <c r="BX274" s="5" t="s">
        <v>105</v>
      </c>
      <c r="BY274" s="5" t="s">
        <v>105</v>
      </c>
      <c r="BZ274" s="5" t="s">
        <v>105</v>
      </c>
      <c r="CA274" s="5" t="s">
        <v>105</v>
      </c>
      <c r="CB274" s="5" t="s">
        <v>105</v>
      </c>
      <c r="CC274" s="5" t="s">
        <v>105</v>
      </c>
      <c r="CD274" s="5" t="s">
        <v>105</v>
      </c>
      <c r="CE274" s="5" t="s">
        <v>105</v>
      </c>
      <c r="CF274" s="5" t="s">
        <v>105</v>
      </c>
      <c r="CG274" s="5" t="s">
        <v>105</v>
      </c>
      <c r="CH274" s="5" t="s">
        <v>105</v>
      </c>
      <c r="CI274" s="5" t="s">
        <v>105</v>
      </c>
      <c r="CJ274" s="5" t="s">
        <v>105</v>
      </c>
      <c r="CK274" s="5" t="s">
        <v>105</v>
      </c>
      <c r="CL274" s="5" t="s">
        <v>105</v>
      </c>
      <c r="CM274" s="5" t="s">
        <v>105</v>
      </c>
      <c r="CN274" s="5" t="s">
        <v>105</v>
      </c>
      <c r="CO274" s="5" t="s">
        <v>105</v>
      </c>
      <c r="CP274" s="5" t="s">
        <v>105</v>
      </c>
      <c r="CQ274" s="29" t="s">
        <v>2507</v>
      </c>
      <c r="CR274" s="5" t="s">
        <v>105</v>
      </c>
      <c r="CS274" s="5" t="s">
        <v>105</v>
      </c>
      <c r="CT274" s="5" t="s">
        <v>105</v>
      </c>
      <c r="CU274" s="5" t="s">
        <v>105</v>
      </c>
      <c r="CV274" s="13" t="s">
        <v>2508</v>
      </c>
      <c r="CW274" s="6"/>
      <c r="CX274" s="6"/>
      <c r="CY274" s="6"/>
      <c r="CZ274" s="6"/>
      <c r="DA274" s="6"/>
      <c r="DB274" s="6"/>
      <c r="DC274" s="6"/>
      <c r="DD274" s="6"/>
      <c r="DE274" s="6"/>
      <c r="DF274" s="6"/>
    </row>
    <row r="275">
      <c r="A275" s="5" t="s">
        <v>100</v>
      </c>
      <c r="B275" s="5" t="s">
        <v>1496</v>
      </c>
      <c r="C275" s="5" t="s">
        <v>2509</v>
      </c>
      <c r="D275" s="5">
        <v>677.0</v>
      </c>
      <c r="E275" s="5" t="s">
        <v>105</v>
      </c>
      <c r="F275" s="5">
        <v>1968.0</v>
      </c>
      <c r="G275" s="5" t="s">
        <v>105</v>
      </c>
      <c r="H275" s="5" t="s">
        <v>105</v>
      </c>
      <c r="I275" s="5" t="s">
        <v>105</v>
      </c>
      <c r="J275" s="5" t="s">
        <v>107</v>
      </c>
      <c r="K275" s="5" t="s">
        <v>108</v>
      </c>
      <c r="L275" s="5" t="s">
        <v>105</v>
      </c>
      <c r="M275" s="5" t="s">
        <v>278</v>
      </c>
      <c r="N275" s="5" t="s">
        <v>105</v>
      </c>
      <c r="O275" s="29" t="s">
        <v>2510</v>
      </c>
      <c r="P275" s="5" t="s">
        <v>2511</v>
      </c>
      <c r="Q275" s="5" t="s">
        <v>2512</v>
      </c>
      <c r="R275" s="5" t="s">
        <v>105</v>
      </c>
      <c r="S275" s="5" t="s">
        <v>105</v>
      </c>
      <c r="T275" s="5" t="s">
        <v>105</v>
      </c>
      <c r="U275" s="5" t="s">
        <v>105</v>
      </c>
      <c r="V275" s="5" t="s">
        <v>105</v>
      </c>
      <c r="W275" s="5" t="s">
        <v>105</v>
      </c>
      <c r="X275" s="5" t="s">
        <v>105</v>
      </c>
      <c r="Y275" s="5" t="s">
        <v>105</v>
      </c>
      <c r="Z275" s="5" t="s">
        <v>105</v>
      </c>
      <c r="AA275" s="5" t="s">
        <v>105</v>
      </c>
      <c r="AB275" s="5" t="s">
        <v>105</v>
      </c>
      <c r="AC275" s="5" t="s">
        <v>105</v>
      </c>
      <c r="AD275" s="5" t="s">
        <v>105</v>
      </c>
      <c r="AE275" s="5" t="s">
        <v>105</v>
      </c>
      <c r="AF275" s="5" t="s">
        <v>105</v>
      </c>
      <c r="AG275" s="5" t="s">
        <v>105</v>
      </c>
      <c r="AH275" s="5" t="s">
        <v>105</v>
      </c>
      <c r="AI275" s="5" t="s">
        <v>105</v>
      </c>
      <c r="AJ275" s="5" t="s">
        <v>105</v>
      </c>
      <c r="AK275" s="5" t="s">
        <v>105</v>
      </c>
      <c r="AL275" s="5" t="s">
        <v>105</v>
      </c>
      <c r="AM275" s="5">
        <v>1.0</v>
      </c>
      <c r="AN275" s="5" t="s">
        <v>105</v>
      </c>
      <c r="AO275" s="5" t="s">
        <v>105</v>
      </c>
      <c r="AP275" s="5" t="s">
        <v>105</v>
      </c>
      <c r="AQ275" s="5" t="s">
        <v>105</v>
      </c>
      <c r="AR275" s="5" t="s">
        <v>105</v>
      </c>
      <c r="AS275" s="5" t="s">
        <v>105</v>
      </c>
      <c r="AT275" s="5" t="s">
        <v>105</v>
      </c>
      <c r="AU275" s="5" t="s">
        <v>105</v>
      </c>
      <c r="AV275" s="5" t="s">
        <v>105</v>
      </c>
      <c r="AW275" s="5" t="s">
        <v>105</v>
      </c>
      <c r="AX275" s="5" t="s">
        <v>105</v>
      </c>
      <c r="AY275" s="5" t="s">
        <v>105</v>
      </c>
      <c r="AZ275" s="5" t="s">
        <v>105</v>
      </c>
      <c r="BA275" s="5" t="s">
        <v>105</v>
      </c>
      <c r="BB275" s="5" t="s">
        <v>105</v>
      </c>
      <c r="BC275" s="5" t="s">
        <v>105</v>
      </c>
      <c r="BD275" s="5" t="s">
        <v>105</v>
      </c>
      <c r="BE275" s="5" t="s">
        <v>105</v>
      </c>
      <c r="BF275" s="5" t="s">
        <v>105</v>
      </c>
      <c r="BG275" s="5" t="s">
        <v>105</v>
      </c>
      <c r="BH275" s="5" t="s">
        <v>105</v>
      </c>
      <c r="BI275" s="5" t="s">
        <v>105</v>
      </c>
      <c r="BJ275" s="5" t="s">
        <v>105</v>
      </c>
      <c r="BK275" s="5" t="s">
        <v>105</v>
      </c>
      <c r="BL275" s="5" t="s">
        <v>105</v>
      </c>
      <c r="BM275" s="5" t="s">
        <v>105</v>
      </c>
      <c r="BN275" s="5" t="s">
        <v>105</v>
      </c>
      <c r="BO275" s="5" t="s">
        <v>105</v>
      </c>
      <c r="BP275" s="5" t="s">
        <v>105</v>
      </c>
      <c r="BQ275" s="5" t="s">
        <v>105</v>
      </c>
      <c r="BR275" s="5" t="s">
        <v>2513</v>
      </c>
      <c r="BS275" s="5" t="s">
        <v>105</v>
      </c>
      <c r="BT275" s="5" t="s">
        <v>105</v>
      </c>
      <c r="BU275" s="5" t="s">
        <v>105</v>
      </c>
      <c r="BV275" s="10" t="s">
        <v>105</v>
      </c>
      <c r="BW275" s="10" t="s">
        <v>105</v>
      </c>
      <c r="BX275" s="5" t="s">
        <v>105</v>
      </c>
      <c r="BY275" s="5" t="s">
        <v>105</v>
      </c>
      <c r="BZ275" s="5" t="s">
        <v>105</v>
      </c>
      <c r="CA275" s="5" t="s">
        <v>105</v>
      </c>
      <c r="CB275" s="5" t="s">
        <v>105</v>
      </c>
      <c r="CC275" s="5" t="s">
        <v>105</v>
      </c>
      <c r="CD275" s="5" t="s">
        <v>105</v>
      </c>
      <c r="CE275" s="5" t="s">
        <v>105</v>
      </c>
      <c r="CF275" s="5" t="s">
        <v>105</v>
      </c>
      <c r="CG275" s="5" t="s">
        <v>105</v>
      </c>
      <c r="CH275" s="5" t="s">
        <v>105</v>
      </c>
      <c r="CI275" s="5" t="s">
        <v>105</v>
      </c>
      <c r="CJ275" s="5" t="s">
        <v>105</v>
      </c>
      <c r="CK275" s="5" t="s">
        <v>105</v>
      </c>
      <c r="CL275" s="5" t="s">
        <v>105</v>
      </c>
      <c r="CM275" s="5" t="s">
        <v>105</v>
      </c>
      <c r="CN275" s="5" t="s">
        <v>105</v>
      </c>
      <c r="CO275" s="5" t="s">
        <v>105</v>
      </c>
      <c r="CP275" s="5" t="s">
        <v>105</v>
      </c>
      <c r="CQ275" s="5" t="s">
        <v>105</v>
      </c>
      <c r="CR275" s="5" t="s">
        <v>105</v>
      </c>
      <c r="CS275" s="5" t="s">
        <v>105</v>
      </c>
      <c r="CT275" s="5" t="s">
        <v>105</v>
      </c>
      <c r="CU275" s="5" t="s">
        <v>105</v>
      </c>
      <c r="CV275" s="13" t="s">
        <v>2514</v>
      </c>
      <c r="CW275" s="6"/>
      <c r="CX275" s="6"/>
      <c r="CY275" s="6"/>
      <c r="CZ275" s="6"/>
      <c r="DA275" s="6"/>
      <c r="DB275" s="6"/>
      <c r="DC275" s="6"/>
      <c r="DD275" s="6"/>
      <c r="DE275" s="6"/>
      <c r="DF275" s="6"/>
    </row>
    <row r="276">
      <c r="A276" s="5" t="s">
        <v>100</v>
      </c>
      <c r="B276" s="5" t="s">
        <v>1496</v>
      </c>
      <c r="C276" s="5" t="s">
        <v>2509</v>
      </c>
      <c r="D276" s="5">
        <v>3702.0</v>
      </c>
      <c r="E276" s="5" t="s">
        <v>105</v>
      </c>
      <c r="F276" s="5">
        <v>1975.0</v>
      </c>
      <c r="G276" s="5" t="s">
        <v>149</v>
      </c>
      <c r="H276" s="5" t="s">
        <v>105</v>
      </c>
      <c r="I276" s="5" t="s">
        <v>150</v>
      </c>
      <c r="J276" s="5" t="s">
        <v>107</v>
      </c>
      <c r="K276" s="5" t="s">
        <v>108</v>
      </c>
      <c r="L276" s="5" t="s">
        <v>105</v>
      </c>
      <c r="M276" s="5" t="s">
        <v>109</v>
      </c>
      <c r="N276" s="5">
        <v>1.0</v>
      </c>
      <c r="O276" s="29" t="s">
        <v>2515</v>
      </c>
      <c r="P276" s="5" t="s">
        <v>2516</v>
      </c>
      <c r="Q276" s="5" t="s">
        <v>105</v>
      </c>
      <c r="R276" s="5" t="s">
        <v>105</v>
      </c>
      <c r="S276" s="5" t="s">
        <v>2517</v>
      </c>
      <c r="T276" s="5" t="s">
        <v>105</v>
      </c>
      <c r="U276" s="5" t="s">
        <v>105</v>
      </c>
      <c r="V276" s="5" t="s">
        <v>105</v>
      </c>
      <c r="W276" s="5" t="s">
        <v>105</v>
      </c>
      <c r="X276" s="5">
        <v>1600.0</v>
      </c>
      <c r="Y276" s="5" t="s">
        <v>416</v>
      </c>
      <c r="Z276" s="5" t="s">
        <v>167</v>
      </c>
      <c r="AA276" s="5" t="s">
        <v>105</v>
      </c>
      <c r="AB276" s="5" t="s">
        <v>105</v>
      </c>
      <c r="AC276" s="5" t="s">
        <v>2518</v>
      </c>
      <c r="AD276" s="5" t="s">
        <v>2519</v>
      </c>
      <c r="AE276" s="5" t="s">
        <v>105</v>
      </c>
      <c r="AF276" s="5" t="s">
        <v>105</v>
      </c>
      <c r="AG276" s="5" t="s">
        <v>105</v>
      </c>
      <c r="AH276" s="5">
        <v>120.0</v>
      </c>
      <c r="AI276" s="28">
        <f t="shared" ref="AI276:AI279" si="66">CONVERT(AJ276, "ft", "m")</f>
        <v>18.288</v>
      </c>
      <c r="AJ276" s="22">
        <v>60.0</v>
      </c>
      <c r="AK276" s="24">
        <f t="shared" ref="AK276:AK279" si="67">CONVERT(AJ276, "ft", "yd")</f>
        <v>20</v>
      </c>
      <c r="AL276" s="5" t="s">
        <v>118</v>
      </c>
      <c r="AM276" s="5">
        <v>1.0</v>
      </c>
      <c r="AN276" s="5" t="s">
        <v>105</v>
      </c>
      <c r="AO276" s="5" t="s">
        <v>105</v>
      </c>
      <c r="AP276" s="5" t="s">
        <v>105</v>
      </c>
      <c r="AQ276" s="5" t="s">
        <v>105</v>
      </c>
      <c r="AR276" s="5" t="s">
        <v>105</v>
      </c>
      <c r="AS276" s="5" t="s">
        <v>105</v>
      </c>
      <c r="AT276" s="5" t="s">
        <v>105</v>
      </c>
      <c r="AU276" s="5" t="s">
        <v>105</v>
      </c>
      <c r="AV276" s="5" t="s">
        <v>105</v>
      </c>
      <c r="AW276" s="5" t="s">
        <v>556</v>
      </c>
      <c r="AX276" s="5" t="s">
        <v>105</v>
      </c>
      <c r="AY276" s="5" t="s">
        <v>105</v>
      </c>
      <c r="AZ276" s="5" t="s">
        <v>105</v>
      </c>
      <c r="BA276" s="5" t="s">
        <v>105</v>
      </c>
      <c r="BB276" s="5" t="s">
        <v>105</v>
      </c>
      <c r="BC276" s="5" t="s">
        <v>105</v>
      </c>
      <c r="BD276" s="5" t="s">
        <v>105</v>
      </c>
      <c r="BE276" s="5" t="s">
        <v>105</v>
      </c>
      <c r="BF276" s="5" t="s">
        <v>105</v>
      </c>
      <c r="BG276" s="5" t="s">
        <v>105</v>
      </c>
      <c r="BH276" s="5" t="s">
        <v>105</v>
      </c>
      <c r="BI276" s="5" t="s">
        <v>105</v>
      </c>
      <c r="BJ276" s="5" t="s">
        <v>619</v>
      </c>
      <c r="BK276" s="5" t="s">
        <v>105</v>
      </c>
      <c r="BL276" s="5" t="s">
        <v>105</v>
      </c>
      <c r="BM276" s="5" t="s">
        <v>105</v>
      </c>
      <c r="BN276" s="5" t="s">
        <v>105</v>
      </c>
      <c r="BO276" s="5" t="s">
        <v>105</v>
      </c>
      <c r="BP276" s="5" t="s">
        <v>105</v>
      </c>
      <c r="BQ276" s="5" t="s">
        <v>105</v>
      </c>
      <c r="BR276" s="5" t="s">
        <v>2520</v>
      </c>
      <c r="BS276" s="5" t="s">
        <v>105</v>
      </c>
      <c r="BT276" s="5" t="s">
        <v>105</v>
      </c>
      <c r="BU276" s="5" t="s">
        <v>105</v>
      </c>
      <c r="BV276" s="10" t="s">
        <v>105</v>
      </c>
      <c r="BW276" s="10" t="s">
        <v>105</v>
      </c>
      <c r="BX276" s="5" t="s">
        <v>105</v>
      </c>
      <c r="BY276" s="5" t="s">
        <v>105</v>
      </c>
      <c r="BZ276" s="5" t="s">
        <v>105</v>
      </c>
      <c r="CA276" s="5" t="s">
        <v>105</v>
      </c>
      <c r="CB276" s="5" t="s">
        <v>105</v>
      </c>
      <c r="CC276" s="5" t="s">
        <v>105</v>
      </c>
      <c r="CD276" s="5" t="s">
        <v>105</v>
      </c>
      <c r="CE276" s="5" t="s">
        <v>105</v>
      </c>
      <c r="CF276" s="5" t="s">
        <v>105</v>
      </c>
      <c r="CG276" s="5" t="s">
        <v>105</v>
      </c>
      <c r="CH276" s="5" t="s">
        <v>105</v>
      </c>
      <c r="CI276" s="5" t="s">
        <v>105</v>
      </c>
      <c r="CJ276" s="5" t="s">
        <v>105</v>
      </c>
      <c r="CK276" s="5" t="s">
        <v>105</v>
      </c>
      <c r="CL276" s="5" t="s">
        <v>105</v>
      </c>
      <c r="CM276" s="5" t="s">
        <v>105</v>
      </c>
      <c r="CN276" s="5" t="s">
        <v>105</v>
      </c>
      <c r="CO276" s="5" t="s">
        <v>105</v>
      </c>
      <c r="CP276" s="5" t="s">
        <v>105</v>
      </c>
      <c r="CQ276" s="29" t="s">
        <v>2521</v>
      </c>
      <c r="CR276" s="5" t="s">
        <v>105</v>
      </c>
      <c r="CS276" s="5" t="s">
        <v>105</v>
      </c>
      <c r="CT276" s="5" t="s">
        <v>105</v>
      </c>
      <c r="CU276" s="5" t="s">
        <v>105</v>
      </c>
      <c r="CV276" s="13" t="s">
        <v>2522</v>
      </c>
      <c r="CW276" s="6"/>
      <c r="CX276" s="6"/>
      <c r="CY276" s="6"/>
      <c r="CZ276" s="6"/>
      <c r="DA276" s="6"/>
      <c r="DB276" s="6"/>
      <c r="DC276" s="6"/>
      <c r="DD276" s="6"/>
      <c r="DE276" s="6"/>
      <c r="DF276" s="6"/>
    </row>
    <row r="277">
      <c r="A277" s="5" t="s">
        <v>100</v>
      </c>
      <c r="B277" s="5" t="s">
        <v>1496</v>
      </c>
      <c r="C277" s="5" t="s">
        <v>2509</v>
      </c>
      <c r="D277" s="5">
        <v>23771.0</v>
      </c>
      <c r="E277" s="5" t="s">
        <v>1737</v>
      </c>
      <c r="F277" s="5">
        <v>1975.0</v>
      </c>
      <c r="G277" s="5" t="s">
        <v>492</v>
      </c>
      <c r="H277" s="5">
        <v>25.0</v>
      </c>
      <c r="I277" s="5" t="s">
        <v>136</v>
      </c>
      <c r="J277" s="5" t="s">
        <v>107</v>
      </c>
      <c r="K277" s="5" t="s">
        <v>108</v>
      </c>
      <c r="L277" s="5" t="s">
        <v>199</v>
      </c>
      <c r="M277" s="5" t="s">
        <v>109</v>
      </c>
      <c r="N277" s="5">
        <v>1.0</v>
      </c>
      <c r="O277" s="29" t="s">
        <v>2523</v>
      </c>
      <c r="P277" s="5" t="s">
        <v>2524</v>
      </c>
      <c r="Q277" s="5" t="s">
        <v>2525</v>
      </c>
      <c r="R277" s="5" t="s">
        <v>2526</v>
      </c>
      <c r="S277" s="5" t="s">
        <v>2524</v>
      </c>
      <c r="T277" s="5" t="s">
        <v>105</v>
      </c>
      <c r="U277" s="5" t="s">
        <v>105</v>
      </c>
      <c r="V277" s="5" t="s">
        <v>105</v>
      </c>
      <c r="W277" s="5" t="s">
        <v>105</v>
      </c>
      <c r="X277" s="5">
        <v>1200.0</v>
      </c>
      <c r="Y277" s="5" t="s">
        <v>271</v>
      </c>
      <c r="Z277" s="5" t="s">
        <v>105</v>
      </c>
      <c r="AA277" s="5" t="s">
        <v>283</v>
      </c>
      <c r="AB277" s="5">
        <v>75.0</v>
      </c>
      <c r="AC277" s="5" t="s">
        <v>105</v>
      </c>
      <c r="AD277" s="5" t="s">
        <v>105</v>
      </c>
      <c r="AE277" s="5" t="s">
        <v>105</v>
      </c>
      <c r="AF277" s="5" t="s">
        <v>105</v>
      </c>
      <c r="AG277" s="5" t="s">
        <v>105</v>
      </c>
      <c r="AH277" s="5">
        <v>0.5</v>
      </c>
      <c r="AI277" s="28">
        <f t="shared" si="66"/>
        <v>12.192</v>
      </c>
      <c r="AJ277" s="22">
        <v>40.0</v>
      </c>
      <c r="AK277" s="24">
        <f t="shared" si="67"/>
        <v>13.33333333</v>
      </c>
      <c r="AL277" s="5" t="s">
        <v>105</v>
      </c>
      <c r="AM277" s="5">
        <v>1.0</v>
      </c>
      <c r="AN277" s="5">
        <v>7.5</v>
      </c>
      <c r="AO277" s="5" t="s">
        <v>105</v>
      </c>
      <c r="AP277" s="5" t="s">
        <v>105</v>
      </c>
      <c r="AQ277" s="5" t="s">
        <v>105</v>
      </c>
      <c r="AR277" s="5" t="s">
        <v>105</v>
      </c>
      <c r="AS277" s="5" t="s">
        <v>105</v>
      </c>
      <c r="AT277" s="5" t="s">
        <v>105</v>
      </c>
      <c r="AU277" s="5" t="s">
        <v>105</v>
      </c>
      <c r="AV277" s="5" t="s">
        <v>105</v>
      </c>
      <c r="AW277" s="5" t="s">
        <v>116</v>
      </c>
      <c r="AX277" s="5" t="s">
        <v>105</v>
      </c>
      <c r="AY277" s="5" t="s">
        <v>105</v>
      </c>
      <c r="AZ277" s="5" t="s">
        <v>105</v>
      </c>
      <c r="BA277" s="5" t="s">
        <v>105</v>
      </c>
      <c r="BB277" s="5" t="s">
        <v>105</v>
      </c>
      <c r="BC277" s="5" t="s">
        <v>105</v>
      </c>
      <c r="BD277" s="5" t="s">
        <v>105</v>
      </c>
      <c r="BE277" s="5" t="s">
        <v>105</v>
      </c>
      <c r="BF277" s="5" t="s">
        <v>105</v>
      </c>
      <c r="BG277" s="5" t="s">
        <v>105</v>
      </c>
      <c r="BH277" s="5" t="s">
        <v>105</v>
      </c>
      <c r="BI277" s="5" t="s">
        <v>105</v>
      </c>
      <c r="BJ277" s="5" t="s">
        <v>105</v>
      </c>
      <c r="BK277" s="5" t="s">
        <v>105</v>
      </c>
      <c r="BL277" s="5" t="s">
        <v>105</v>
      </c>
      <c r="BM277" s="5" t="s">
        <v>105</v>
      </c>
      <c r="BN277" s="5" t="s">
        <v>105</v>
      </c>
      <c r="BO277" s="5" t="s">
        <v>118</v>
      </c>
      <c r="BP277" s="5" t="s">
        <v>2527</v>
      </c>
      <c r="BQ277" s="5" t="s">
        <v>1134</v>
      </c>
      <c r="BR277" s="5" t="s">
        <v>2528</v>
      </c>
      <c r="BS277" s="5" t="s">
        <v>118</v>
      </c>
      <c r="BT277" s="5" t="s">
        <v>1353</v>
      </c>
      <c r="BU277" s="5" t="s">
        <v>105</v>
      </c>
      <c r="BV277" s="10" t="s">
        <v>105</v>
      </c>
      <c r="BW277" s="10" t="s">
        <v>105</v>
      </c>
      <c r="BX277" s="5" t="s">
        <v>2529</v>
      </c>
      <c r="BY277" s="5" t="s">
        <v>105</v>
      </c>
      <c r="BZ277" s="5" t="s">
        <v>105</v>
      </c>
      <c r="CA277" s="5" t="s">
        <v>105</v>
      </c>
      <c r="CB277" s="5" t="s">
        <v>105</v>
      </c>
      <c r="CC277" s="5" t="s">
        <v>105</v>
      </c>
      <c r="CD277" s="5" t="s">
        <v>105</v>
      </c>
      <c r="CE277" s="5" t="s">
        <v>105</v>
      </c>
      <c r="CF277" s="5" t="s">
        <v>105</v>
      </c>
      <c r="CG277" s="5" t="s">
        <v>105</v>
      </c>
      <c r="CH277" s="5" t="s">
        <v>105</v>
      </c>
      <c r="CI277" s="5" t="s">
        <v>105</v>
      </c>
      <c r="CJ277" s="5" t="s">
        <v>105</v>
      </c>
      <c r="CK277" s="5" t="s">
        <v>105</v>
      </c>
      <c r="CL277" s="5" t="s">
        <v>105</v>
      </c>
      <c r="CM277" s="5" t="s">
        <v>105</v>
      </c>
      <c r="CN277" s="5" t="s">
        <v>105</v>
      </c>
      <c r="CO277" s="5" t="s">
        <v>105</v>
      </c>
      <c r="CP277" s="5" t="s">
        <v>105</v>
      </c>
      <c r="CQ277" s="29" t="s">
        <v>2530</v>
      </c>
      <c r="CR277" s="5" t="s">
        <v>105</v>
      </c>
      <c r="CS277" s="5" t="s">
        <v>105</v>
      </c>
      <c r="CT277" s="5" t="s">
        <v>105</v>
      </c>
      <c r="CU277" s="5" t="s">
        <v>105</v>
      </c>
      <c r="CV277" s="13" t="s">
        <v>2531</v>
      </c>
      <c r="CW277" s="6"/>
      <c r="CX277" s="6"/>
      <c r="CY277" s="6"/>
      <c r="CZ277" s="6"/>
      <c r="DA277" s="6"/>
      <c r="DB277" s="6"/>
      <c r="DC277" s="6"/>
      <c r="DD277" s="6"/>
      <c r="DE277" s="6"/>
      <c r="DF277" s="6"/>
    </row>
    <row r="278">
      <c r="A278" s="5" t="s">
        <v>100</v>
      </c>
      <c r="B278" s="5" t="s">
        <v>1496</v>
      </c>
      <c r="C278" s="5" t="s">
        <v>2509</v>
      </c>
      <c r="D278" s="5">
        <v>11016.0</v>
      </c>
      <c r="E278" s="5" t="s">
        <v>105</v>
      </c>
      <c r="F278" s="5" t="s">
        <v>2532</v>
      </c>
      <c r="G278" s="5" t="s">
        <v>135</v>
      </c>
      <c r="H278" s="5" t="s">
        <v>105</v>
      </c>
      <c r="I278" s="5" t="s">
        <v>136</v>
      </c>
      <c r="J278" s="5" t="s">
        <v>107</v>
      </c>
      <c r="K278" s="5" t="s">
        <v>108</v>
      </c>
      <c r="L278" s="5" t="s">
        <v>105</v>
      </c>
      <c r="M278" s="5" t="s">
        <v>137</v>
      </c>
      <c r="N278" s="5">
        <v>1.0</v>
      </c>
      <c r="O278" s="29" t="s">
        <v>2533</v>
      </c>
      <c r="P278" s="5" t="s">
        <v>2534</v>
      </c>
      <c r="Q278" s="5" t="s">
        <v>2535</v>
      </c>
      <c r="R278" s="5" t="s">
        <v>2536</v>
      </c>
      <c r="S278" s="5" t="s">
        <v>2537</v>
      </c>
      <c r="T278" s="5" t="s">
        <v>105</v>
      </c>
      <c r="U278" s="5" t="s">
        <v>105</v>
      </c>
      <c r="V278" s="5" t="s">
        <v>105</v>
      </c>
      <c r="W278" s="5" t="s">
        <v>105</v>
      </c>
      <c r="X278" s="5">
        <v>2230.0</v>
      </c>
      <c r="Y278" s="5" t="s">
        <v>105</v>
      </c>
      <c r="Z278" s="5" t="s">
        <v>2538</v>
      </c>
      <c r="AA278" s="5" t="s">
        <v>105</v>
      </c>
      <c r="AB278" s="5" t="s">
        <v>105</v>
      </c>
      <c r="AC278" s="5" t="s">
        <v>2539</v>
      </c>
      <c r="AD278" s="5" t="s">
        <v>105</v>
      </c>
      <c r="AE278" s="5" t="s">
        <v>105</v>
      </c>
      <c r="AF278" s="5" t="s">
        <v>105</v>
      </c>
      <c r="AG278" s="5" t="s">
        <v>105</v>
      </c>
      <c r="AH278" s="6">
        <f>0.1</f>
        <v>0.1</v>
      </c>
      <c r="AI278" s="28">
        <f t="shared" si="66"/>
        <v>22.86</v>
      </c>
      <c r="AJ278" s="22">
        <v>75.0</v>
      </c>
      <c r="AK278" s="24">
        <f t="shared" si="67"/>
        <v>25</v>
      </c>
      <c r="AL278" s="5" t="s">
        <v>105</v>
      </c>
      <c r="AM278" s="5">
        <v>1.0</v>
      </c>
      <c r="AN278" s="5" t="s">
        <v>105</v>
      </c>
      <c r="AO278" s="5" t="s">
        <v>105</v>
      </c>
      <c r="AP278" s="5" t="s">
        <v>105</v>
      </c>
      <c r="AQ278" s="5" t="s">
        <v>105</v>
      </c>
      <c r="AR278" s="5" t="s">
        <v>105</v>
      </c>
      <c r="AS278" s="5" t="s">
        <v>105</v>
      </c>
      <c r="AT278" s="5" t="s">
        <v>105</v>
      </c>
      <c r="AU278" s="5" t="s">
        <v>105</v>
      </c>
      <c r="AV278" s="5" t="s">
        <v>105</v>
      </c>
      <c r="AW278" s="5" t="s">
        <v>170</v>
      </c>
      <c r="AX278" s="5" t="s">
        <v>105</v>
      </c>
      <c r="AY278" s="5" t="s">
        <v>105</v>
      </c>
      <c r="AZ278" s="5" t="s">
        <v>105</v>
      </c>
      <c r="BA278" s="5" t="s">
        <v>105</v>
      </c>
      <c r="BB278" s="5" t="s">
        <v>105</v>
      </c>
      <c r="BC278" s="5" t="s">
        <v>105</v>
      </c>
      <c r="BD278" s="5" t="s">
        <v>105</v>
      </c>
      <c r="BE278" s="5" t="s">
        <v>105</v>
      </c>
      <c r="BF278" s="5" t="s">
        <v>105</v>
      </c>
      <c r="BG278" s="5" t="s">
        <v>105</v>
      </c>
      <c r="BH278" s="5" t="s">
        <v>105</v>
      </c>
      <c r="BI278" s="5" t="s">
        <v>748</v>
      </c>
      <c r="BJ278" s="5" t="s">
        <v>105</v>
      </c>
      <c r="BK278" s="5" t="s">
        <v>105</v>
      </c>
      <c r="BL278" s="5" t="s">
        <v>105</v>
      </c>
      <c r="BM278" s="5" t="s">
        <v>105</v>
      </c>
      <c r="BN278" s="5" t="s">
        <v>685</v>
      </c>
      <c r="BO278" s="5" t="s">
        <v>105</v>
      </c>
      <c r="BP278" s="5" t="s">
        <v>105</v>
      </c>
      <c r="BQ278" s="5" t="s">
        <v>105</v>
      </c>
      <c r="BR278" s="5" t="s">
        <v>2540</v>
      </c>
      <c r="BS278" s="5" t="s">
        <v>105</v>
      </c>
      <c r="BT278" s="5" t="s">
        <v>2541</v>
      </c>
      <c r="BU278" s="5" t="s">
        <v>119</v>
      </c>
      <c r="BV278" s="10" t="s">
        <v>105</v>
      </c>
      <c r="BW278" s="10" t="s">
        <v>105</v>
      </c>
      <c r="BX278" s="5" t="s">
        <v>105</v>
      </c>
      <c r="BY278" s="5" t="s">
        <v>105</v>
      </c>
      <c r="BZ278" s="5" t="s">
        <v>105</v>
      </c>
      <c r="CA278" s="5" t="s">
        <v>105</v>
      </c>
      <c r="CB278" s="5" t="s">
        <v>105</v>
      </c>
      <c r="CC278" s="5" t="s">
        <v>105</v>
      </c>
      <c r="CD278" s="5" t="s">
        <v>105</v>
      </c>
      <c r="CE278" s="5" t="s">
        <v>105</v>
      </c>
      <c r="CF278" s="5" t="s">
        <v>105</v>
      </c>
      <c r="CG278" s="5" t="s">
        <v>105</v>
      </c>
      <c r="CH278" s="5" t="s">
        <v>105</v>
      </c>
      <c r="CI278" s="5" t="s">
        <v>105</v>
      </c>
      <c r="CJ278" s="5" t="s">
        <v>105</v>
      </c>
      <c r="CK278" s="5" t="s">
        <v>105</v>
      </c>
      <c r="CL278" s="5" t="s">
        <v>105</v>
      </c>
      <c r="CM278" s="5" t="s">
        <v>105</v>
      </c>
      <c r="CN278" s="5" t="s">
        <v>105</v>
      </c>
      <c r="CO278" s="5" t="s">
        <v>105</v>
      </c>
      <c r="CP278" s="5" t="s">
        <v>2542</v>
      </c>
      <c r="CQ278" s="29" t="s">
        <v>2543</v>
      </c>
      <c r="CR278" s="5" t="s">
        <v>105</v>
      </c>
      <c r="CS278" s="5" t="s">
        <v>105</v>
      </c>
      <c r="CT278" s="5" t="s">
        <v>105</v>
      </c>
      <c r="CU278" s="5" t="s">
        <v>105</v>
      </c>
      <c r="CV278" s="13" t="s">
        <v>2544</v>
      </c>
      <c r="CW278" s="6"/>
      <c r="CX278" s="6"/>
      <c r="CY278" s="6"/>
      <c r="CZ278" s="6"/>
      <c r="DA278" s="6"/>
      <c r="DB278" s="6"/>
      <c r="DC278" s="6"/>
      <c r="DD278" s="6"/>
      <c r="DE278" s="6"/>
      <c r="DF278" s="6"/>
    </row>
    <row r="279">
      <c r="A279" s="5" t="s">
        <v>100</v>
      </c>
      <c r="B279" s="5" t="s">
        <v>1496</v>
      </c>
      <c r="C279" s="5" t="s">
        <v>2509</v>
      </c>
      <c r="D279" s="5">
        <v>6724.0</v>
      </c>
      <c r="E279" s="5" t="s">
        <v>105</v>
      </c>
      <c r="F279" s="5">
        <v>1978.0</v>
      </c>
      <c r="G279" s="5" t="s">
        <v>149</v>
      </c>
      <c r="H279" s="5" t="s">
        <v>105</v>
      </c>
      <c r="I279" s="5" t="s">
        <v>150</v>
      </c>
      <c r="J279" s="5" t="s">
        <v>124</v>
      </c>
      <c r="K279" s="5" t="s">
        <v>623</v>
      </c>
      <c r="L279" s="5" t="s">
        <v>105</v>
      </c>
      <c r="M279" s="5" t="s">
        <v>2494</v>
      </c>
      <c r="N279" s="5">
        <v>2.0</v>
      </c>
      <c r="O279" s="29" t="s">
        <v>2545</v>
      </c>
      <c r="P279" s="5" t="s">
        <v>105</v>
      </c>
      <c r="Q279" s="5" t="s">
        <v>2535</v>
      </c>
      <c r="R279" s="5" t="s">
        <v>105</v>
      </c>
      <c r="S279" s="5" t="s">
        <v>105</v>
      </c>
      <c r="T279" s="5" t="s">
        <v>105</v>
      </c>
      <c r="U279" s="5" t="s">
        <v>105</v>
      </c>
      <c r="V279" s="5" t="s">
        <v>105</v>
      </c>
      <c r="W279" s="5" t="s">
        <v>105</v>
      </c>
      <c r="X279" s="5">
        <v>607.0</v>
      </c>
      <c r="Y279" s="5" t="s">
        <v>105</v>
      </c>
      <c r="Z279" s="5" t="s">
        <v>105</v>
      </c>
      <c r="AA279" s="5" t="s">
        <v>105</v>
      </c>
      <c r="AB279" s="5" t="s">
        <v>105</v>
      </c>
      <c r="AC279" s="5" t="s">
        <v>284</v>
      </c>
      <c r="AD279" s="5" t="s">
        <v>105</v>
      </c>
      <c r="AE279" s="5" t="s">
        <v>105</v>
      </c>
      <c r="AF279" s="5" t="s">
        <v>105</v>
      </c>
      <c r="AG279" s="5" t="s">
        <v>105</v>
      </c>
      <c r="AH279" s="5" t="s">
        <v>105</v>
      </c>
      <c r="AI279" s="28">
        <f t="shared" si="66"/>
        <v>0.3048</v>
      </c>
      <c r="AJ279" s="22">
        <v>1.0</v>
      </c>
      <c r="AK279" s="24">
        <f t="shared" si="67"/>
        <v>0.3333333333</v>
      </c>
      <c r="AL279" s="5" t="s">
        <v>105</v>
      </c>
      <c r="AM279" s="5">
        <v>1.0</v>
      </c>
      <c r="AN279" s="5" t="s">
        <v>105</v>
      </c>
      <c r="AO279" s="5" t="s">
        <v>105</v>
      </c>
      <c r="AP279" s="5" t="s">
        <v>105</v>
      </c>
      <c r="AQ279" s="5" t="s">
        <v>105</v>
      </c>
      <c r="AR279" s="5" t="s">
        <v>105</v>
      </c>
      <c r="AS279" s="5" t="s">
        <v>105</v>
      </c>
      <c r="AT279" s="5" t="s">
        <v>105</v>
      </c>
      <c r="AU279" s="5" t="s">
        <v>105</v>
      </c>
      <c r="AV279" s="5" t="s">
        <v>105</v>
      </c>
      <c r="AW279" s="5" t="s">
        <v>116</v>
      </c>
      <c r="AX279" s="5" t="s">
        <v>105</v>
      </c>
      <c r="AY279" s="5" t="s">
        <v>105</v>
      </c>
      <c r="AZ279" s="5" t="s">
        <v>105</v>
      </c>
      <c r="BA279" s="5" t="s">
        <v>105</v>
      </c>
      <c r="BB279" s="5" t="s">
        <v>105</v>
      </c>
      <c r="BC279" s="5" t="s">
        <v>105</v>
      </c>
      <c r="BD279" s="5" t="s">
        <v>105</v>
      </c>
      <c r="BE279" s="5" t="s">
        <v>105</v>
      </c>
      <c r="BF279" s="5" t="s">
        <v>105</v>
      </c>
      <c r="BG279" s="5" t="s">
        <v>105</v>
      </c>
      <c r="BH279" s="5" t="s">
        <v>105</v>
      </c>
      <c r="BI279" s="5" t="s">
        <v>105</v>
      </c>
      <c r="BJ279" s="5" t="s">
        <v>105</v>
      </c>
      <c r="BK279" s="5" t="s">
        <v>105</v>
      </c>
      <c r="BL279" s="5" t="s">
        <v>105</v>
      </c>
      <c r="BM279" s="5" t="s">
        <v>105</v>
      </c>
      <c r="BN279" s="5" t="s">
        <v>105</v>
      </c>
      <c r="BO279" s="5" t="s">
        <v>118</v>
      </c>
      <c r="BP279" s="5" t="s">
        <v>2546</v>
      </c>
      <c r="BQ279" s="5" t="s">
        <v>105</v>
      </c>
      <c r="BR279" s="5" t="s">
        <v>2547</v>
      </c>
      <c r="BS279" s="5" t="s">
        <v>105</v>
      </c>
      <c r="BT279" s="5" t="s">
        <v>105</v>
      </c>
      <c r="BU279" s="5" t="s">
        <v>105</v>
      </c>
      <c r="BV279" s="10" t="s">
        <v>105</v>
      </c>
      <c r="BW279" s="10" t="s">
        <v>105</v>
      </c>
      <c r="BX279" s="5" t="s">
        <v>105</v>
      </c>
      <c r="BY279" s="5" t="s">
        <v>105</v>
      </c>
      <c r="BZ279" s="5" t="s">
        <v>105</v>
      </c>
      <c r="CA279" s="5" t="s">
        <v>105</v>
      </c>
      <c r="CB279" s="5" t="s">
        <v>105</v>
      </c>
      <c r="CC279" s="5" t="s">
        <v>105</v>
      </c>
      <c r="CD279" s="5" t="s">
        <v>105</v>
      </c>
      <c r="CE279" s="5" t="s">
        <v>105</v>
      </c>
      <c r="CF279" s="5" t="s">
        <v>105</v>
      </c>
      <c r="CG279" s="5" t="s">
        <v>105</v>
      </c>
      <c r="CH279" s="5" t="s">
        <v>105</v>
      </c>
      <c r="CI279" s="5" t="s">
        <v>105</v>
      </c>
      <c r="CJ279" s="5" t="s">
        <v>105</v>
      </c>
      <c r="CK279" s="5" t="s">
        <v>105</v>
      </c>
      <c r="CL279" s="5" t="s">
        <v>105</v>
      </c>
      <c r="CM279" s="5" t="s">
        <v>105</v>
      </c>
      <c r="CN279" s="5" t="s">
        <v>105</v>
      </c>
      <c r="CO279" s="5" t="s">
        <v>105</v>
      </c>
      <c r="CP279" s="5" t="s">
        <v>105</v>
      </c>
      <c r="CQ279" s="29" t="s">
        <v>2548</v>
      </c>
      <c r="CR279" s="5" t="s">
        <v>105</v>
      </c>
      <c r="CS279" s="5" t="s">
        <v>105</v>
      </c>
      <c r="CT279" s="5" t="s">
        <v>105</v>
      </c>
      <c r="CU279" s="5" t="s">
        <v>105</v>
      </c>
      <c r="CV279" s="13" t="s">
        <v>2549</v>
      </c>
      <c r="CW279" s="6"/>
      <c r="CX279" s="6"/>
      <c r="CY279" s="6"/>
      <c r="CZ279" s="6"/>
      <c r="DA279" s="6"/>
      <c r="DB279" s="6"/>
      <c r="DC279" s="6"/>
      <c r="DD279" s="6"/>
      <c r="DE279" s="6"/>
      <c r="DF279" s="6"/>
    </row>
    <row r="280">
      <c r="A280" s="5" t="s">
        <v>100</v>
      </c>
      <c r="B280" s="5" t="s">
        <v>1496</v>
      </c>
      <c r="C280" s="5" t="s">
        <v>2509</v>
      </c>
      <c r="D280" s="5">
        <v>3780.0</v>
      </c>
      <c r="E280" s="5" t="s">
        <v>105</v>
      </c>
      <c r="F280" s="5">
        <v>1978.0</v>
      </c>
      <c r="G280" s="5" t="s">
        <v>105</v>
      </c>
      <c r="H280" s="5" t="s">
        <v>105</v>
      </c>
      <c r="I280" s="5" t="s">
        <v>136</v>
      </c>
      <c r="J280" s="5" t="s">
        <v>124</v>
      </c>
      <c r="K280" s="5" t="s">
        <v>623</v>
      </c>
      <c r="L280" s="5" t="s">
        <v>105</v>
      </c>
      <c r="M280" s="5" t="s">
        <v>278</v>
      </c>
      <c r="N280" s="5">
        <v>1.0</v>
      </c>
      <c r="O280" s="29" t="s">
        <v>2550</v>
      </c>
      <c r="P280" s="5" t="s">
        <v>2551</v>
      </c>
      <c r="Q280" s="5" t="s">
        <v>2552</v>
      </c>
      <c r="R280" s="5" t="s">
        <v>2551</v>
      </c>
      <c r="S280" s="5" t="s">
        <v>105</v>
      </c>
      <c r="T280" s="5" t="s">
        <v>105</v>
      </c>
      <c r="U280" s="5" t="s">
        <v>105</v>
      </c>
      <c r="V280" s="5" t="s">
        <v>105</v>
      </c>
      <c r="W280" s="5" t="s">
        <v>105</v>
      </c>
      <c r="X280" s="5">
        <v>200.0</v>
      </c>
      <c r="Y280" s="5" t="s">
        <v>271</v>
      </c>
      <c r="Z280" s="5" t="s">
        <v>167</v>
      </c>
      <c r="AA280" s="5" t="s">
        <v>105</v>
      </c>
      <c r="AB280" s="5" t="s">
        <v>105</v>
      </c>
      <c r="AC280" s="5" t="s">
        <v>2553</v>
      </c>
      <c r="AD280" s="5" t="s">
        <v>402</v>
      </c>
      <c r="AE280" s="5" t="s">
        <v>105</v>
      </c>
      <c r="AF280" s="5" t="s">
        <v>105</v>
      </c>
      <c r="AG280" s="5" t="s">
        <v>105</v>
      </c>
      <c r="AH280" s="5" t="s">
        <v>105</v>
      </c>
      <c r="AI280" s="15" t="s">
        <v>105</v>
      </c>
      <c r="AJ280" s="22" t="s">
        <v>105</v>
      </c>
      <c r="AK280" s="25" t="s">
        <v>105</v>
      </c>
      <c r="AL280" s="5" t="s">
        <v>118</v>
      </c>
      <c r="AM280" s="5">
        <v>1.0</v>
      </c>
      <c r="AN280" s="5" t="s">
        <v>105</v>
      </c>
      <c r="AO280" s="5" t="s">
        <v>105</v>
      </c>
      <c r="AP280" s="5" t="s">
        <v>105</v>
      </c>
      <c r="AQ280" s="5" t="s">
        <v>105</v>
      </c>
      <c r="AR280" s="5" t="s">
        <v>105</v>
      </c>
      <c r="AS280" s="5" t="s">
        <v>105</v>
      </c>
      <c r="AT280" s="5" t="s">
        <v>105</v>
      </c>
      <c r="AU280" s="5" t="s">
        <v>105</v>
      </c>
      <c r="AV280" s="5" t="s">
        <v>105</v>
      </c>
      <c r="AW280" s="5" t="s">
        <v>105</v>
      </c>
      <c r="AX280" s="5" t="s">
        <v>105</v>
      </c>
      <c r="AY280" s="5" t="s">
        <v>105</v>
      </c>
      <c r="AZ280" s="5" t="s">
        <v>105</v>
      </c>
      <c r="BA280" s="5" t="s">
        <v>105</v>
      </c>
      <c r="BB280" s="5" t="s">
        <v>105</v>
      </c>
      <c r="BC280" s="5" t="s">
        <v>105</v>
      </c>
      <c r="BD280" s="5" t="s">
        <v>105</v>
      </c>
      <c r="BE280" s="5" t="s">
        <v>105</v>
      </c>
      <c r="BF280" s="5" t="s">
        <v>105</v>
      </c>
      <c r="BG280" s="5" t="s">
        <v>105</v>
      </c>
      <c r="BH280" s="5" t="s">
        <v>105</v>
      </c>
      <c r="BI280" s="5" t="s">
        <v>105</v>
      </c>
      <c r="BJ280" s="5" t="s">
        <v>105</v>
      </c>
      <c r="BK280" s="5" t="s">
        <v>105</v>
      </c>
      <c r="BL280" s="5" t="s">
        <v>105</v>
      </c>
      <c r="BM280" s="5" t="s">
        <v>105</v>
      </c>
      <c r="BN280" s="5" t="s">
        <v>105</v>
      </c>
      <c r="BO280" s="5" t="s">
        <v>105</v>
      </c>
      <c r="BP280" s="5" t="s">
        <v>105</v>
      </c>
      <c r="BQ280" s="5" t="s">
        <v>105</v>
      </c>
      <c r="BR280" s="5" t="s">
        <v>2554</v>
      </c>
      <c r="BS280" s="5" t="s">
        <v>105</v>
      </c>
      <c r="BT280" s="5" t="s">
        <v>1523</v>
      </c>
      <c r="BU280" s="5" t="s">
        <v>119</v>
      </c>
      <c r="BV280" s="10" t="s">
        <v>105</v>
      </c>
      <c r="BW280" s="10" t="s">
        <v>105</v>
      </c>
      <c r="BX280" s="5" t="s">
        <v>105</v>
      </c>
      <c r="BY280" s="5" t="s">
        <v>105</v>
      </c>
      <c r="BZ280" s="5" t="s">
        <v>105</v>
      </c>
      <c r="CA280" s="5" t="s">
        <v>105</v>
      </c>
      <c r="CB280" s="5" t="s">
        <v>105</v>
      </c>
      <c r="CC280" s="5" t="s">
        <v>105</v>
      </c>
      <c r="CD280" s="5" t="s">
        <v>105</v>
      </c>
      <c r="CE280" s="5" t="s">
        <v>105</v>
      </c>
      <c r="CF280" s="5" t="s">
        <v>105</v>
      </c>
      <c r="CG280" s="5" t="s">
        <v>105</v>
      </c>
      <c r="CH280" s="5" t="s">
        <v>105</v>
      </c>
      <c r="CI280" s="5" t="s">
        <v>105</v>
      </c>
      <c r="CJ280" s="5" t="s">
        <v>105</v>
      </c>
      <c r="CK280" s="5" t="s">
        <v>105</v>
      </c>
      <c r="CL280" s="5" t="s">
        <v>105</v>
      </c>
      <c r="CM280" s="5" t="s">
        <v>105</v>
      </c>
      <c r="CN280" s="5" t="s">
        <v>105</v>
      </c>
      <c r="CO280" s="5" t="s">
        <v>105</v>
      </c>
      <c r="CP280" s="5" t="s">
        <v>105</v>
      </c>
      <c r="CQ280" s="29" t="s">
        <v>2555</v>
      </c>
      <c r="CR280" s="5" t="s">
        <v>105</v>
      </c>
      <c r="CS280" s="5" t="s">
        <v>105</v>
      </c>
      <c r="CT280" s="5" t="s">
        <v>105</v>
      </c>
      <c r="CU280" s="5" t="s">
        <v>105</v>
      </c>
      <c r="CV280" s="13" t="s">
        <v>2556</v>
      </c>
      <c r="CW280" s="6"/>
      <c r="CX280" s="6"/>
      <c r="CY280" s="6"/>
      <c r="CZ280" s="6"/>
      <c r="DA280" s="6"/>
      <c r="DB280" s="6"/>
      <c r="DC280" s="6"/>
      <c r="DD280" s="6"/>
      <c r="DE280" s="6"/>
      <c r="DF280" s="6"/>
    </row>
    <row r="281">
      <c r="A281" s="5" t="s">
        <v>100</v>
      </c>
      <c r="B281" s="5" t="s">
        <v>1496</v>
      </c>
      <c r="C281" s="5" t="s">
        <v>2509</v>
      </c>
      <c r="D281" s="5">
        <v>680.0</v>
      </c>
      <c r="E281" s="5" t="s">
        <v>105</v>
      </c>
      <c r="F281" s="5">
        <v>1996.0</v>
      </c>
      <c r="G281" s="5" t="s">
        <v>241</v>
      </c>
      <c r="H281" s="5" t="s">
        <v>105</v>
      </c>
      <c r="I281" s="5" t="s">
        <v>136</v>
      </c>
      <c r="J281" s="5" t="s">
        <v>107</v>
      </c>
      <c r="K281" s="5" t="s">
        <v>108</v>
      </c>
      <c r="L281" s="5" t="s">
        <v>105</v>
      </c>
      <c r="M281" s="5" t="s">
        <v>137</v>
      </c>
      <c r="N281" s="5">
        <v>1.0</v>
      </c>
      <c r="O281" s="29" t="s">
        <v>2557</v>
      </c>
      <c r="P281" s="5" t="s">
        <v>2558</v>
      </c>
      <c r="Q281" s="5" t="s">
        <v>2559</v>
      </c>
      <c r="R281" s="5" t="s">
        <v>2560</v>
      </c>
      <c r="S281" s="5" t="s">
        <v>2561</v>
      </c>
      <c r="T281" s="5">
        <v>42.383018</v>
      </c>
      <c r="U281" s="5">
        <v>-123.4835205</v>
      </c>
      <c r="V281" s="5">
        <v>292.3</v>
      </c>
      <c r="W281" s="5">
        <v>951.0</v>
      </c>
      <c r="X281" s="5">
        <v>2200.0</v>
      </c>
      <c r="Y281" s="5" t="s">
        <v>271</v>
      </c>
      <c r="Z281" s="5" t="s">
        <v>804</v>
      </c>
      <c r="AA281" s="5" t="s">
        <v>105</v>
      </c>
      <c r="AB281" s="5" t="s">
        <v>105</v>
      </c>
      <c r="AC281" s="5" t="s">
        <v>2562</v>
      </c>
      <c r="AD281" s="5" t="s">
        <v>105</v>
      </c>
      <c r="AE281" s="5" t="s">
        <v>105</v>
      </c>
      <c r="AF281" s="5" t="s">
        <v>105</v>
      </c>
      <c r="AG281" s="5" t="s">
        <v>105</v>
      </c>
      <c r="AH281" s="5">
        <v>0.1</v>
      </c>
      <c r="AI281" s="15" t="s">
        <v>105</v>
      </c>
      <c r="AJ281" s="22" t="s">
        <v>105</v>
      </c>
      <c r="AK281" s="25" t="s">
        <v>105</v>
      </c>
      <c r="AL281" s="5" t="s">
        <v>105</v>
      </c>
      <c r="AM281" s="5">
        <v>1.0</v>
      </c>
      <c r="AN281" s="5" t="s">
        <v>105</v>
      </c>
      <c r="AO281" s="5" t="s">
        <v>105</v>
      </c>
      <c r="AP281" s="5" t="s">
        <v>105</v>
      </c>
      <c r="AQ281" s="5" t="s">
        <v>105</v>
      </c>
      <c r="AR281" s="5" t="s">
        <v>105</v>
      </c>
      <c r="AS281" s="5" t="s">
        <v>105</v>
      </c>
      <c r="AT281" s="5" t="s">
        <v>105</v>
      </c>
      <c r="AU281" s="5" t="s">
        <v>105</v>
      </c>
      <c r="AV281" s="5" t="s">
        <v>105</v>
      </c>
      <c r="AW281" s="5" t="s">
        <v>105</v>
      </c>
      <c r="AX281" s="5" t="s">
        <v>105</v>
      </c>
      <c r="AY281" s="5" t="s">
        <v>105</v>
      </c>
      <c r="AZ281" s="5" t="s">
        <v>105</v>
      </c>
      <c r="BA281" s="5" t="s">
        <v>105</v>
      </c>
      <c r="BB281" s="5" t="s">
        <v>105</v>
      </c>
      <c r="BC281" s="5" t="s">
        <v>105</v>
      </c>
      <c r="BD281" s="5" t="s">
        <v>105</v>
      </c>
      <c r="BE281" s="5" t="s">
        <v>105</v>
      </c>
      <c r="BF281" s="5" t="s">
        <v>105</v>
      </c>
      <c r="BG281" s="5" t="s">
        <v>105</v>
      </c>
      <c r="BH281" s="5" t="s">
        <v>105</v>
      </c>
      <c r="BI281" s="5" t="s">
        <v>105</v>
      </c>
      <c r="BJ281" s="5" t="s">
        <v>105</v>
      </c>
      <c r="BK281" s="5" t="s">
        <v>105</v>
      </c>
      <c r="BL281" s="5" t="s">
        <v>105</v>
      </c>
      <c r="BM281" s="5" t="s">
        <v>105</v>
      </c>
      <c r="BN281" s="5" t="s">
        <v>105</v>
      </c>
      <c r="BO281" s="5" t="s">
        <v>306</v>
      </c>
      <c r="BP281" s="5" t="s">
        <v>105</v>
      </c>
      <c r="BQ281" s="5" t="s">
        <v>105</v>
      </c>
      <c r="BR281" s="5" t="s">
        <v>2563</v>
      </c>
      <c r="BS281" s="5" t="s">
        <v>118</v>
      </c>
      <c r="BT281" s="5" t="s">
        <v>1353</v>
      </c>
      <c r="BU281" s="5" t="s">
        <v>119</v>
      </c>
      <c r="BV281" s="10" t="s">
        <v>105</v>
      </c>
      <c r="BW281" s="10" t="s">
        <v>105</v>
      </c>
      <c r="BX281" s="5" t="s">
        <v>105</v>
      </c>
      <c r="BY281" s="5" t="s">
        <v>105</v>
      </c>
      <c r="BZ281" s="5" t="s">
        <v>105</v>
      </c>
      <c r="CA281" s="5" t="s">
        <v>105</v>
      </c>
      <c r="CB281" s="5" t="s">
        <v>105</v>
      </c>
      <c r="CC281" s="5" t="s">
        <v>105</v>
      </c>
      <c r="CD281" s="5" t="s">
        <v>105</v>
      </c>
      <c r="CE281" s="5" t="s">
        <v>105</v>
      </c>
      <c r="CF281" s="5" t="s">
        <v>105</v>
      </c>
      <c r="CG281" s="5" t="s">
        <v>105</v>
      </c>
      <c r="CH281" s="5" t="s">
        <v>105</v>
      </c>
      <c r="CI281" s="5" t="s">
        <v>105</v>
      </c>
      <c r="CJ281" s="5" t="s">
        <v>105</v>
      </c>
      <c r="CK281" s="5" t="s">
        <v>105</v>
      </c>
      <c r="CL281" s="5" t="s">
        <v>105</v>
      </c>
      <c r="CM281" s="5" t="s">
        <v>105</v>
      </c>
      <c r="CN281" s="5" t="s">
        <v>105</v>
      </c>
      <c r="CO281" s="5" t="s">
        <v>105</v>
      </c>
      <c r="CP281" s="5" t="s">
        <v>2564</v>
      </c>
      <c r="CQ281" s="29" t="s">
        <v>2565</v>
      </c>
      <c r="CR281" s="5" t="s">
        <v>118</v>
      </c>
      <c r="CS281" s="5" t="s">
        <v>105</v>
      </c>
      <c r="CT281" s="5" t="s">
        <v>105</v>
      </c>
      <c r="CU281" s="5" t="s">
        <v>105</v>
      </c>
      <c r="CV281" s="13" t="s">
        <v>2566</v>
      </c>
      <c r="CW281" s="6"/>
      <c r="CX281" s="6"/>
      <c r="CY281" s="6"/>
      <c r="CZ281" s="6"/>
      <c r="DA281" s="6"/>
      <c r="DB281" s="6"/>
      <c r="DC281" s="6"/>
      <c r="DD281" s="6"/>
      <c r="DE281" s="6"/>
      <c r="DF281" s="6"/>
    </row>
    <row r="282">
      <c r="A282" s="5" t="s">
        <v>100</v>
      </c>
      <c r="B282" s="5" t="s">
        <v>1496</v>
      </c>
      <c r="C282" s="5" t="s">
        <v>2509</v>
      </c>
      <c r="D282" s="5">
        <v>678.0</v>
      </c>
      <c r="E282" s="5" t="s">
        <v>105</v>
      </c>
      <c r="F282" s="5">
        <v>2000.0</v>
      </c>
      <c r="G282" s="5" t="s">
        <v>149</v>
      </c>
      <c r="H282" s="5">
        <v>1.0</v>
      </c>
      <c r="I282" s="5" t="s">
        <v>150</v>
      </c>
      <c r="J282" s="5" t="s">
        <v>107</v>
      </c>
      <c r="K282" s="5" t="s">
        <v>108</v>
      </c>
      <c r="L282" s="5" t="s">
        <v>105</v>
      </c>
      <c r="M282" s="5" t="s">
        <v>109</v>
      </c>
      <c r="N282" s="5">
        <v>5.0</v>
      </c>
      <c r="O282" s="29" t="s">
        <v>2567</v>
      </c>
      <c r="P282" s="5" t="s">
        <v>2568</v>
      </c>
      <c r="Q282" s="5" t="s">
        <v>105</v>
      </c>
      <c r="R282" s="5" t="s">
        <v>105</v>
      </c>
      <c r="S282" s="5" t="s">
        <v>2569</v>
      </c>
      <c r="T282" s="5">
        <v>42.0955805</v>
      </c>
      <c r="U282" s="5">
        <v>-123.4068611</v>
      </c>
      <c r="V282" s="5">
        <v>1317.0</v>
      </c>
      <c r="W282" s="5">
        <v>4356.0</v>
      </c>
      <c r="X282" s="5">
        <v>1700.0</v>
      </c>
      <c r="Y282" s="5" t="s">
        <v>105</v>
      </c>
      <c r="Z282" s="5" t="s">
        <v>105</v>
      </c>
      <c r="AA282" s="5" t="s">
        <v>1842</v>
      </c>
      <c r="AB282" s="5">
        <v>0.0</v>
      </c>
      <c r="AC282" s="5" t="s">
        <v>2570</v>
      </c>
      <c r="AD282" s="5" t="s">
        <v>105</v>
      </c>
      <c r="AE282" s="5" t="s">
        <v>105</v>
      </c>
      <c r="AF282" s="5" t="s">
        <v>105</v>
      </c>
      <c r="AG282" s="5" t="s">
        <v>105</v>
      </c>
      <c r="AH282" s="5" t="s">
        <v>105</v>
      </c>
      <c r="AI282" s="28">
        <f>CONVERT(AJ282, "ft", "m")</f>
        <v>18.288</v>
      </c>
      <c r="AJ282" s="22">
        <v>60.0</v>
      </c>
      <c r="AK282" s="24">
        <f>CONVERT(AJ282, "ft", "yd")</f>
        <v>20</v>
      </c>
      <c r="AL282" s="5" t="s">
        <v>118</v>
      </c>
      <c r="AM282" s="5">
        <v>1.0</v>
      </c>
      <c r="AN282" s="5" t="s">
        <v>105</v>
      </c>
      <c r="AO282" s="5" t="s">
        <v>105</v>
      </c>
      <c r="AP282" s="5" t="s">
        <v>105</v>
      </c>
      <c r="AQ282" s="5" t="s">
        <v>105</v>
      </c>
      <c r="AR282" s="5" t="s">
        <v>105</v>
      </c>
      <c r="AS282" s="5" t="s">
        <v>105</v>
      </c>
      <c r="AT282" s="5" t="s">
        <v>105</v>
      </c>
      <c r="AU282" s="5" t="s">
        <v>105</v>
      </c>
      <c r="AV282" s="5" t="s">
        <v>105</v>
      </c>
      <c r="AW282" s="5" t="s">
        <v>170</v>
      </c>
      <c r="AX282" s="5" t="s">
        <v>105</v>
      </c>
      <c r="AY282" s="5" t="s">
        <v>105</v>
      </c>
      <c r="AZ282" s="5" t="s">
        <v>105</v>
      </c>
      <c r="BA282" s="5" t="s">
        <v>105</v>
      </c>
      <c r="BB282" s="5" t="s">
        <v>105</v>
      </c>
      <c r="BC282" s="5" t="s">
        <v>105</v>
      </c>
      <c r="BD282" s="5" t="s">
        <v>105</v>
      </c>
      <c r="BE282" s="5" t="s">
        <v>105</v>
      </c>
      <c r="BF282" s="5" t="s">
        <v>105</v>
      </c>
      <c r="BG282" s="5" t="s">
        <v>105</v>
      </c>
      <c r="BH282" s="5" t="s">
        <v>105</v>
      </c>
      <c r="BI282" s="5" t="s">
        <v>105</v>
      </c>
      <c r="BJ282" s="5" t="s">
        <v>105</v>
      </c>
      <c r="BK282" s="5" t="s">
        <v>105</v>
      </c>
      <c r="BL282" s="5" t="s">
        <v>105</v>
      </c>
      <c r="BM282" s="5" t="s">
        <v>105</v>
      </c>
      <c r="BN282" s="5" t="s">
        <v>105</v>
      </c>
      <c r="BO282" s="5" t="s">
        <v>118</v>
      </c>
      <c r="BP282" s="5" t="s">
        <v>105</v>
      </c>
      <c r="BQ282" s="5" t="s">
        <v>105</v>
      </c>
      <c r="BR282" s="5" t="s">
        <v>2571</v>
      </c>
      <c r="BS282" s="5" t="s">
        <v>105</v>
      </c>
      <c r="BT282" s="5" t="s">
        <v>1523</v>
      </c>
      <c r="BU282" s="5" t="s">
        <v>119</v>
      </c>
      <c r="BV282" s="10" t="s">
        <v>105</v>
      </c>
      <c r="BW282" s="10" t="s">
        <v>105</v>
      </c>
      <c r="BX282" s="5" t="s">
        <v>2572</v>
      </c>
      <c r="BY282" s="5" t="s">
        <v>105</v>
      </c>
      <c r="BZ282" s="5" t="s">
        <v>105</v>
      </c>
      <c r="CA282" s="5" t="s">
        <v>105</v>
      </c>
      <c r="CB282" s="5" t="s">
        <v>105</v>
      </c>
      <c r="CC282" s="5" t="s">
        <v>105</v>
      </c>
      <c r="CD282" s="5" t="s">
        <v>105</v>
      </c>
      <c r="CE282" s="5" t="s">
        <v>105</v>
      </c>
      <c r="CF282" s="5" t="s">
        <v>105</v>
      </c>
      <c r="CG282" s="5" t="s">
        <v>105</v>
      </c>
      <c r="CH282" s="5" t="s">
        <v>105</v>
      </c>
      <c r="CI282" s="5" t="s">
        <v>105</v>
      </c>
      <c r="CJ282" s="5" t="s">
        <v>105</v>
      </c>
      <c r="CK282" s="5" t="s">
        <v>105</v>
      </c>
      <c r="CL282" s="5" t="s">
        <v>105</v>
      </c>
      <c r="CM282" s="5" t="s">
        <v>105</v>
      </c>
      <c r="CN282" s="5" t="s">
        <v>105</v>
      </c>
      <c r="CO282" s="5" t="s">
        <v>105</v>
      </c>
      <c r="CP282" s="5" t="s">
        <v>105</v>
      </c>
      <c r="CQ282" s="29" t="s">
        <v>2573</v>
      </c>
      <c r="CR282" s="5" t="s">
        <v>118</v>
      </c>
      <c r="CS282" s="5" t="s">
        <v>118</v>
      </c>
      <c r="CT282" s="5" t="s">
        <v>105</v>
      </c>
      <c r="CU282" s="5" t="s">
        <v>105</v>
      </c>
      <c r="CV282" s="13" t="s">
        <v>2574</v>
      </c>
      <c r="CW282" s="6"/>
      <c r="CX282" s="6"/>
      <c r="CY282" s="6"/>
      <c r="CZ282" s="6"/>
      <c r="DA282" s="6"/>
      <c r="DB282" s="6"/>
      <c r="DC282" s="6"/>
      <c r="DD282" s="6"/>
      <c r="DE282" s="6"/>
      <c r="DF282" s="6"/>
    </row>
    <row r="283">
      <c r="A283" s="5" t="s">
        <v>100</v>
      </c>
      <c r="B283" s="5" t="s">
        <v>1496</v>
      </c>
      <c r="C283" s="5" t="s">
        <v>2509</v>
      </c>
      <c r="D283" s="5">
        <v>6655.0</v>
      </c>
      <c r="E283" s="5" t="s">
        <v>103</v>
      </c>
      <c r="F283" s="5">
        <v>2000.0</v>
      </c>
      <c r="G283" s="5" t="s">
        <v>149</v>
      </c>
      <c r="H283" s="5">
        <v>30.0</v>
      </c>
      <c r="I283" s="5" t="s">
        <v>150</v>
      </c>
      <c r="J283" s="5" t="s">
        <v>124</v>
      </c>
      <c r="K283" s="5" t="s">
        <v>199</v>
      </c>
      <c r="L283" s="5" t="s">
        <v>105</v>
      </c>
      <c r="M283" s="5" t="s">
        <v>105</v>
      </c>
      <c r="N283" s="5">
        <v>2.0</v>
      </c>
      <c r="O283" s="29" t="s">
        <v>2575</v>
      </c>
      <c r="P283" s="5" t="s">
        <v>2576</v>
      </c>
      <c r="Q283" s="5" t="s">
        <v>105</v>
      </c>
      <c r="R283" s="5" t="s">
        <v>2536</v>
      </c>
      <c r="S283" s="5" t="s">
        <v>2569</v>
      </c>
      <c r="T283" s="5">
        <v>42.0955805</v>
      </c>
      <c r="U283" s="5">
        <v>-123.4068611</v>
      </c>
      <c r="V283" s="5">
        <v>1317.0</v>
      </c>
      <c r="W283" s="5">
        <v>4356.0</v>
      </c>
      <c r="X283" s="5">
        <v>1300.0</v>
      </c>
      <c r="Y283" s="5" t="s">
        <v>416</v>
      </c>
      <c r="Z283" s="5" t="s">
        <v>167</v>
      </c>
      <c r="AA283" s="5" t="s">
        <v>220</v>
      </c>
      <c r="AB283" s="5">
        <v>1.0</v>
      </c>
      <c r="AC283" s="5" t="s">
        <v>2570</v>
      </c>
      <c r="AD283" s="5" t="s">
        <v>105</v>
      </c>
      <c r="AE283" s="5" t="s">
        <v>105</v>
      </c>
      <c r="AF283" s="5" t="s">
        <v>105</v>
      </c>
      <c r="AG283" s="5" t="s">
        <v>105</v>
      </c>
      <c r="AH283" s="5" t="s">
        <v>105</v>
      </c>
      <c r="AI283" s="15" t="s">
        <v>105</v>
      </c>
      <c r="AJ283" s="22" t="s">
        <v>105</v>
      </c>
      <c r="AK283" s="25" t="s">
        <v>105</v>
      </c>
      <c r="AL283" s="5" t="s">
        <v>105</v>
      </c>
      <c r="AM283" s="5" t="s">
        <v>105</v>
      </c>
      <c r="AN283" s="5" t="s">
        <v>105</v>
      </c>
      <c r="AO283" s="5" t="s">
        <v>105</v>
      </c>
      <c r="AP283" s="5" t="s">
        <v>105</v>
      </c>
      <c r="AQ283" s="5" t="s">
        <v>105</v>
      </c>
      <c r="AR283" s="5" t="s">
        <v>105</v>
      </c>
      <c r="AS283" s="5" t="s">
        <v>105</v>
      </c>
      <c r="AT283" s="5" t="s">
        <v>105</v>
      </c>
      <c r="AU283" s="5" t="s">
        <v>105</v>
      </c>
      <c r="AV283" s="5" t="s">
        <v>105</v>
      </c>
      <c r="AW283" s="5" t="s">
        <v>105</v>
      </c>
      <c r="AX283" s="5" t="s">
        <v>105</v>
      </c>
      <c r="AY283" s="5" t="s">
        <v>105</v>
      </c>
      <c r="AZ283" s="5" t="s">
        <v>105</v>
      </c>
      <c r="BA283" s="5" t="s">
        <v>105</v>
      </c>
      <c r="BB283" s="5" t="s">
        <v>105</v>
      </c>
      <c r="BC283" s="5" t="s">
        <v>105</v>
      </c>
      <c r="BD283" s="5" t="s">
        <v>105</v>
      </c>
      <c r="BE283" s="5" t="s">
        <v>105</v>
      </c>
      <c r="BF283" s="5" t="s">
        <v>105</v>
      </c>
      <c r="BG283" s="5" t="s">
        <v>105</v>
      </c>
      <c r="BH283" s="5" t="s">
        <v>105</v>
      </c>
      <c r="BI283" s="5" t="s">
        <v>105</v>
      </c>
      <c r="BJ283" s="5" t="s">
        <v>105</v>
      </c>
      <c r="BK283" s="5" t="s">
        <v>105</v>
      </c>
      <c r="BL283" s="5" t="s">
        <v>105</v>
      </c>
      <c r="BM283" s="5" t="s">
        <v>105</v>
      </c>
      <c r="BN283" s="5" t="s">
        <v>105</v>
      </c>
      <c r="BO283" s="5" t="s">
        <v>105</v>
      </c>
      <c r="BP283" s="5" t="s">
        <v>105</v>
      </c>
      <c r="BQ283" s="5" t="s">
        <v>105</v>
      </c>
      <c r="BR283" s="5" t="s">
        <v>105</v>
      </c>
      <c r="BS283" s="5" t="s">
        <v>105</v>
      </c>
      <c r="BT283" s="5" t="s">
        <v>105</v>
      </c>
      <c r="BU283" s="5" t="s">
        <v>105</v>
      </c>
      <c r="BV283" s="10" t="s">
        <v>105</v>
      </c>
      <c r="BW283" s="10" t="s">
        <v>105</v>
      </c>
      <c r="BX283" s="5" t="s">
        <v>2577</v>
      </c>
      <c r="BY283" s="5" t="s">
        <v>105</v>
      </c>
      <c r="BZ283" s="5" t="s">
        <v>105</v>
      </c>
      <c r="CA283" s="5" t="s">
        <v>105</v>
      </c>
      <c r="CB283" s="5" t="s">
        <v>105</v>
      </c>
      <c r="CC283" s="5" t="s">
        <v>105</v>
      </c>
      <c r="CD283" s="5" t="s">
        <v>105</v>
      </c>
      <c r="CE283" s="5" t="s">
        <v>105</v>
      </c>
      <c r="CF283" s="5" t="s">
        <v>105</v>
      </c>
      <c r="CG283" s="5" t="s">
        <v>105</v>
      </c>
      <c r="CH283" s="5" t="s">
        <v>105</v>
      </c>
      <c r="CI283" s="5" t="s">
        <v>105</v>
      </c>
      <c r="CJ283" s="5" t="s">
        <v>105</v>
      </c>
      <c r="CK283" s="5" t="s">
        <v>105</v>
      </c>
      <c r="CL283" s="5" t="s">
        <v>105</v>
      </c>
      <c r="CM283" s="5" t="s">
        <v>105</v>
      </c>
      <c r="CN283" s="5" t="s">
        <v>105</v>
      </c>
      <c r="CO283" s="5" t="s">
        <v>105</v>
      </c>
      <c r="CP283" s="5" t="s">
        <v>105</v>
      </c>
      <c r="CQ283" s="29" t="s">
        <v>2578</v>
      </c>
      <c r="CR283" s="5" t="s">
        <v>118</v>
      </c>
      <c r="CS283" s="5" t="s">
        <v>118</v>
      </c>
      <c r="CT283" s="5" t="s">
        <v>105</v>
      </c>
      <c r="CU283" s="5" t="s">
        <v>105</v>
      </c>
      <c r="CV283" s="13" t="s">
        <v>2579</v>
      </c>
      <c r="CW283" s="6"/>
      <c r="CX283" s="6"/>
      <c r="CY283" s="6"/>
      <c r="CZ283" s="6"/>
      <c r="DA283" s="6"/>
      <c r="DB283" s="6"/>
      <c r="DC283" s="6"/>
      <c r="DD283" s="6"/>
      <c r="DE283" s="6"/>
      <c r="DF283" s="6"/>
    </row>
    <row r="284">
      <c r="A284" s="5" t="s">
        <v>100</v>
      </c>
      <c r="B284" s="5" t="s">
        <v>1496</v>
      </c>
      <c r="C284" s="5" t="s">
        <v>2509</v>
      </c>
      <c r="D284" s="5">
        <v>4481.0</v>
      </c>
      <c r="E284" s="5" t="s">
        <v>105</v>
      </c>
      <c r="F284" s="5">
        <v>2002.0</v>
      </c>
      <c r="G284" s="5" t="s">
        <v>163</v>
      </c>
      <c r="H284" s="5">
        <v>8.0</v>
      </c>
      <c r="I284" s="5" t="s">
        <v>150</v>
      </c>
      <c r="J284" s="5" t="s">
        <v>107</v>
      </c>
      <c r="K284" s="5" t="s">
        <v>108</v>
      </c>
      <c r="L284" s="5" t="s">
        <v>199</v>
      </c>
      <c r="M284" s="5" t="s">
        <v>1535</v>
      </c>
      <c r="N284" s="5">
        <v>1.0</v>
      </c>
      <c r="O284" s="29" t="s">
        <v>2580</v>
      </c>
      <c r="P284" s="5" t="s">
        <v>2581</v>
      </c>
      <c r="Q284" s="5" t="s">
        <v>2552</v>
      </c>
      <c r="R284" s="5" t="s">
        <v>2581</v>
      </c>
      <c r="S284" s="5" t="s">
        <v>2582</v>
      </c>
      <c r="T284" s="5" t="s">
        <v>105</v>
      </c>
      <c r="U284" s="5" t="s">
        <v>105</v>
      </c>
      <c r="V284" s="5" t="s">
        <v>105</v>
      </c>
      <c r="W284" s="5" t="s">
        <v>105</v>
      </c>
      <c r="X284" s="5">
        <v>1530.0</v>
      </c>
      <c r="Y284" s="5" t="s">
        <v>105</v>
      </c>
      <c r="Z284" s="5" t="s">
        <v>617</v>
      </c>
      <c r="AA284" s="5" t="s">
        <v>220</v>
      </c>
      <c r="AB284" s="5">
        <v>6.0</v>
      </c>
      <c r="AC284" s="5" t="s">
        <v>1714</v>
      </c>
      <c r="AD284" s="5" t="s">
        <v>105</v>
      </c>
      <c r="AE284" s="5" t="s">
        <v>105</v>
      </c>
      <c r="AF284" s="5" t="s">
        <v>105</v>
      </c>
      <c r="AG284" s="5" t="s">
        <v>105</v>
      </c>
      <c r="AH284" s="5" t="s">
        <v>105</v>
      </c>
      <c r="AI284" s="15" t="s">
        <v>105</v>
      </c>
      <c r="AJ284" s="22" t="s">
        <v>105</v>
      </c>
      <c r="AK284" s="25" t="s">
        <v>105</v>
      </c>
      <c r="AL284" s="5" t="s">
        <v>105</v>
      </c>
      <c r="AM284" s="5">
        <v>1.0</v>
      </c>
      <c r="AN284" s="5">
        <v>8.5</v>
      </c>
      <c r="AO284" s="5" t="s">
        <v>105</v>
      </c>
      <c r="AP284" s="5" t="s">
        <v>105</v>
      </c>
      <c r="AQ284" s="5" t="s">
        <v>105</v>
      </c>
      <c r="AR284" s="5" t="s">
        <v>105</v>
      </c>
      <c r="AS284" s="5" t="s">
        <v>105</v>
      </c>
      <c r="AT284" s="5" t="s">
        <v>105</v>
      </c>
      <c r="AU284" s="5" t="s">
        <v>105</v>
      </c>
      <c r="AV284" s="5" t="s">
        <v>105</v>
      </c>
      <c r="AW284" s="5" t="s">
        <v>556</v>
      </c>
      <c r="AX284" s="5" t="s">
        <v>144</v>
      </c>
      <c r="AY284" s="5" t="s">
        <v>105</v>
      </c>
      <c r="AZ284" s="5" t="s">
        <v>105</v>
      </c>
      <c r="BA284" s="5" t="s">
        <v>105</v>
      </c>
      <c r="BB284" s="5" t="s">
        <v>105</v>
      </c>
      <c r="BC284" s="5" t="s">
        <v>105</v>
      </c>
      <c r="BD284" s="5" t="s">
        <v>105</v>
      </c>
      <c r="BE284" s="5" t="s">
        <v>105</v>
      </c>
      <c r="BF284" s="5" t="s">
        <v>105</v>
      </c>
      <c r="BG284" s="5" t="s">
        <v>105</v>
      </c>
      <c r="BH284" s="5" t="s">
        <v>105</v>
      </c>
      <c r="BI284" s="5" t="s">
        <v>105</v>
      </c>
      <c r="BJ284" s="5" t="s">
        <v>105</v>
      </c>
      <c r="BK284" s="5" t="s">
        <v>105</v>
      </c>
      <c r="BL284" s="5" t="s">
        <v>105</v>
      </c>
      <c r="BM284" s="5" t="s">
        <v>749</v>
      </c>
      <c r="BN284" s="5" t="s">
        <v>105</v>
      </c>
      <c r="BO284" s="5" t="s">
        <v>118</v>
      </c>
      <c r="BP284" s="5" t="s">
        <v>2583</v>
      </c>
      <c r="BQ284" s="5" t="s">
        <v>105</v>
      </c>
      <c r="BR284" s="5" t="s">
        <v>1564</v>
      </c>
      <c r="BS284" s="5" t="s">
        <v>118</v>
      </c>
      <c r="BT284" s="5" t="s">
        <v>1353</v>
      </c>
      <c r="BU284" s="5" t="s">
        <v>119</v>
      </c>
      <c r="BV284" s="10" t="s">
        <v>105</v>
      </c>
      <c r="BW284" s="10" t="s">
        <v>105</v>
      </c>
      <c r="BX284" s="5" t="s">
        <v>2584</v>
      </c>
      <c r="BY284" s="5" t="s">
        <v>105</v>
      </c>
      <c r="BZ284" s="5" t="s">
        <v>105</v>
      </c>
      <c r="CA284" s="5" t="s">
        <v>105</v>
      </c>
      <c r="CB284" s="5" t="s">
        <v>105</v>
      </c>
      <c r="CC284" s="5" t="s">
        <v>105</v>
      </c>
      <c r="CD284" s="5" t="s">
        <v>105</v>
      </c>
      <c r="CE284" s="5" t="s">
        <v>105</v>
      </c>
      <c r="CF284" s="5" t="s">
        <v>105</v>
      </c>
      <c r="CG284" s="5" t="s">
        <v>105</v>
      </c>
      <c r="CH284" s="5" t="s">
        <v>105</v>
      </c>
      <c r="CI284" s="5" t="s">
        <v>105</v>
      </c>
      <c r="CJ284" s="5" t="s">
        <v>105</v>
      </c>
      <c r="CK284" s="5" t="s">
        <v>105</v>
      </c>
      <c r="CL284" s="5" t="s">
        <v>105</v>
      </c>
      <c r="CM284" s="5" t="s">
        <v>105</v>
      </c>
      <c r="CN284" s="5" t="s">
        <v>105</v>
      </c>
      <c r="CO284" s="5" t="s">
        <v>105</v>
      </c>
      <c r="CP284" s="5" t="s">
        <v>2585</v>
      </c>
      <c r="CQ284" s="29" t="s">
        <v>2586</v>
      </c>
      <c r="CR284" s="5" t="s">
        <v>105</v>
      </c>
      <c r="CS284" s="5" t="s">
        <v>105</v>
      </c>
      <c r="CT284" s="5" t="s">
        <v>105</v>
      </c>
      <c r="CU284" s="5" t="s">
        <v>105</v>
      </c>
      <c r="CV284" s="13" t="s">
        <v>2587</v>
      </c>
      <c r="CW284" s="6"/>
      <c r="CX284" s="6"/>
      <c r="CY284" s="6"/>
      <c r="CZ284" s="6"/>
      <c r="DA284" s="6"/>
      <c r="DB284" s="6"/>
      <c r="DC284" s="6"/>
      <c r="DD284" s="6"/>
      <c r="DE284" s="6"/>
      <c r="DF284" s="6"/>
    </row>
    <row r="285">
      <c r="A285" s="5" t="s">
        <v>100</v>
      </c>
      <c r="B285" s="5" t="s">
        <v>1496</v>
      </c>
      <c r="C285" s="5" t="s">
        <v>2509</v>
      </c>
      <c r="D285" s="5">
        <v>8392.0</v>
      </c>
      <c r="E285" s="5" t="s">
        <v>103</v>
      </c>
      <c r="F285" s="5">
        <v>2002.0</v>
      </c>
      <c r="G285" s="5" t="s">
        <v>149</v>
      </c>
      <c r="H285" s="5" t="s">
        <v>105</v>
      </c>
      <c r="I285" s="5" t="s">
        <v>150</v>
      </c>
      <c r="J285" s="5" t="s">
        <v>107</v>
      </c>
      <c r="K285" s="5" t="s">
        <v>108</v>
      </c>
      <c r="L285" s="5" t="s">
        <v>105</v>
      </c>
      <c r="M285" s="5" t="s">
        <v>215</v>
      </c>
      <c r="N285" s="5">
        <v>2.0</v>
      </c>
      <c r="O285" s="29" t="s">
        <v>2588</v>
      </c>
      <c r="P285" s="5" t="s">
        <v>2589</v>
      </c>
      <c r="Q285" s="5" t="s">
        <v>2535</v>
      </c>
      <c r="R285" s="5" t="s">
        <v>2590</v>
      </c>
      <c r="S285" s="5" t="s">
        <v>2591</v>
      </c>
      <c r="T285" s="5" t="s">
        <v>105</v>
      </c>
      <c r="U285" s="5" t="s">
        <v>105</v>
      </c>
      <c r="V285" s="5" t="s">
        <v>105</v>
      </c>
      <c r="W285" s="5" t="s">
        <v>105</v>
      </c>
      <c r="X285" s="5">
        <v>2345.0</v>
      </c>
      <c r="Y285" s="5" t="s">
        <v>105</v>
      </c>
      <c r="Z285" s="5" t="s">
        <v>105</v>
      </c>
      <c r="AA285" s="5" t="s">
        <v>105</v>
      </c>
      <c r="AB285" s="5" t="s">
        <v>105</v>
      </c>
      <c r="AC285" s="5" t="s">
        <v>2592</v>
      </c>
      <c r="AD285" s="5" t="s">
        <v>105</v>
      </c>
      <c r="AE285" s="5" t="s">
        <v>105</v>
      </c>
      <c r="AF285" s="5" t="s">
        <v>105</v>
      </c>
      <c r="AG285" s="5" t="s">
        <v>105</v>
      </c>
      <c r="AH285" s="5" t="s">
        <v>105</v>
      </c>
      <c r="AI285" s="5" t="s">
        <v>105</v>
      </c>
      <c r="AJ285" s="5" t="s">
        <v>105</v>
      </c>
      <c r="AK285" s="5" t="s">
        <v>105</v>
      </c>
      <c r="AL285" s="5" t="s">
        <v>105</v>
      </c>
      <c r="AM285" s="5">
        <v>1.0</v>
      </c>
      <c r="AN285" s="5">
        <v>8.0</v>
      </c>
      <c r="AO285" s="5" t="s">
        <v>105</v>
      </c>
      <c r="AP285" s="5" t="s">
        <v>105</v>
      </c>
      <c r="AQ285" s="5" t="s">
        <v>105</v>
      </c>
      <c r="AR285" s="5" t="s">
        <v>105</v>
      </c>
      <c r="AS285" s="5" t="s">
        <v>105</v>
      </c>
      <c r="AT285" s="5" t="s">
        <v>105</v>
      </c>
      <c r="AU285" s="5" t="s">
        <v>105</v>
      </c>
      <c r="AV285" s="5" t="s">
        <v>105</v>
      </c>
      <c r="AW285" s="5" t="s">
        <v>116</v>
      </c>
      <c r="AX285" s="5" t="s">
        <v>105</v>
      </c>
      <c r="AY285" s="5" t="s">
        <v>105</v>
      </c>
      <c r="AZ285" s="5" t="s">
        <v>105</v>
      </c>
      <c r="BA285" s="5" t="s">
        <v>105</v>
      </c>
      <c r="BB285" s="5" t="s">
        <v>105</v>
      </c>
      <c r="BC285" s="5" t="s">
        <v>105</v>
      </c>
      <c r="BD285" s="5" t="s">
        <v>105</v>
      </c>
      <c r="BE285" s="5" t="s">
        <v>105</v>
      </c>
      <c r="BF285" s="5" t="s">
        <v>105</v>
      </c>
      <c r="BG285" s="5" t="s">
        <v>105</v>
      </c>
      <c r="BH285" s="5" t="s">
        <v>105</v>
      </c>
      <c r="BI285" s="5" t="s">
        <v>105</v>
      </c>
      <c r="BJ285" s="5" t="s">
        <v>654</v>
      </c>
      <c r="BK285" s="5" t="s">
        <v>118</v>
      </c>
      <c r="BL285" s="5" t="s">
        <v>105</v>
      </c>
      <c r="BM285" s="5" t="s">
        <v>749</v>
      </c>
      <c r="BN285" s="5" t="s">
        <v>105</v>
      </c>
      <c r="BO285" s="5" t="s">
        <v>105</v>
      </c>
      <c r="BP285" s="5" t="s">
        <v>2593</v>
      </c>
      <c r="BQ285" s="5" t="s">
        <v>105</v>
      </c>
      <c r="BR285" s="5" t="s">
        <v>215</v>
      </c>
      <c r="BS285" s="5" t="s">
        <v>105</v>
      </c>
      <c r="BT285" s="5" t="s">
        <v>2594</v>
      </c>
      <c r="BU285" s="5" t="s">
        <v>119</v>
      </c>
      <c r="BV285" s="5" t="s">
        <v>348</v>
      </c>
      <c r="BW285" s="10" t="s">
        <v>105</v>
      </c>
      <c r="BX285" s="5" t="s">
        <v>105</v>
      </c>
      <c r="BY285" s="5" t="s">
        <v>105</v>
      </c>
      <c r="BZ285" s="5" t="s">
        <v>105</v>
      </c>
      <c r="CA285" s="5" t="s">
        <v>105</v>
      </c>
      <c r="CB285" s="5" t="s">
        <v>105</v>
      </c>
      <c r="CC285" s="5" t="s">
        <v>105</v>
      </c>
      <c r="CD285" s="5" t="s">
        <v>105</v>
      </c>
      <c r="CE285" s="5" t="s">
        <v>105</v>
      </c>
      <c r="CF285" s="5" t="s">
        <v>105</v>
      </c>
      <c r="CG285" s="5" t="s">
        <v>105</v>
      </c>
      <c r="CH285" s="5" t="s">
        <v>105</v>
      </c>
      <c r="CI285" s="5" t="s">
        <v>105</v>
      </c>
      <c r="CJ285" s="5" t="s">
        <v>105</v>
      </c>
      <c r="CK285" s="5" t="s">
        <v>105</v>
      </c>
      <c r="CL285" s="5" t="s">
        <v>105</v>
      </c>
      <c r="CM285" s="5" t="s">
        <v>105</v>
      </c>
      <c r="CN285" s="5" t="s">
        <v>105</v>
      </c>
      <c r="CO285" s="5" t="s">
        <v>105</v>
      </c>
      <c r="CP285" s="5" t="s">
        <v>2595</v>
      </c>
      <c r="CQ285" s="29" t="s">
        <v>2596</v>
      </c>
      <c r="CR285" s="5" t="s">
        <v>105</v>
      </c>
      <c r="CS285" s="5" t="s">
        <v>118</v>
      </c>
      <c r="CT285" s="5" t="s">
        <v>105</v>
      </c>
      <c r="CU285" s="5" t="s">
        <v>105</v>
      </c>
      <c r="CV285" s="13" t="s">
        <v>2597</v>
      </c>
      <c r="CW285" s="6"/>
      <c r="CX285" s="6"/>
      <c r="CY285" s="6"/>
      <c r="CZ285" s="6"/>
      <c r="DA285" s="6"/>
      <c r="DB285" s="6"/>
      <c r="DC285" s="6"/>
      <c r="DD285" s="6"/>
      <c r="DE285" s="6"/>
      <c r="DF285" s="6"/>
    </row>
    <row r="286">
      <c r="A286" s="5" t="s">
        <v>100</v>
      </c>
      <c r="B286" s="5" t="s">
        <v>1496</v>
      </c>
      <c r="C286" s="5" t="s">
        <v>2509</v>
      </c>
      <c r="D286" s="5">
        <v>14891.0</v>
      </c>
      <c r="E286" s="5" t="s">
        <v>2598</v>
      </c>
      <c r="F286" s="5">
        <v>2005.0</v>
      </c>
      <c r="G286" s="5" t="s">
        <v>105</v>
      </c>
      <c r="H286" s="5" t="s">
        <v>105</v>
      </c>
      <c r="I286" s="5" t="s">
        <v>214</v>
      </c>
      <c r="J286" s="5" t="s">
        <v>124</v>
      </c>
      <c r="K286" s="5" t="s">
        <v>199</v>
      </c>
      <c r="L286" s="5" t="s">
        <v>105</v>
      </c>
      <c r="M286" s="5" t="s">
        <v>105</v>
      </c>
      <c r="N286" s="5">
        <v>1.0</v>
      </c>
      <c r="O286" s="29" t="s">
        <v>2599</v>
      </c>
      <c r="P286" s="5" t="s">
        <v>2600</v>
      </c>
      <c r="Q286" s="5" t="s">
        <v>2525</v>
      </c>
      <c r="R286" s="5" t="s">
        <v>2601</v>
      </c>
      <c r="S286" s="5" t="s">
        <v>2602</v>
      </c>
      <c r="T286" s="5" t="s">
        <v>105</v>
      </c>
      <c r="U286" s="5" t="s">
        <v>105</v>
      </c>
      <c r="V286" s="5" t="s">
        <v>105</v>
      </c>
      <c r="W286" s="5" t="s">
        <v>105</v>
      </c>
      <c r="X286" s="5">
        <v>1400.0</v>
      </c>
      <c r="Y286" s="5" t="s">
        <v>105</v>
      </c>
      <c r="Z286" s="5" t="s">
        <v>105</v>
      </c>
      <c r="AA286" s="5" t="s">
        <v>105</v>
      </c>
      <c r="AB286" s="5" t="s">
        <v>105</v>
      </c>
      <c r="AC286" s="5" t="s">
        <v>2603</v>
      </c>
      <c r="AD286" s="5" t="s">
        <v>105</v>
      </c>
      <c r="AE286" s="5" t="s">
        <v>105</v>
      </c>
      <c r="AF286" s="5" t="s">
        <v>118</v>
      </c>
      <c r="AG286" s="5" t="s">
        <v>105</v>
      </c>
      <c r="AH286" s="5" t="s">
        <v>105</v>
      </c>
      <c r="AI286" s="28">
        <f>CONVERT(AJ286, "ft", "m")</f>
        <v>402.336</v>
      </c>
      <c r="AJ286" s="8">
        <f>5280*0.25</f>
        <v>1320</v>
      </c>
      <c r="AK286" s="24">
        <f>CONVERT(AJ286, "ft", "yd")</f>
        <v>440</v>
      </c>
      <c r="AL286" s="5" t="s">
        <v>105</v>
      </c>
      <c r="AM286" s="5">
        <v>1.0</v>
      </c>
      <c r="AN286" s="5" t="s">
        <v>105</v>
      </c>
      <c r="AO286" s="5" t="s">
        <v>105</v>
      </c>
      <c r="AP286" s="5" t="s">
        <v>105</v>
      </c>
      <c r="AQ286" s="5" t="s">
        <v>105</v>
      </c>
      <c r="AR286" s="5" t="s">
        <v>105</v>
      </c>
      <c r="AS286" s="5" t="s">
        <v>105</v>
      </c>
      <c r="AT286" s="5" t="s">
        <v>105</v>
      </c>
      <c r="AU286" s="5" t="s">
        <v>105</v>
      </c>
      <c r="AV286" s="5" t="s">
        <v>105</v>
      </c>
      <c r="AW286" s="5" t="s">
        <v>105</v>
      </c>
      <c r="AX286" s="5" t="s">
        <v>105</v>
      </c>
      <c r="AY286" s="5" t="s">
        <v>105</v>
      </c>
      <c r="AZ286" s="5" t="s">
        <v>105</v>
      </c>
      <c r="BA286" s="5" t="s">
        <v>105</v>
      </c>
      <c r="BB286" s="5" t="s">
        <v>105</v>
      </c>
      <c r="BC286" s="5" t="s">
        <v>105</v>
      </c>
      <c r="BD286" s="5" t="s">
        <v>105</v>
      </c>
      <c r="BE286" s="5" t="s">
        <v>105</v>
      </c>
      <c r="BF286" s="5" t="s">
        <v>105</v>
      </c>
      <c r="BG286" s="5" t="s">
        <v>105</v>
      </c>
      <c r="BH286" s="5" t="s">
        <v>105</v>
      </c>
      <c r="BI286" s="5" t="s">
        <v>105</v>
      </c>
      <c r="BJ286" s="5" t="s">
        <v>105</v>
      </c>
      <c r="BK286" s="5" t="s">
        <v>105</v>
      </c>
      <c r="BL286" s="5" t="s">
        <v>105</v>
      </c>
      <c r="BM286" s="5" t="s">
        <v>105</v>
      </c>
      <c r="BN286" s="5" t="s">
        <v>105</v>
      </c>
      <c r="BO286" s="5" t="s">
        <v>105</v>
      </c>
      <c r="BP286" s="5" t="s">
        <v>105</v>
      </c>
      <c r="BQ286" s="5" t="s">
        <v>105</v>
      </c>
      <c r="BR286" s="5" t="s">
        <v>105</v>
      </c>
      <c r="BS286" s="5" t="s">
        <v>105</v>
      </c>
      <c r="BT286" s="5" t="s">
        <v>105</v>
      </c>
      <c r="BU286" s="5" t="s">
        <v>105</v>
      </c>
      <c r="BV286" s="10" t="s">
        <v>105</v>
      </c>
      <c r="BW286" s="10" t="s">
        <v>105</v>
      </c>
      <c r="BX286" s="5" t="s">
        <v>2604</v>
      </c>
      <c r="BY286" s="5" t="s">
        <v>105</v>
      </c>
      <c r="BZ286" s="5" t="s">
        <v>105</v>
      </c>
      <c r="CA286" s="5" t="s">
        <v>105</v>
      </c>
      <c r="CB286" s="5" t="s">
        <v>105</v>
      </c>
      <c r="CC286" s="5" t="s">
        <v>105</v>
      </c>
      <c r="CD286" s="5" t="s">
        <v>105</v>
      </c>
      <c r="CE286" s="5" t="s">
        <v>105</v>
      </c>
      <c r="CF286" s="5" t="s">
        <v>105</v>
      </c>
      <c r="CG286" s="5" t="s">
        <v>105</v>
      </c>
      <c r="CH286" s="5" t="s">
        <v>105</v>
      </c>
      <c r="CI286" s="5" t="s">
        <v>105</v>
      </c>
      <c r="CJ286" s="5" t="s">
        <v>105</v>
      </c>
      <c r="CK286" s="5" t="s">
        <v>105</v>
      </c>
      <c r="CL286" s="5" t="s">
        <v>105</v>
      </c>
      <c r="CM286" s="5" t="s">
        <v>105</v>
      </c>
      <c r="CN286" s="5" t="s">
        <v>105</v>
      </c>
      <c r="CO286" s="5" t="s">
        <v>105</v>
      </c>
      <c r="CP286" s="5" t="s">
        <v>2605</v>
      </c>
      <c r="CQ286" s="29" t="s">
        <v>2606</v>
      </c>
      <c r="CR286" s="5" t="s">
        <v>105</v>
      </c>
      <c r="CS286" s="5" t="s">
        <v>105</v>
      </c>
      <c r="CT286" s="5" t="s">
        <v>105</v>
      </c>
      <c r="CU286" s="5" t="s">
        <v>105</v>
      </c>
      <c r="CV286" s="13" t="s">
        <v>2607</v>
      </c>
      <c r="CW286" s="6"/>
      <c r="CX286" s="6"/>
      <c r="CY286" s="6"/>
      <c r="CZ286" s="6"/>
      <c r="DA286" s="6"/>
      <c r="DB286" s="6"/>
      <c r="DC286" s="6"/>
      <c r="DD286" s="6"/>
      <c r="DE286" s="6"/>
      <c r="DF286" s="6"/>
    </row>
    <row r="287">
      <c r="A287" s="5" t="s">
        <v>100</v>
      </c>
      <c r="B287" s="5" t="s">
        <v>1496</v>
      </c>
      <c r="C287" s="5" t="s">
        <v>2509</v>
      </c>
      <c r="D287" s="5">
        <v>12019.0</v>
      </c>
      <c r="E287" s="5" t="s">
        <v>103</v>
      </c>
      <c r="F287" s="5">
        <v>2005.0</v>
      </c>
      <c r="G287" s="5" t="s">
        <v>163</v>
      </c>
      <c r="H287" s="5" t="s">
        <v>105</v>
      </c>
      <c r="I287" s="5" t="s">
        <v>150</v>
      </c>
      <c r="J287" s="5" t="s">
        <v>107</v>
      </c>
      <c r="K287" s="5" t="s">
        <v>108</v>
      </c>
      <c r="L287" s="5" t="s">
        <v>105</v>
      </c>
      <c r="M287" s="5" t="s">
        <v>278</v>
      </c>
      <c r="N287" s="5">
        <v>1.0</v>
      </c>
      <c r="O287" s="29" t="s">
        <v>2608</v>
      </c>
      <c r="P287" s="5" t="s">
        <v>2609</v>
      </c>
      <c r="Q287" s="5" t="s">
        <v>2552</v>
      </c>
      <c r="R287" s="5" t="s">
        <v>2610</v>
      </c>
      <c r="S287" s="5" t="s">
        <v>2582</v>
      </c>
      <c r="T287" s="5" t="s">
        <v>105</v>
      </c>
      <c r="U287" s="5" t="s">
        <v>105</v>
      </c>
      <c r="V287" s="5" t="s">
        <v>105</v>
      </c>
      <c r="W287" s="5" t="s">
        <v>105</v>
      </c>
      <c r="X287" s="5">
        <v>230.0</v>
      </c>
      <c r="Y287" s="5" t="s">
        <v>105</v>
      </c>
      <c r="Z287" s="5" t="s">
        <v>105</v>
      </c>
      <c r="AA287" s="5" t="s">
        <v>105</v>
      </c>
      <c r="AB287" s="5" t="s">
        <v>105</v>
      </c>
      <c r="AC287" s="5" t="s">
        <v>2611</v>
      </c>
      <c r="AD287" s="5" t="s">
        <v>2612</v>
      </c>
      <c r="AE287" s="5" t="s">
        <v>105</v>
      </c>
      <c r="AF287" s="5" t="s">
        <v>105</v>
      </c>
      <c r="AG287" s="5" t="s">
        <v>105</v>
      </c>
      <c r="AH287" s="5" t="s">
        <v>105</v>
      </c>
      <c r="AI287" s="15" t="s">
        <v>105</v>
      </c>
      <c r="AJ287" s="22" t="s">
        <v>105</v>
      </c>
      <c r="AK287" s="25" t="s">
        <v>105</v>
      </c>
      <c r="AL287" s="5" t="s">
        <v>105</v>
      </c>
      <c r="AM287" s="5">
        <v>1.0</v>
      </c>
      <c r="AN287" s="5" t="s">
        <v>105</v>
      </c>
      <c r="AO287" s="5" t="s">
        <v>105</v>
      </c>
      <c r="AP287" s="5" t="s">
        <v>105</v>
      </c>
      <c r="AQ287" s="5" t="s">
        <v>105</v>
      </c>
      <c r="AR287" s="5" t="s">
        <v>105</v>
      </c>
      <c r="AS287" s="5" t="s">
        <v>105</v>
      </c>
      <c r="AT287" s="5" t="s">
        <v>105</v>
      </c>
      <c r="AU287" s="5" t="s">
        <v>105</v>
      </c>
      <c r="AV287" s="5" t="s">
        <v>105</v>
      </c>
      <c r="AW287" s="5" t="s">
        <v>105</v>
      </c>
      <c r="AX287" s="5" t="s">
        <v>105</v>
      </c>
      <c r="AY287" s="5" t="s">
        <v>105</v>
      </c>
      <c r="AZ287" s="5" t="s">
        <v>105</v>
      </c>
      <c r="BA287" s="5" t="s">
        <v>105</v>
      </c>
      <c r="BB287" s="5" t="s">
        <v>105</v>
      </c>
      <c r="BC287" s="5" t="s">
        <v>105</v>
      </c>
      <c r="BD287" s="5" t="s">
        <v>105</v>
      </c>
      <c r="BE287" s="5" t="s">
        <v>105</v>
      </c>
      <c r="BF287" s="5" t="s">
        <v>105</v>
      </c>
      <c r="BG287" s="5" t="s">
        <v>105</v>
      </c>
      <c r="BH287" s="5" t="s">
        <v>105</v>
      </c>
      <c r="BI287" s="5" t="s">
        <v>105</v>
      </c>
      <c r="BJ287" s="5" t="s">
        <v>105</v>
      </c>
      <c r="BK287" s="5" t="s">
        <v>105</v>
      </c>
      <c r="BL287" s="5" t="s">
        <v>105</v>
      </c>
      <c r="BM287" s="5" t="s">
        <v>105</v>
      </c>
      <c r="BN287" s="5" t="s">
        <v>105</v>
      </c>
      <c r="BO287" s="5" t="s">
        <v>118</v>
      </c>
      <c r="BP287" s="5" t="s">
        <v>105</v>
      </c>
      <c r="BQ287" s="5" t="s">
        <v>105</v>
      </c>
      <c r="BR287" s="5" t="s">
        <v>2613</v>
      </c>
      <c r="BS287" s="5" t="s">
        <v>105</v>
      </c>
      <c r="BT287" s="5" t="s">
        <v>1523</v>
      </c>
      <c r="BU287" s="5" t="s">
        <v>119</v>
      </c>
      <c r="BV287" s="10" t="s">
        <v>105</v>
      </c>
      <c r="BW287" s="10" t="s">
        <v>105</v>
      </c>
      <c r="BX287" s="5" t="s">
        <v>105</v>
      </c>
      <c r="BY287" s="5" t="s">
        <v>105</v>
      </c>
      <c r="BZ287" s="5" t="s">
        <v>105</v>
      </c>
      <c r="CA287" s="5" t="s">
        <v>105</v>
      </c>
      <c r="CB287" s="5" t="s">
        <v>105</v>
      </c>
      <c r="CC287" s="5" t="s">
        <v>105</v>
      </c>
      <c r="CD287" s="5" t="s">
        <v>105</v>
      </c>
      <c r="CE287" s="5" t="s">
        <v>105</v>
      </c>
      <c r="CF287" s="5" t="s">
        <v>105</v>
      </c>
      <c r="CG287" s="5" t="s">
        <v>105</v>
      </c>
      <c r="CH287" s="5" t="s">
        <v>105</v>
      </c>
      <c r="CI287" s="5" t="s">
        <v>105</v>
      </c>
      <c r="CJ287" s="5" t="s">
        <v>105</v>
      </c>
      <c r="CK287" s="5" t="s">
        <v>105</v>
      </c>
      <c r="CL287" s="5" t="s">
        <v>105</v>
      </c>
      <c r="CM287" s="5" t="s">
        <v>105</v>
      </c>
      <c r="CN287" s="5" t="s">
        <v>105</v>
      </c>
      <c r="CO287" s="5" t="s">
        <v>105</v>
      </c>
      <c r="CP287" s="5" t="s">
        <v>2614</v>
      </c>
      <c r="CQ287" s="29" t="s">
        <v>2615</v>
      </c>
      <c r="CR287" s="5" t="s">
        <v>105</v>
      </c>
      <c r="CS287" s="5" t="s">
        <v>105</v>
      </c>
      <c r="CT287" s="5" t="s">
        <v>105</v>
      </c>
      <c r="CU287" s="5" t="s">
        <v>105</v>
      </c>
      <c r="CV287" s="13" t="s">
        <v>2616</v>
      </c>
      <c r="CW287" s="6"/>
      <c r="CX287" s="6"/>
      <c r="CY287" s="6"/>
      <c r="CZ287" s="6"/>
      <c r="DA287" s="6"/>
      <c r="DB287" s="6"/>
      <c r="DC287" s="6"/>
      <c r="DD287" s="6"/>
      <c r="DE287" s="6"/>
      <c r="DF287" s="6"/>
    </row>
    <row r="288">
      <c r="A288" s="5" t="s">
        <v>100</v>
      </c>
      <c r="B288" s="5" t="s">
        <v>1496</v>
      </c>
      <c r="C288" s="5" t="s">
        <v>2509</v>
      </c>
      <c r="D288" s="5">
        <v>26646.0</v>
      </c>
      <c r="E288" s="5" t="s">
        <v>2617</v>
      </c>
      <c r="F288" s="5">
        <v>2006.0</v>
      </c>
      <c r="G288" s="5" t="s">
        <v>105</v>
      </c>
      <c r="H288" s="5" t="s">
        <v>105</v>
      </c>
      <c r="I288" s="5" t="s">
        <v>106</v>
      </c>
      <c r="J288" s="5" t="s">
        <v>107</v>
      </c>
      <c r="K288" s="5" t="s">
        <v>108</v>
      </c>
      <c r="L288" s="5" t="s">
        <v>105</v>
      </c>
      <c r="M288" s="5" t="s">
        <v>137</v>
      </c>
      <c r="N288" s="5">
        <v>2.0</v>
      </c>
      <c r="O288" s="29" t="s">
        <v>2618</v>
      </c>
      <c r="P288" s="5" t="s">
        <v>2619</v>
      </c>
      <c r="Q288" s="5" t="s">
        <v>2535</v>
      </c>
      <c r="R288" s="5" t="s">
        <v>2560</v>
      </c>
      <c r="S288" s="5" t="s">
        <v>105</v>
      </c>
      <c r="T288" s="5" t="s">
        <v>105</v>
      </c>
      <c r="U288" s="5" t="s">
        <v>105</v>
      </c>
      <c r="V288" s="5" t="s">
        <v>105</v>
      </c>
      <c r="W288" s="5" t="s">
        <v>105</v>
      </c>
      <c r="X288" s="5">
        <v>1600.0</v>
      </c>
      <c r="Y288" s="5" t="s">
        <v>271</v>
      </c>
      <c r="Z288" s="5" t="s">
        <v>105</v>
      </c>
      <c r="AA288" s="5" t="s">
        <v>105</v>
      </c>
      <c r="AB288" s="5" t="s">
        <v>105</v>
      </c>
      <c r="AC288" s="5" t="s">
        <v>1714</v>
      </c>
      <c r="AD288" s="5" t="s">
        <v>105</v>
      </c>
      <c r="AE288" s="5" t="s">
        <v>105</v>
      </c>
      <c r="AF288" s="5" t="s">
        <v>105</v>
      </c>
      <c r="AG288" s="5" t="s">
        <v>105</v>
      </c>
      <c r="AH288" s="5" t="s">
        <v>105</v>
      </c>
      <c r="AI288" s="28">
        <f t="shared" ref="AI288:AI289" si="68">CONVERT(AJ288, "ft", "m")</f>
        <v>19.05</v>
      </c>
      <c r="AJ288" s="8">
        <f>(50+75)/2</f>
        <v>62.5</v>
      </c>
      <c r="AK288" s="24">
        <f t="shared" ref="AK288:AK289" si="69">CONVERT(AJ288, "ft", "yd")</f>
        <v>20.83333333</v>
      </c>
      <c r="AL288" s="5" t="s">
        <v>118</v>
      </c>
      <c r="AM288" s="5">
        <v>1.0</v>
      </c>
      <c r="AN288" s="5" t="s">
        <v>105</v>
      </c>
      <c r="AO288" s="5" t="s">
        <v>105</v>
      </c>
      <c r="AP288" s="5" t="s">
        <v>105</v>
      </c>
      <c r="AQ288" s="5" t="s">
        <v>105</v>
      </c>
      <c r="AR288" s="5" t="s">
        <v>105</v>
      </c>
      <c r="AS288" s="5" t="s">
        <v>105</v>
      </c>
      <c r="AT288" s="5" t="s">
        <v>105</v>
      </c>
      <c r="AU288" s="5" t="s">
        <v>105</v>
      </c>
      <c r="AV288" s="5" t="s">
        <v>105</v>
      </c>
      <c r="AW288" s="5" t="s">
        <v>286</v>
      </c>
      <c r="AX288" s="5" t="s">
        <v>105</v>
      </c>
      <c r="AY288" s="5" t="s">
        <v>105</v>
      </c>
      <c r="AZ288" s="5" t="s">
        <v>105</v>
      </c>
      <c r="BA288" s="5" t="s">
        <v>105</v>
      </c>
      <c r="BB288" s="5" t="s">
        <v>105</v>
      </c>
      <c r="BC288" s="5" t="s">
        <v>105</v>
      </c>
      <c r="BD288" s="5" t="s">
        <v>105</v>
      </c>
      <c r="BE288" s="5" t="s">
        <v>105</v>
      </c>
      <c r="BF288" s="5" t="s">
        <v>105</v>
      </c>
      <c r="BG288" s="5" t="s">
        <v>105</v>
      </c>
      <c r="BH288" s="5" t="s">
        <v>105</v>
      </c>
      <c r="BI288" s="5" t="s">
        <v>105</v>
      </c>
      <c r="BJ288" s="5" t="s">
        <v>105</v>
      </c>
      <c r="BK288" s="5" t="s">
        <v>105</v>
      </c>
      <c r="BL288" s="5" t="s">
        <v>105</v>
      </c>
      <c r="BM288" s="5" t="s">
        <v>105</v>
      </c>
      <c r="BN288" s="5" t="s">
        <v>105</v>
      </c>
      <c r="BO288" s="5" t="s">
        <v>105</v>
      </c>
      <c r="BP288" s="5" t="s">
        <v>105</v>
      </c>
      <c r="BQ288" s="5" t="s">
        <v>105</v>
      </c>
      <c r="BR288" s="5" t="s">
        <v>2620</v>
      </c>
      <c r="BS288" s="5" t="s">
        <v>105</v>
      </c>
      <c r="BT288" s="5" t="s">
        <v>2621</v>
      </c>
      <c r="BU288" s="5" t="s">
        <v>119</v>
      </c>
      <c r="BV288" s="10" t="s">
        <v>105</v>
      </c>
      <c r="BW288" s="10" t="s">
        <v>105</v>
      </c>
      <c r="BX288" s="5" t="s">
        <v>105</v>
      </c>
      <c r="BY288" s="5" t="s">
        <v>105</v>
      </c>
      <c r="BZ288" s="5" t="s">
        <v>105</v>
      </c>
      <c r="CA288" s="5" t="s">
        <v>105</v>
      </c>
      <c r="CB288" s="5" t="s">
        <v>105</v>
      </c>
      <c r="CC288" s="5" t="s">
        <v>105</v>
      </c>
      <c r="CD288" s="5" t="s">
        <v>105</v>
      </c>
      <c r="CE288" s="5" t="s">
        <v>105</v>
      </c>
      <c r="CF288" s="5" t="s">
        <v>105</v>
      </c>
      <c r="CG288" s="5" t="s">
        <v>105</v>
      </c>
      <c r="CH288" s="5" t="s">
        <v>105</v>
      </c>
      <c r="CI288" s="5" t="s">
        <v>105</v>
      </c>
      <c r="CJ288" s="5" t="s">
        <v>105</v>
      </c>
      <c r="CK288" s="5" t="s">
        <v>105</v>
      </c>
      <c r="CL288" s="5" t="s">
        <v>105</v>
      </c>
      <c r="CM288" s="5" t="s">
        <v>105</v>
      </c>
      <c r="CN288" s="5" t="s">
        <v>105</v>
      </c>
      <c r="CO288" s="5" t="s">
        <v>105</v>
      </c>
      <c r="CP288" s="5" t="s">
        <v>105</v>
      </c>
      <c r="CQ288" s="29" t="s">
        <v>2622</v>
      </c>
      <c r="CR288" s="5" t="s">
        <v>105</v>
      </c>
      <c r="CS288" s="5" t="s">
        <v>105</v>
      </c>
      <c r="CT288" s="5" t="s">
        <v>105</v>
      </c>
      <c r="CU288" s="5" t="s">
        <v>105</v>
      </c>
      <c r="CV288" s="13" t="s">
        <v>2623</v>
      </c>
      <c r="CW288" s="6"/>
      <c r="CX288" s="6"/>
      <c r="CY288" s="6"/>
      <c r="CZ288" s="6"/>
      <c r="DA288" s="6"/>
      <c r="DB288" s="6"/>
      <c r="DC288" s="6"/>
      <c r="DD288" s="6"/>
      <c r="DE288" s="6"/>
      <c r="DF288" s="6"/>
    </row>
    <row r="289">
      <c r="A289" s="5" t="s">
        <v>100</v>
      </c>
      <c r="B289" s="5" t="s">
        <v>1496</v>
      </c>
      <c r="C289" s="5" t="s">
        <v>2509</v>
      </c>
      <c r="D289" s="5">
        <v>24892.0</v>
      </c>
      <c r="E289" s="5" t="s">
        <v>2598</v>
      </c>
      <c r="F289" s="5">
        <v>2006.0</v>
      </c>
      <c r="G289" s="5" t="s">
        <v>197</v>
      </c>
      <c r="H289" s="5">
        <v>21.0</v>
      </c>
      <c r="I289" s="5" t="s">
        <v>150</v>
      </c>
      <c r="J289" s="5" t="s">
        <v>124</v>
      </c>
      <c r="K289" s="5" t="s">
        <v>199</v>
      </c>
      <c r="L289" s="5" t="s">
        <v>105</v>
      </c>
      <c r="M289" s="5" t="s">
        <v>105</v>
      </c>
      <c r="N289" s="5">
        <v>2.0</v>
      </c>
      <c r="O289" s="29" t="s">
        <v>2624</v>
      </c>
      <c r="P289" s="29" t="s">
        <v>2625</v>
      </c>
      <c r="Q289" s="5" t="s">
        <v>2525</v>
      </c>
      <c r="R289" s="5" t="s">
        <v>2626</v>
      </c>
      <c r="S289" s="5" t="s">
        <v>2627</v>
      </c>
      <c r="T289" s="5" t="s">
        <v>105</v>
      </c>
      <c r="U289" s="5" t="s">
        <v>105</v>
      </c>
      <c r="V289" s="5" t="s">
        <v>105</v>
      </c>
      <c r="W289" s="5" t="s">
        <v>105</v>
      </c>
      <c r="X289" s="5">
        <v>800.0</v>
      </c>
      <c r="Y289" s="5" t="s">
        <v>105</v>
      </c>
      <c r="Z289" s="5" t="s">
        <v>167</v>
      </c>
      <c r="AA289" s="5" t="s">
        <v>220</v>
      </c>
      <c r="AB289" s="5">
        <v>5.0</v>
      </c>
      <c r="AC289" s="5" t="s">
        <v>2628</v>
      </c>
      <c r="AD289" s="5" t="s">
        <v>105</v>
      </c>
      <c r="AE289" s="5" t="s">
        <v>105</v>
      </c>
      <c r="AF289" s="5" t="s">
        <v>105</v>
      </c>
      <c r="AG289" s="5" t="s">
        <v>105</v>
      </c>
      <c r="AH289" s="5" t="s">
        <v>105</v>
      </c>
      <c r="AI289" s="28">
        <f t="shared" si="68"/>
        <v>54.864</v>
      </c>
      <c r="AJ289" s="22">
        <v>180.0</v>
      </c>
      <c r="AK289" s="24">
        <f t="shared" si="69"/>
        <v>60</v>
      </c>
      <c r="AL289" s="5" t="s">
        <v>105</v>
      </c>
      <c r="AM289" s="5" t="s">
        <v>105</v>
      </c>
      <c r="AN289" s="5" t="s">
        <v>105</v>
      </c>
      <c r="AO289" s="5" t="s">
        <v>105</v>
      </c>
      <c r="AP289" s="5" t="s">
        <v>105</v>
      </c>
      <c r="AQ289" s="5" t="s">
        <v>105</v>
      </c>
      <c r="AR289" s="5" t="s">
        <v>105</v>
      </c>
      <c r="AS289" s="5" t="s">
        <v>105</v>
      </c>
      <c r="AT289" s="5" t="s">
        <v>105</v>
      </c>
      <c r="AU289" s="5" t="s">
        <v>105</v>
      </c>
      <c r="AV289" s="5" t="s">
        <v>105</v>
      </c>
      <c r="AW289" s="5" t="s">
        <v>105</v>
      </c>
      <c r="AX289" s="5" t="s">
        <v>105</v>
      </c>
      <c r="AY289" s="5" t="s">
        <v>105</v>
      </c>
      <c r="AZ289" s="5" t="s">
        <v>105</v>
      </c>
      <c r="BA289" s="5" t="s">
        <v>105</v>
      </c>
      <c r="BB289" s="5" t="s">
        <v>105</v>
      </c>
      <c r="BC289" s="5" t="s">
        <v>105</v>
      </c>
      <c r="BD289" s="5" t="s">
        <v>105</v>
      </c>
      <c r="BE289" s="5" t="s">
        <v>105</v>
      </c>
      <c r="BF289" s="5" t="s">
        <v>105</v>
      </c>
      <c r="BG289" s="5" t="s">
        <v>105</v>
      </c>
      <c r="BH289" s="5" t="s">
        <v>105</v>
      </c>
      <c r="BI289" s="5" t="s">
        <v>105</v>
      </c>
      <c r="BJ289" s="5" t="s">
        <v>105</v>
      </c>
      <c r="BK289" s="5" t="s">
        <v>105</v>
      </c>
      <c r="BL289" s="5" t="s">
        <v>105</v>
      </c>
      <c r="BM289" s="5" t="s">
        <v>105</v>
      </c>
      <c r="BN289" s="5" t="s">
        <v>105</v>
      </c>
      <c r="BO289" s="5" t="s">
        <v>105</v>
      </c>
      <c r="BP289" s="5" t="s">
        <v>105</v>
      </c>
      <c r="BQ289" s="5" t="s">
        <v>105</v>
      </c>
      <c r="BR289" s="5" t="s">
        <v>105</v>
      </c>
      <c r="BS289" s="5" t="s">
        <v>105</v>
      </c>
      <c r="BT289" s="5" t="s">
        <v>105</v>
      </c>
      <c r="BU289" s="5" t="s">
        <v>105</v>
      </c>
      <c r="BV289" s="10" t="s">
        <v>105</v>
      </c>
      <c r="BW289" s="10" t="s">
        <v>105</v>
      </c>
      <c r="BX289" s="5" t="s">
        <v>2629</v>
      </c>
      <c r="BY289" s="5" t="s">
        <v>105</v>
      </c>
      <c r="BZ289" s="5" t="s">
        <v>105</v>
      </c>
      <c r="CA289" s="5" t="s">
        <v>105</v>
      </c>
      <c r="CB289" s="5" t="s">
        <v>105</v>
      </c>
      <c r="CC289" s="5" t="s">
        <v>105</v>
      </c>
      <c r="CD289" s="5" t="s">
        <v>105</v>
      </c>
      <c r="CE289" s="5" t="s">
        <v>105</v>
      </c>
      <c r="CF289" s="5" t="s">
        <v>105</v>
      </c>
      <c r="CG289" s="5" t="s">
        <v>105</v>
      </c>
      <c r="CH289" s="5" t="s">
        <v>105</v>
      </c>
      <c r="CI289" s="5" t="s">
        <v>105</v>
      </c>
      <c r="CJ289" s="5" t="s">
        <v>105</v>
      </c>
      <c r="CK289" s="5" t="s">
        <v>105</v>
      </c>
      <c r="CL289" s="5" t="s">
        <v>105</v>
      </c>
      <c r="CM289" s="5" t="s">
        <v>105</v>
      </c>
      <c r="CN289" s="5" t="s">
        <v>105</v>
      </c>
      <c r="CO289" s="5" t="s">
        <v>105</v>
      </c>
      <c r="CP289" s="5" t="s">
        <v>2630</v>
      </c>
      <c r="CQ289" s="29" t="s">
        <v>2631</v>
      </c>
      <c r="CR289" s="5" t="s">
        <v>105</v>
      </c>
      <c r="CS289" s="5" t="s">
        <v>105</v>
      </c>
      <c r="CT289" s="5" t="s">
        <v>105</v>
      </c>
      <c r="CU289" s="5" t="s">
        <v>105</v>
      </c>
      <c r="CV289" s="13" t="s">
        <v>2632</v>
      </c>
      <c r="CW289" s="6"/>
      <c r="CX289" s="6"/>
      <c r="CY289" s="6"/>
      <c r="CZ289" s="6"/>
      <c r="DA289" s="6"/>
      <c r="DB289" s="6"/>
      <c r="DC289" s="6"/>
      <c r="DD289" s="6"/>
      <c r="DE289" s="6"/>
      <c r="DF289" s="6"/>
    </row>
    <row r="290">
      <c r="A290" s="5" t="s">
        <v>100</v>
      </c>
      <c r="B290" s="5" t="s">
        <v>1496</v>
      </c>
      <c r="C290" s="5" t="s">
        <v>2509</v>
      </c>
      <c r="D290" s="5">
        <v>25445.0</v>
      </c>
      <c r="E290" s="5" t="s">
        <v>2598</v>
      </c>
      <c r="F290" s="5">
        <v>2008.0</v>
      </c>
      <c r="G290" s="5" t="s">
        <v>163</v>
      </c>
      <c r="H290" s="5" t="s">
        <v>2633</v>
      </c>
      <c r="I290" s="5" t="s">
        <v>150</v>
      </c>
      <c r="J290" s="5" t="s">
        <v>124</v>
      </c>
      <c r="K290" s="5" t="s">
        <v>325</v>
      </c>
      <c r="L290" s="5" t="s">
        <v>105</v>
      </c>
      <c r="M290" s="5" t="s">
        <v>105</v>
      </c>
      <c r="N290" s="5">
        <v>2.0</v>
      </c>
      <c r="O290" s="29" t="s">
        <v>2634</v>
      </c>
      <c r="P290" s="5" t="s">
        <v>2635</v>
      </c>
      <c r="Q290" s="5" t="s">
        <v>2636</v>
      </c>
      <c r="R290" s="5" t="s">
        <v>2590</v>
      </c>
      <c r="S290" s="5" t="s">
        <v>2637</v>
      </c>
      <c r="T290" s="5">
        <v>42.220218</v>
      </c>
      <c r="U290" s="5">
        <v>-123.748328</v>
      </c>
      <c r="V290" s="5" t="s">
        <v>105</v>
      </c>
      <c r="W290" s="5">
        <v>1825.0</v>
      </c>
      <c r="X290" s="5" t="s">
        <v>105</v>
      </c>
      <c r="Y290" s="5" t="s">
        <v>105</v>
      </c>
      <c r="Z290" s="5" t="s">
        <v>167</v>
      </c>
      <c r="AA290" s="5" t="s">
        <v>141</v>
      </c>
      <c r="AB290" s="5">
        <v>91.0</v>
      </c>
      <c r="AC290" s="5" t="s">
        <v>1714</v>
      </c>
      <c r="AD290" s="5" t="s">
        <v>105</v>
      </c>
      <c r="AE290" s="5" t="s">
        <v>105</v>
      </c>
      <c r="AF290" s="5" t="s">
        <v>105</v>
      </c>
      <c r="AG290" s="5" t="s">
        <v>105</v>
      </c>
      <c r="AH290" s="5" t="s">
        <v>105</v>
      </c>
      <c r="AI290" s="5" t="s">
        <v>105</v>
      </c>
      <c r="AJ290" s="5" t="s">
        <v>105</v>
      </c>
      <c r="AK290" s="5" t="s">
        <v>105</v>
      </c>
      <c r="AL290" s="5" t="s">
        <v>105</v>
      </c>
      <c r="AM290" s="5" t="s">
        <v>105</v>
      </c>
      <c r="AN290" s="5" t="s">
        <v>105</v>
      </c>
      <c r="AO290" s="5" t="s">
        <v>105</v>
      </c>
      <c r="AP290" s="5" t="s">
        <v>105</v>
      </c>
      <c r="AQ290" s="5" t="s">
        <v>105</v>
      </c>
      <c r="AR290" s="5" t="s">
        <v>105</v>
      </c>
      <c r="AS290" s="5" t="s">
        <v>105</v>
      </c>
      <c r="AT290" s="5" t="s">
        <v>105</v>
      </c>
      <c r="AU290" s="5" t="s">
        <v>105</v>
      </c>
      <c r="AV290" s="5" t="s">
        <v>105</v>
      </c>
      <c r="AW290" s="5" t="s">
        <v>105</v>
      </c>
      <c r="AX290" s="5" t="s">
        <v>105</v>
      </c>
      <c r="AY290" s="5" t="s">
        <v>105</v>
      </c>
      <c r="AZ290" s="5" t="s">
        <v>105</v>
      </c>
      <c r="BA290" s="5" t="s">
        <v>105</v>
      </c>
      <c r="BB290" s="5" t="s">
        <v>105</v>
      </c>
      <c r="BC290" s="5" t="s">
        <v>105</v>
      </c>
      <c r="BD290" s="5" t="s">
        <v>105</v>
      </c>
      <c r="BE290" s="5" t="s">
        <v>105</v>
      </c>
      <c r="BF290" s="5" t="s">
        <v>105</v>
      </c>
      <c r="BG290" s="5" t="s">
        <v>105</v>
      </c>
      <c r="BH290" s="5" t="s">
        <v>105</v>
      </c>
      <c r="BI290" s="5" t="s">
        <v>105</v>
      </c>
      <c r="BJ290" s="5" t="s">
        <v>105</v>
      </c>
      <c r="BK290" s="5" t="s">
        <v>105</v>
      </c>
      <c r="BL290" s="5" t="s">
        <v>105</v>
      </c>
      <c r="BM290" s="5" t="s">
        <v>105</v>
      </c>
      <c r="BN290" s="5" t="s">
        <v>105</v>
      </c>
      <c r="BO290" s="5" t="s">
        <v>105</v>
      </c>
      <c r="BP290" s="5" t="s">
        <v>105</v>
      </c>
      <c r="BQ290" s="5" t="s">
        <v>105</v>
      </c>
      <c r="BR290" s="5" t="s">
        <v>105</v>
      </c>
      <c r="BS290" s="5" t="s">
        <v>105</v>
      </c>
      <c r="BT290" s="5" t="s">
        <v>105</v>
      </c>
      <c r="BU290" s="5" t="s">
        <v>105</v>
      </c>
      <c r="BV290" s="10" t="s">
        <v>105</v>
      </c>
      <c r="BW290" s="10" t="s">
        <v>105</v>
      </c>
      <c r="BX290" s="5" t="s">
        <v>105</v>
      </c>
      <c r="BY290" s="5" t="s">
        <v>118</v>
      </c>
      <c r="BZ290" s="5" t="s">
        <v>2638</v>
      </c>
      <c r="CA290" s="5" t="s">
        <v>105</v>
      </c>
      <c r="CB290" s="5" t="s">
        <v>105</v>
      </c>
      <c r="CC290" s="5" t="s">
        <v>105</v>
      </c>
      <c r="CD290" s="5" t="s">
        <v>105</v>
      </c>
      <c r="CE290" s="5" t="s">
        <v>105</v>
      </c>
      <c r="CF290" s="5" t="s">
        <v>105</v>
      </c>
      <c r="CG290" s="5" t="s">
        <v>105</v>
      </c>
      <c r="CH290" s="5" t="s">
        <v>105</v>
      </c>
      <c r="CI290" s="5" t="s">
        <v>105</v>
      </c>
      <c r="CJ290" s="5" t="s">
        <v>105</v>
      </c>
      <c r="CK290" s="5" t="s">
        <v>105</v>
      </c>
      <c r="CL290" s="5" t="s">
        <v>105</v>
      </c>
      <c r="CM290" s="5" t="s">
        <v>105</v>
      </c>
      <c r="CN290" s="5" t="s">
        <v>105</v>
      </c>
      <c r="CO290" s="5" t="s">
        <v>105</v>
      </c>
      <c r="CP290" s="5" t="s">
        <v>2639</v>
      </c>
      <c r="CQ290" s="29" t="s">
        <v>2640</v>
      </c>
      <c r="CR290" s="5" t="s">
        <v>118</v>
      </c>
      <c r="CS290" s="5" t="s">
        <v>105</v>
      </c>
      <c r="CT290" s="5" t="s">
        <v>105</v>
      </c>
      <c r="CU290" s="5" t="s">
        <v>105</v>
      </c>
      <c r="CV290" s="13" t="s">
        <v>2641</v>
      </c>
      <c r="CW290" s="6"/>
      <c r="CX290" s="6"/>
      <c r="CY290" s="6"/>
      <c r="CZ290" s="6"/>
      <c r="DA290" s="6"/>
      <c r="DB290" s="6"/>
      <c r="DC290" s="6"/>
      <c r="DD290" s="6"/>
      <c r="DE290" s="6"/>
      <c r="DF290" s="6"/>
    </row>
    <row r="291">
      <c r="A291" s="5" t="s">
        <v>100</v>
      </c>
      <c r="B291" s="5" t="s">
        <v>1496</v>
      </c>
      <c r="C291" s="5" t="s">
        <v>2509</v>
      </c>
      <c r="D291" s="5">
        <v>28445.0</v>
      </c>
      <c r="E291" s="5" t="s">
        <v>2617</v>
      </c>
      <c r="F291" s="5">
        <v>2010.0</v>
      </c>
      <c r="G291" s="5" t="s">
        <v>492</v>
      </c>
      <c r="H291" s="5">
        <v>23.0</v>
      </c>
      <c r="I291" s="5" t="s">
        <v>136</v>
      </c>
      <c r="J291" s="5" t="s">
        <v>107</v>
      </c>
      <c r="K291" s="5" t="s">
        <v>108</v>
      </c>
      <c r="L291" s="5" t="s">
        <v>105</v>
      </c>
      <c r="M291" s="5" t="s">
        <v>137</v>
      </c>
      <c r="N291" s="5">
        <v>1.0</v>
      </c>
      <c r="O291" s="29" t="s">
        <v>2642</v>
      </c>
      <c r="P291" s="5" t="s">
        <v>105</v>
      </c>
      <c r="Q291" s="5" t="s">
        <v>2512</v>
      </c>
      <c r="R291" s="5" t="s">
        <v>2643</v>
      </c>
      <c r="S291" s="5" t="s">
        <v>105</v>
      </c>
      <c r="T291" s="5" t="s">
        <v>105</v>
      </c>
      <c r="U291" s="5" t="s">
        <v>105</v>
      </c>
      <c r="V291" s="5" t="s">
        <v>105</v>
      </c>
      <c r="W291" s="5" t="s">
        <v>105</v>
      </c>
      <c r="X291" s="5">
        <v>715.0</v>
      </c>
      <c r="Y291" s="5" t="s">
        <v>105</v>
      </c>
      <c r="Z291" s="5" t="s">
        <v>105</v>
      </c>
      <c r="AA291" s="5" t="s">
        <v>545</v>
      </c>
      <c r="AB291" s="5">
        <v>100.0</v>
      </c>
      <c r="AC291" s="5" t="s">
        <v>2644</v>
      </c>
      <c r="AD291" s="5" t="s">
        <v>2645</v>
      </c>
      <c r="AE291" s="5" t="s">
        <v>105</v>
      </c>
      <c r="AF291" s="5" t="s">
        <v>105</v>
      </c>
      <c r="AG291" s="5" t="s">
        <v>105</v>
      </c>
      <c r="AH291" s="6">
        <f>5/60</f>
        <v>0.08333333333</v>
      </c>
      <c r="AI291" s="28">
        <f>CONVERT(AJ291, "ft", "m")</f>
        <v>18.288</v>
      </c>
      <c r="AJ291" s="22">
        <v>60.0</v>
      </c>
      <c r="AK291" s="24">
        <f>CONVERT(AJ291, "ft", "yd")</f>
        <v>20</v>
      </c>
      <c r="AL291" s="5" t="s">
        <v>105</v>
      </c>
      <c r="AM291" s="5">
        <v>1.0</v>
      </c>
      <c r="AN291" s="5">
        <v>7.5</v>
      </c>
      <c r="AO291" s="5" t="s">
        <v>105</v>
      </c>
      <c r="AP291" s="5" t="s">
        <v>105</v>
      </c>
      <c r="AQ291" s="5" t="s">
        <v>105</v>
      </c>
      <c r="AR291" s="5" t="s">
        <v>105</v>
      </c>
      <c r="AS291" s="5" t="s">
        <v>105</v>
      </c>
      <c r="AT291" s="5">
        <v>500.0</v>
      </c>
      <c r="AU291" s="5" t="s">
        <v>105</v>
      </c>
      <c r="AV291" s="5" t="s">
        <v>105</v>
      </c>
      <c r="AW291" s="5" t="s">
        <v>116</v>
      </c>
      <c r="AX291" s="5" t="s">
        <v>105</v>
      </c>
      <c r="AY291" s="5" t="s">
        <v>105</v>
      </c>
      <c r="AZ291" s="5" t="s">
        <v>105</v>
      </c>
      <c r="BA291" s="5" t="s">
        <v>105</v>
      </c>
      <c r="BB291" s="5" t="s">
        <v>105</v>
      </c>
      <c r="BC291" s="5" t="s">
        <v>105</v>
      </c>
      <c r="BD291" s="5" t="s">
        <v>105</v>
      </c>
      <c r="BE291" s="5" t="s">
        <v>105</v>
      </c>
      <c r="BF291" s="5" t="s">
        <v>105</v>
      </c>
      <c r="BG291" s="5" t="s">
        <v>105</v>
      </c>
      <c r="BH291" s="5" t="s">
        <v>105</v>
      </c>
      <c r="BI291" s="5" t="s">
        <v>105</v>
      </c>
      <c r="BJ291" s="5" t="s">
        <v>105</v>
      </c>
      <c r="BK291" s="5" t="s">
        <v>105</v>
      </c>
      <c r="BL291" s="5" t="s">
        <v>105</v>
      </c>
      <c r="BM291" s="5" t="s">
        <v>749</v>
      </c>
      <c r="BN291" s="5" t="s">
        <v>685</v>
      </c>
      <c r="BO291" s="5" t="s">
        <v>105</v>
      </c>
      <c r="BP291" s="5" t="s">
        <v>2646</v>
      </c>
      <c r="BQ291" s="5" t="s">
        <v>105</v>
      </c>
      <c r="BR291" s="5" t="s">
        <v>2647</v>
      </c>
      <c r="BS291" s="5" t="s">
        <v>105</v>
      </c>
      <c r="BT291" s="5" t="s">
        <v>2648</v>
      </c>
      <c r="BU291" s="5" t="s">
        <v>119</v>
      </c>
      <c r="BV291" s="10" t="s">
        <v>348</v>
      </c>
      <c r="BW291" s="5" t="s">
        <v>118</v>
      </c>
      <c r="BX291" s="5" t="s">
        <v>105</v>
      </c>
      <c r="BY291" s="5" t="s">
        <v>105</v>
      </c>
      <c r="BZ291" s="5" t="s">
        <v>105</v>
      </c>
      <c r="CA291" s="5" t="s">
        <v>105</v>
      </c>
      <c r="CB291" s="5" t="s">
        <v>105</v>
      </c>
      <c r="CC291" s="5" t="s">
        <v>105</v>
      </c>
      <c r="CD291" s="5" t="s">
        <v>105</v>
      </c>
      <c r="CE291" s="5" t="s">
        <v>105</v>
      </c>
      <c r="CF291" s="5" t="s">
        <v>105</v>
      </c>
      <c r="CG291" s="5" t="s">
        <v>105</v>
      </c>
      <c r="CH291" s="5" t="s">
        <v>105</v>
      </c>
      <c r="CI291" s="5" t="s">
        <v>105</v>
      </c>
      <c r="CJ291" s="5" t="s">
        <v>105</v>
      </c>
      <c r="CK291" s="5" t="s">
        <v>105</v>
      </c>
      <c r="CL291" s="5" t="s">
        <v>105</v>
      </c>
      <c r="CM291" s="5" t="s">
        <v>105</v>
      </c>
      <c r="CN291" s="5" t="s">
        <v>105</v>
      </c>
      <c r="CO291" s="5" t="s">
        <v>105</v>
      </c>
      <c r="CP291" s="5" t="s">
        <v>2649</v>
      </c>
      <c r="CQ291" s="29" t="s">
        <v>2650</v>
      </c>
      <c r="CR291" s="5" t="s">
        <v>105</v>
      </c>
      <c r="CS291" s="5" t="s">
        <v>118</v>
      </c>
      <c r="CT291" s="5" t="s">
        <v>2651</v>
      </c>
      <c r="CU291" s="5" t="s">
        <v>105</v>
      </c>
      <c r="CV291" s="13" t="s">
        <v>2652</v>
      </c>
      <c r="CW291" s="6"/>
      <c r="CX291" s="6"/>
      <c r="CY291" s="6"/>
      <c r="CZ291" s="6"/>
      <c r="DA291" s="6"/>
      <c r="DB291" s="6"/>
      <c r="DC291" s="6"/>
      <c r="DD291" s="6"/>
      <c r="DE291" s="6"/>
      <c r="DF291" s="6"/>
    </row>
    <row r="292">
      <c r="A292" s="5" t="s">
        <v>100</v>
      </c>
      <c r="B292" s="5" t="s">
        <v>1496</v>
      </c>
      <c r="C292" s="5" t="s">
        <v>2653</v>
      </c>
      <c r="D292" s="5">
        <v>681.0</v>
      </c>
      <c r="E292" s="5" t="s">
        <v>105</v>
      </c>
      <c r="F292" s="5">
        <v>1980.0</v>
      </c>
      <c r="G292" s="5" t="s">
        <v>492</v>
      </c>
      <c r="H292" s="5">
        <v>3.0</v>
      </c>
      <c r="I292" s="5" t="s">
        <v>136</v>
      </c>
      <c r="J292" s="5" t="s">
        <v>124</v>
      </c>
      <c r="K292" s="5" t="s">
        <v>623</v>
      </c>
      <c r="L292" s="5" t="s">
        <v>105</v>
      </c>
      <c r="M292" s="5" t="s">
        <v>278</v>
      </c>
      <c r="N292" s="5">
        <v>2.0</v>
      </c>
      <c r="O292" s="29" t="s">
        <v>2654</v>
      </c>
      <c r="P292" s="5" t="s">
        <v>2655</v>
      </c>
      <c r="Q292" s="5" t="s">
        <v>2656</v>
      </c>
      <c r="R292" s="5" t="s">
        <v>2657</v>
      </c>
      <c r="S292" s="5" t="s">
        <v>105</v>
      </c>
      <c r="T292" s="5" t="s">
        <v>105</v>
      </c>
      <c r="U292" s="5" t="s">
        <v>105</v>
      </c>
      <c r="V292" s="5" t="s">
        <v>105</v>
      </c>
      <c r="W292" s="5" t="s">
        <v>105</v>
      </c>
      <c r="X292" s="5">
        <v>2400.0</v>
      </c>
      <c r="Y292" s="5" t="s">
        <v>105</v>
      </c>
      <c r="Z292" s="5" t="s">
        <v>105</v>
      </c>
      <c r="AA292" s="5" t="s">
        <v>220</v>
      </c>
      <c r="AB292" s="5">
        <v>27.0</v>
      </c>
      <c r="AC292" s="5" t="s">
        <v>284</v>
      </c>
      <c r="AD292" s="5" t="s">
        <v>2658</v>
      </c>
      <c r="AE292" s="5" t="s">
        <v>105</v>
      </c>
      <c r="AF292" s="5" t="s">
        <v>105</v>
      </c>
      <c r="AG292" s="5" t="s">
        <v>105</v>
      </c>
      <c r="AH292" s="5">
        <v>120.0</v>
      </c>
      <c r="AI292" s="15" t="s">
        <v>105</v>
      </c>
      <c r="AJ292" s="22" t="s">
        <v>105</v>
      </c>
      <c r="AK292" s="25" t="s">
        <v>105</v>
      </c>
      <c r="AL292" s="5" t="s">
        <v>105</v>
      </c>
      <c r="AM292" s="5">
        <v>1.0</v>
      </c>
      <c r="AN292" s="5" t="s">
        <v>105</v>
      </c>
      <c r="AO292" s="5" t="s">
        <v>105</v>
      </c>
      <c r="AP292" s="5" t="s">
        <v>105</v>
      </c>
      <c r="AQ292" s="5" t="s">
        <v>105</v>
      </c>
      <c r="AR292" s="5" t="s">
        <v>105</v>
      </c>
      <c r="AS292" s="5" t="s">
        <v>105</v>
      </c>
      <c r="AT292" s="5" t="s">
        <v>105</v>
      </c>
      <c r="AU292" s="5" t="s">
        <v>105</v>
      </c>
      <c r="AV292" s="5" t="s">
        <v>105</v>
      </c>
      <c r="AW292" s="5" t="s">
        <v>105</v>
      </c>
      <c r="AX292" s="5" t="s">
        <v>105</v>
      </c>
      <c r="AY292" s="5" t="s">
        <v>105</v>
      </c>
      <c r="AZ292" s="5" t="s">
        <v>105</v>
      </c>
      <c r="BA292" s="5" t="s">
        <v>105</v>
      </c>
      <c r="BB292" s="5" t="s">
        <v>105</v>
      </c>
      <c r="BC292" s="5" t="s">
        <v>105</v>
      </c>
      <c r="BD292" s="5" t="s">
        <v>105</v>
      </c>
      <c r="BE292" s="5" t="s">
        <v>105</v>
      </c>
      <c r="BF292" s="5" t="s">
        <v>105</v>
      </c>
      <c r="BG292" s="5" t="s">
        <v>105</v>
      </c>
      <c r="BH292" s="5" t="s">
        <v>105</v>
      </c>
      <c r="BI292" s="5" t="s">
        <v>105</v>
      </c>
      <c r="BJ292" s="5" t="s">
        <v>105</v>
      </c>
      <c r="BK292" s="5" t="s">
        <v>105</v>
      </c>
      <c r="BL292" s="5" t="s">
        <v>105</v>
      </c>
      <c r="BM292" s="5" t="s">
        <v>105</v>
      </c>
      <c r="BN292" s="5" t="s">
        <v>105</v>
      </c>
      <c r="BO292" s="5" t="s">
        <v>105</v>
      </c>
      <c r="BP292" s="5" t="s">
        <v>2659</v>
      </c>
      <c r="BQ292" s="5" t="s">
        <v>105</v>
      </c>
      <c r="BR292" s="5" t="s">
        <v>2660</v>
      </c>
      <c r="BS292" s="5" t="s">
        <v>105</v>
      </c>
      <c r="BT292" s="5" t="s">
        <v>105</v>
      </c>
      <c r="BU292" s="5" t="s">
        <v>119</v>
      </c>
      <c r="BV292" s="10" t="s">
        <v>105</v>
      </c>
      <c r="BW292" s="10" t="s">
        <v>105</v>
      </c>
      <c r="BX292" s="5" t="s">
        <v>1070</v>
      </c>
      <c r="BY292" s="5" t="s">
        <v>105</v>
      </c>
      <c r="BZ292" s="5" t="s">
        <v>105</v>
      </c>
      <c r="CA292" s="5" t="s">
        <v>105</v>
      </c>
      <c r="CB292" s="5" t="s">
        <v>105</v>
      </c>
      <c r="CC292" s="5" t="s">
        <v>105</v>
      </c>
      <c r="CD292" s="5" t="s">
        <v>105</v>
      </c>
      <c r="CE292" s="5" t="s">
        <v>105</v>
      </c>
      <c r="CF292" s="5" t="s">
        <v>105</v>
      </c>
      <c r="CG292" s="5" t="s">
        <v>105</v>
      </c>
      <c r="CH292" s="5" t="s">
        <v>105</v>
      </c>
      <c r="CI292" s="5" t="s">
        <v>105</v>
      </c>
      <c r="CJ292" s="5" t="s">
        <v>105</v>
      </c>
      <c r="CK292" s="5" t="s">
        <v>105</v>
      </c>
      <c r="CL292" s="5" t="s">
        <v>105</v>
      </c>
      <c r="CM292" s="5" t="s">
        <v>105</v>
      </c>
      <c r="CN292" s="5" t="s">
        <v>105</v>
      </c>
      <c r="CO292" s="5" t="s">
        <v>105</v>
      </c>
      <c r="CP292" s="5" t="s">
        <v>105</v>
      </c>
      <c r="CQ292" s="29" t="s">
        <v>105</v>
      </c>
      <c r="CR292" s="5" t="s">
        <v>105</v>
      </c>
      <c r="CS292" s="5" t="s">
        <v>105</v>
      </c>
      <c r="CT292" s="5" t="s">
        <v>105</v>
      </c>
      <c r="CU292" s="5" t="s">
        <v>105</v>
      </c>
      <c r="CV292" s="13" t="s">
        <v>2661</v>
      </c>
      <c r="CW292" s="6"/>
      <c r="CX292" s="6"/>
      <c r="CY292" s="6"/>
      <c r="CZ292" s="6"/>
      <c r="DA292" s="6"/>
      <c r="DB292" s="6"/>
      <c r="DC292" s="6"/>
      <c r="DD292" s="6"/>
      <c r="DE292" s="6"/>
      <c r="DF292" s="6"/>
    </row>
    <row r="293">
      <c r="A293" s="5" t="s">
        <v>100</v>
      </c>
      <c r="B293" s="5" t="s">
        <v>1496</v>
      </c>
      <c r="C293" s="5" t="s">
        <v>2653</v>
      </c>
      <c r="D293" s="5">
        <v>8025.0</v>
      </c>
      <c r="E293" s="5" t="s">
        <v>105</v>
      </c>
      <c r="F293" s="5" t="s">
        <v>240</v>
      </c>
      <c r="G293" s="5" t="s">
        <v>149</v>
      </c>
      <c r="H293" s="5" t="s">
        <v>105</v>
      </c>
      <c r="I293" s="5" t="s">
        <v>150</v>
      </c>
      <c r="J293" s="5" t="s">
        <v>107</v>
      </c>
      <c r="K293" s="5" t="s">
        <v>108</v>
      </c>
      <c r="L293" s="5" t="s">
        <v>105</v>
      </c>
      <c r="M293" s="5" t="s">
        <v>2494</v>
      </c>
      <c r="N293" s="5">
        <v>1.0</v>
      </c>
      <c r="O293" s="29" t="s">
        <v>2662</v>
      </c>
      <c r="P293" s="5" t="s">
        <v>2663</v>
      </c>
      <c r="Q293" s="5" t="s">
        <v>2664</v>
      </c>
      <c r="R293" s="5" t="s">
        <v>1408</v>
      </c>
      <c r="S293" s="5" t="s">
        <v>2664</v>
      </c>
      <c r="T293" s="5" t="s">
        <v>105</v>
      </c>
      <c r="U293" s="5" t="s">
        <v>105</v>
      </c>
      <c r="V293" s="5" t="s">
        <v>105</v>
      </c>
      <c r="W293" s="5" t="s">
        <v>105</v>
      </c>
      <c r="X293" s="5">
        <v>2100.0</v>
      </c>
      <c r="Y293" s="5" t="s">
        <v>105</v>
      </c>
      <c r="Z293" s="5" t="s">
        <v>105</v>
      </c>
      <c r="AA293" s="5" t="s">
        <v>105</v>
      </c>
      <c r="AB293" s="5" t="s">
        <v>105</v>
      </c>
      <c r="AC293" s="5" t="s">
        <v>284</v>
      </c>
      <c r="AD293" s="5" t="s">
        <v>402</v>
      </c>
      <c r="AE293" s="5" t="s">
        <v>105</v>
      </c>
      <c r="AF293" s="5" t="s">
        <v>105</v>
      </c>
      <c r="AG293" s="5" t="s">
        <v>105</v>
      </c>
      <c r="AH293" s="5" t="s">
        <v>105</v>
      </c>
      <c r="AI293" s="28">
        <f t="shared" ref="AI293:AI294" si="70">CONVERT(AJ293, "ft", "m")</f>
        <v>0.3048</v>
      </c>
      <c r="AJ293" s="22">
        <v>1.0</v>
      </c>
      <c r="AK293" s="24">
        <f t="shared" ref="AK293:AK294" si="71">CONVERT(AJ293, "ft", "yd")</f>
        <v>0.3333333333</v>
      </c>
      <c r="AL293" s="5" t="s">
        <v>105</v>
      </c>
      <c r="AM293" s="5">
        <v>1.0</v>
      </c>
      <c r="AN293" s="5" t="s">
        <v>105</v>
      </c>
      <c r="AO293" s="5" t="s">
        <v>105</v>
      </c>
      <c r="AP293" s="5" t="s">
        <v>105</v>
      </c>
      <c r="AQ293" s="5" t="s">
        <v>105</v>
      </c>
      <c r="AR293" s="5" t="s">
        <v>105</v>
      </c>
      <c r="AS293" s="5" t="s">
        <v>105</v>
      </c>
      <c r="AT293" s="5" t="s">
        <v>105</v>
      </c>
      <c r="AU293" s="5" t="s">
        <v>105</v>
      </c>
      <c r="AV293" s="5" t="s">
        <v>105</v>
      </c>
      <c r="AW293" s="5" t="s">
        <v>105</v>
      </c>
      <c r="AX293" s="5" t="s">
        <v>105</v>
      </c>
      <c r="AY293" s="5" t="s">
        <v>105</v>
      </c>
      <c r="AZ293" s="5" t="s">
        <v>105</v>
      </c>
      <c r="BA293" s="5" t="s">
        <v>105</v>
      </c>
      <c r="BB293" s="5" t="s">
        <v>105</v>
      </c>
      <c r="BC293" s="5" t="s">
        <v>105</v>
      </c>
      <c r="BD293" s="5" t="s">
        <v>105</v>
      </c>
      <c r="BE293" s="5" t="s">
        <v>105</v>
      </c>
      <c r="BF293" s="5" t="s">
        <v>105</v>
      </c>
      <c r="BG293" s="5" t="s">
        <v>105</v>
      </c>
      <c r="BH293" s="5" t="s">
        <v>105</v>
      </c>
      <c r="BI293" s="5" t="s">
        <v>105</v>
      </c>
      <c r="BJ293" s="5" t="s">
        <v>105</v>
      </c>
      <c r="BK293" s="5" t="s">
        <v>105</v>
      </c>
      <c r="BL293" s="5" t="s">
        <v>105</v>
      </c>
      <c r="BM293" s="5" t="s">
        <v>105</v>
      </c>
      <c r="BN293" s="5" t="s">
        <v>105</v>
      </c>
      <c r="BO293" s="5" t="s">
        <v>105</v>
      </c>
      <c r="BP293" s="5" t="s">
        <v>105</v>
      </c>
      <c r="BQ293" s="5" t="s">
        <v>105</v>
      </c>
      <c r="BR293" s="5" t="s">
        <v>2665</v>
      </c>
      <c r="BS293" s="5" t="s">
        <v>105</v>
      </c>
      <c r="BT293" s="5" t="s">
        <v>1523</v>
      </c>
      <c r="BU293" s="5" t="s">
        <v>119</v>
      </c>
      <c r="BV293" s="10" t="s">
        <v>105</v>
      </c>
      <c r="BW293" s="10" t="s">
        <v>105</v>
      </c>
      <c r="BX293" s="5" t="s">
        <v>105</v>
      </c>
      <c r="BY293" s="5" t="s">
        <v>105</v>
      </c>
      <c r="BZ293" s="5" t="s">
        <v>105</v>
      </c>
      <c r="CA293" s="5" t="s">
        <v>105</v>
      </c>
      <c r="CB293" s="5" t="s">
        <v>105</v>
      </c>
      <c r="CC293" s="5" t="s">
        <v>105</v>
      </c>
      <c r="CD293" s="5" t="s">
        <v>105</v>
      </c>
      <c r="CE293" s="5" t="s">
        <v>105</v>
      </c>
      <c r="CF293" s="5" t="s">
        <v>105</v>
      </c>
      <c r="CG293" s="5" t="s">
        <v>105</v>
      </c>
      <c r="CH293" s="5" t="s">
        <v>105</v>
      </c>
      <c r="CI293" s="5" t="s">
        <v>105</v>
      </c>
      <c r="CJ293" s="5" t="s">
        <v>105</v>
      </c>
      <c r="CK293" s="5" t="s">
        <v>105</v>
      </c>
      <c r="CL293" s="5" t="s">
        <v>105</v>
      </c>
      <c r="CM293" s="5" t="s">
        <v>105</v>
      </c>
      <c r="CN293" s="5" t="s">
        <v>105</v>
      </c>
      <c r="CO293" s="5" t="s">
        <v>105</v>
      </c>
      <c r="CP293" s="5" t="s">
        <v>105</v>
      </c>
      <c r="CQ293" s="29" t="s">
        <v>2666</v>
      </c>
      <c r="CR293" s="5" t="s">
        <v>105</v>
      </c>
      <c r="CS293" s="5" t="s">
        <v>105</v>
      </c>
      <c r="CT293" s="5" t="s">
        <v>105</v>
      </c>
      <c r="CU293" s="5" t="s">
        <v>105</v>
      </c>
      <c r="CV293" s="13" t="s">
        <v>2667</v>
      </c>
      <c r="CW293" s="6"/>
      <c r="CX293" s="6"/>
      <c r="CY293" s="6"/>
      <c r="CZ293" s="6"/>
      <c r="DA293" s="6"/>
      <c r="DB293" s="6"/>
      <c r="DC293" s="6"/>
      <c r="DD293" s="6"/>
      <c r="DE293" s="6"/>
      <c r="DF293" s="6"/>
    </row>
    <row r="294">
      <c r="A294" s="5" t="s">
        <v>100</v>
      </c>
      <c r="B294" s="5" t="s">
        <v>1496</v>
      </c>
      <c r="C294" s="5" t="s">
        <v>2653</v>
      </c>
      <c r="D294" s="5">
        <v>683.0</v>
      </c>
      <c r="E294" s="5" t="s">
        <v>105</v>
      </c>
      <c r="F294" s="5">
        <v>1989.0</v>
      </c>
      <c r="G294" s="5" t="s">
        <v>105</v>
      </c>
      <c r="H294" s="5" t="s">
        <v>105</v>
      </c>
      <c r="I294" s="5" t="s">
        <v>106</v>
      </c>
      <c r="J294" s="5" t="s">
        <v>107</v>
      </c>
      <c r="K294" s="5" t="s">
        <v>108</v>
      </c>
      <c r="L294" s="5" t="s">
        <v>105</v>
      </c>
      <c r="M294" s="5" t="s">
        <v>137</v>
      </c>
      <c r="N294" s="5">
        <v>7.0</v>
      </c>
      <c r="O294" s="29" t="s">
        <v>2668</v>
      </c>
      <c r="P294" s="5" t="s">
        <v>105</v>
      </c>
      <c r="Q294" s="5" t="s">
        <v>2669</v>
      </c>
      <c r="R294" s="5" t="s">
        <v>105</v>
      </c>
      <c r="S294" s="5" t="s">
        <v>105</v>
      </c>
      <c r="T294" s="5" t="s">
        <v>105</v>
      </c>
      <c r="U294" s="5" t="s">
        <v>105</v>
      </c>
      <c r="V294" s="5" t="s">
        <v>105</v>
      </c>
      <c r="W294" s="5" t="s">
        <v>105</v>
      </c>
      <c r="X294" s="5">
        <v>1907.0</v>
      </c>
      <c r="Y294" s="5" t="s">
        <v>105</v>
      </c>
      <c r="Z294" s="5" t="s">
        <v>105</v>
      </c>
      <c r="AA294" s="5" t="s">
        <v>105</v>
      </c>
      <c r="AB294" s="5" t="s">
        <v>105</v>
      </c>
      <c r="AC294" s="5" t="s">
        <v>2670</v>
      </c>
      <c r="AD294" s="5" t="s">
        <v>402</v>
      </c>
      <c r="AE294" s="5" t="s">
        <v>105</v>
      </c>
      <c r="AF294" s="5" t="s">
        <v>105</v>
      </c>
      <c r="AG294" s="5" t="s">
        <v>105</v>
      </c>
      <c r="AH294" s="5" t="s">
        <v>105</v>
      </c>
      <c r="AI294" s="28">
        <f t="shared" si="70"/>
        <v>60.96</v>
      </c>
      <c r="AJ294" s="22">
        <v>200.0</v>
      </c>
      <c r="AK294" s="24">
        <f t="shared" si="71"/>
        <v>66.66666667</v>
      </c>
      <c r="AL294" s="5" t="s">
        <v>105</v>
      </c>
      <c r="AM294" s="5">
        <v>1.0</v>
      </c>
      <c r="AN294" s="5" t="s">
        <v>105</v>
      </c>
      <c r="AO294" s="5" t="s">
        <v>105</v>
      </c>
      <c r="AP294" s="5" t="s">
        <v>105</v>
      </c>
      <c r="AQ294" s="5" t="s">
        <v>105</v>
      </c>
      <c r="AR294" s="5" t="s">
        <v>105</v>
      </c>
      <c r="AS294" s="5" t="s">
        <v>105</v>
      </c>
      <c r="AT294" s="5" t="s">
        <v>105</v>
      </c>
      <c r="AU294" s="5" t="s">
        <v>105</v>
      </c>
      <c r="AV294" s="5" t="s">
        <v>105</v>
      </c>
      <c r="AW294" s="5" t="s">
        <v>556</v>
      </c>
      <c r="AX294" s="5" t="s">
        <v>105</v>
      </c>
      <c r="AY294" s="5" t="s">
        <v>105</v>
      </c>
      <c r="AZ294" s="5" t="s">
        <v>105</v>
      </c>
      <c r="BA294" s="5" t="s">
        <v>105</v>
      </c>
      <c r="BB294" s="5" t="s">
        <v>105</v>
      </c>
      <c r="BC294" s="5" t="s">
        <v>105</v>
      </c>
      <c r="BD294" s="5" t="s">
        <v>105</v>
      </c>
      <c r="BE294" s="5" t="s">
        <v>105</v>
      </c>
      <c r="BF294" s="5" t="s">
        <v>105</v>
      </c>
      <c r="BG294" s="5" t="s">
        <v>105</v>
      </c>
      <c r="BH294" s="5" t="s">
        <v>105</v>
      </c>
      <c r="BI294" s="5" t="s">
        <v>105</v>
      </c>
      <c r="BJ294" s="5" t="s">
        <v>105</v>
      </c>
      <c r="BK294" s="5" t="s">
        <v>105</v>
      </c>
      <c r="BL294" s="5" t="s">
        <v>105</v>
      </c>
      <c r="BM294" s="5" t="s">
        <v>105</v>
      </c>
      <c r="BN294" s="5" t="s">
        <v>105</v>
      </c>
      <c r="BO294" s="5" t="s">
        <v>105</v>
      </c>
      <c r="BP294" s="5" t="s">
        <v>105</v>
      </c>
      <c r="BQ294" s="5" t="s">
        <v>105</v>
      </c>
      <c r="BR294" s="5" t="s">
        <v>2671</v>
      </c>
      <c r="BS294" s="5" t="s">
        <v>105</v>
      </c>
      <c r="BT294" s="5" t="s">
        <v>2672</v>
      </c>
      <c r="BU294" s="5" t="s">
        <v>119</v>
      </c>
      <c r="BV294" s="10" t="s">
        <v>105</v>
      </c>
      <c r="BW294" s="10" t="s">
        <v>105</v>
      </c>
      <c r="BX294" s="5" t="s">
        <v>105</v>
      </c>
      <c r="BY294" s="5" t="s">
        <v>105</v>
      </c>
      <c r="BZ294" s="5" t="s">
        <v>105</v>
      </c>
      <c r="CA294" s="5" t="s">
        <v>105</v>
      </c>
      <c r="CB294" s="5" t="s">
        <v>105</v>
      </c>
      <c r="CC294" s="5" t="s">
        <v>105</v>
      </c>
      <c r="CD294" s="5" t="s">
        <v>105</v>
      </c>
      <c r="CE294" s="5" t="s">
        <v>105</v>
      </c>
      <c r="CF294" s="5" t="s">
        <v>105</v>
      </c>
      <c r="CG294" s="5" t="s">
        <v>105</v>
      </c>
      <c r="CH294" s="5" t="s">
        <v>105</v>
      </c>
      <c r="CI294" s="5" t="s">
        <v>105</v>
      </c>
      <c r="CJ294" s="5" t="s">
        <v>105</v>
      </c>
      <c r="CK294" s="5" t="s">
        <v>105</v>
      </c>
      <c r="CL294" s="5" t="s">
        <v>105</v>
      </c>
      <c r="CM294" s="5" t="s">
        <v>105</v>
      </c>
      <c r="CN294" s="5" t="s">
        <v>105</v>
      </c>
      <c r="CO294" s="5" t="s">
        <v>105</v>
      </c>
      <c r="CP294" s="5" t="s">
        <v>105</v>
      </c>
      <c r="CQ294" s="5" t="s">
        <v>105</v>
      </c>
      <c r="CR294" s="5" t="s">
        <v>105</v>
      </c>
      <c r="CS294" s="5" t="s">
        <v>105</v>
      </c>
      <c r="CT294" s="5" t="s">
        <v>105</v>
      </c>
      <c r="CU294" s="5" t="s">
        <v>105</v>
      </c>
      <c r="CV294" s="13" t="s">
        <v>2673</v>
      </c>
      <c r="CW294" s="6"/>
      <c r="CX294" s="6"/>
      <c r="CY294" s="6"/>
      <c r="CZ294" s="6"/>
      <c r="DA294" s="6"/>
      <c r="DB294" s="6"/>
      <c r="DC294" s="6"/>
      <c r="DD294" s="6"/>
      <c r="DE294" s="6"/>
      <c r="DF294" s="6"/>
    </row>
    <row r="295">
      <c r="A295" s="5" t="s">
        <v>100</v>
      </c>
      <c r="B295" s="5" t="s">
        <v>1496</v>
      </c>
      <c r="C295" s="5" t="s">
        <v>2653</v>
      </c>
      <c r="D295" s="5">
        <v>682.0</v>
      </c>
      <c r="E295" s="5" t="s">
        <v>105</v>
      </c>
      <c r="F295" s="5">
        <v>1996.0</v>
      </c>
      <c r="G295" s="5" t="s">
        <v>135</v>
      </c>
      <c r="H295" s="5">
        <v>25.0</v>
      </c>
      <c r="I295" s="5" t="s">
        <v>136</v>
      </c>
      <c r="J295" s="5" t="s">
        <v>124</v>
      </c>
      <c r="K295" s="5" t="s">
        <v>199</v>
      </c>
      <c r="L295" s="5" t="s">
        <v>105</v>
      </c>
      <c r="M295" s="5" t="s">
        <v>105</v>
      </c>
      <c r="N295" s="5">
        <v>1.0</v>
      </c>
      <c r="O295" s="29" t="s">
        <v>2674</v>
      </c>
      <c r="P295" s="5" t="s">
        <v>2675</v>
      </c>
      <c r="Q295" s="5" t="s">
        <v>2669</v>
      </c>
      <c r="R295" s="5" t="s">
        <v>2676</v>
      </c>
      <c r="S295" s="5" t="s">
        <v>105</v>
      </c>
      <c r="T295" s="5" t="s">
        <v>105</v>
      </c>
      <c r="U295" s="5" t="s">
        <v>105</v>
      </c>
      <c r="V295" s="5" t="s">
        <v>105</v>
      </c>
      <c r="W295" s="5" t="s">
        <v>105</v>
      </c>
      <c r="X295" s="5">
        <v>410.0</v>
      </c>
      <c r="Y295" s="5" t="s">
        <v>105</v>
      </c>
      <c r="Z295" s="5" t="s">
        <v>105</v>
      </c>
      <c r="AA295" s="5" t="s">
        <v>141</v>
      </c>
      <c r="AB295" s="5">
        <v>96.0</v>
      </c>
      <c r="AC295" s="5" t="s">
        <v>284</v>
      </c>
      <c r="AD295" s="5" t="s">
        <v>402</v>
      </c>
      <c r="AE295" s="5" t="s">
        <v>105</v>
      </c>
      <c r="AF295" s="5" t="s">
        <v>105</v>
      </c>
      <c r="AG295" s="5" t="s">
        <v>105</v>
      </c>
      <c r="AH295" s="5" t="s">
        <v>105</v>
      </c>
      <c r="AI295" s="15" t="s">
        <v>105</v>
      </c>
      <c r="AJ295" s="22" t="s">
        <v>105</v>
      </c>
      <c r="AK295" s="25" t="s">
        <v>105</v>
      </c>
      <c r="AL295" s="5" t="s">
        <v>118</v>
      </c>
      <c r="AM295" s="5" t="s">
        <v>105</v>
      </c>
      <c r="AN295" s="5" t="s">
        <v>105</v>
      </c>
      <c r="AO295" s="5" t="s">
        <v>105</v>
      </c>
      <c r="AP295" s="5" t="s">
        <v>105</v>
      </c>
      <c r="AQ295" s="5" t="s">
        <v>105</v>
      </c>
      <c r="AR295" s="5" t="s">
        <v>105</v>
      </c>
      <c r="AS295" s="5" t="s">
        <v>105</v>
      </c>
      <c r="AT295" s="5" t="s">
        <v>105</v>
      </c>
      <c r="AU295" s="5" t="s">
        <v>105</v>
      </c>
      <c r="AV295" s="5" t="s">
        <v>105</v>
      </c>
      <c r="AW295" s="5" t="s">
        <v>105</v>
      </c>
      <c r="AX295" s="5" t="s">
        <v>105</v>
      </c>
      <c r="AY295" s="5" t="s">
        <v>105</v>
      </c>
      <c r="AZ295" s="5" t="s">
        <v>105</v>
      </c>
      <c r="BA295" s="5" t="s">
        <v>105</v>
      </c>
      <c r="BB295" s="5" t="s">
        <v>105</v>
      </c>
      <c r="BC295" s="5" t="s">
        <v>105</v>
      </c>
      <c r="BD295" s="5" t="s">
        <v>105</v>
      </c>
      <c r="BE295" s="5" t="s">
        <v>105</v>
      </c>
      <c r="BF295" s="5" t="s">
        <v>105</v>
      </c>
      <c r="BG295" s="5" t="s">
        <v>105</v>
      </c>
      <c r="BH295" s="5" t="s">
        <v>105</v>
      </c>
      <c r="BI295" s="5" t="s">
        <v>105</v>
      </c>
      <c r="BJ295" s="5" t="s">
        <v>105</v>
      </c>
      <c r="BK295" s="5" t="s">
        <v>105</v>
      </c>
      <c r="BL295" s="5" t="s">
        <v>105</v>
      </c>
      <c r="BM295" s="5" t="s">
        <v>105</v>
      </c>
      <c r="BN295" s="5" t="s">
        <v>105</v>
      </c>
      <c r="BO295" s="5" t="s">
        <v>105</v>
      </c>
      <c r="BP295" s="5" t="s">
        <v>105</v>
      </c>
      <c r="BQ295" s="5" t="s">
        <v>105</v>
      </c>
      <c r="BR295" s="5" t="s">
        <v>105</v>
      </c>
      <c r="BS295" s="5" t="s">
        <v>105</v>
      </c>
      <c r="BT295" s="5" t="s">
        <v>105</v>
      </c>
      <c r="BU295" s="5" t="s">
        <v>105</v>
      </c>
      <c r="BV295" s="10" t="s">
        <v>105</v>
      </c>
      <c r="BW295" s="10" t="s">
        <v>105</v>
      </c>
      <c r="BX295" s="5" t="s">
        <v>2677</v>
      </c>
      <c r="BY295" s="5" t="s">
        <v>105</v>
      </c>
      <c r="BZ295" s="5" t="s">
        <v>105</v>
      </c>
      <c r="CA295" s="5" t="s">
        <v>105</v>
      </c>
      <c r="CB295" s="5" t="s">
        <v>105</v>
      </c>
      <c r="CC295" s="5" t="s">
        <v>105</v>
      </c>
      <c r="CD295" s="5" t="s">
        <v>105</v>
      </c>
      <c r="CE295" s="5" t="s">
        <v>105</v>
      </c>
      <c r="CF295" s="5" t="s">
        <v>105</v>
      </c>
      <c r="CG295" s="5" t="s">
        <v>105</v>
      </c>
      <c r="CH295" s="5" t="s">
        <v>105</v>
      </c>
      <c r="CI295" s="5" t="s">
        <v>105</v>
      </c>
      <c r="CJ295" s="5" t="s">
        <v>105</v>
      </c>
      <c r="CK295" s="5" t="s">
        <v>105</v>
      </c>
      <c r="CL295" s="5" t="s">
        <v>105</v>
      </c>
      <c r="CM295" s="5" t="s">
        <v>105</v>
      </c>
      <c r="CN295" s="5" t="s">
        <v>105</v>
      </c>
      <c r="CO295" s="5" t="s">
        <v>105</v>
      </c>
      <c r="CP295" s="5" t="s">
        <v>105</v>
      </c>
      <c r="CQ295" s="5" t="s">
        <v>105</v>
      </c>
      <c r="CR295" s="5" t="s">
        <v>105</v>
      </c>
      <c r="CS295" s="5" t="s">
        <v>105</v>
      </c>
      <c r="CT295" s="5" t="s">
        <v>105</v>
      </c>
      <c r="CU295" s="5" t="s">
        <v>105</v>
      </c>
      <c r="CV295" s="13" t="s">
        <v>2678</v>
      </c>
      <c r="CW295" s="6"/>
      <c r="CX295" s="6"/>
      <c r="CY295" s="6"/>
      <c r="CZ295" s="6"/>
      <c r="DA295" s="6"/>
      <c r="DB295" s="6"/>
      <c r="DC295" s="6"/>
      <c r="DD295" s="6"/>
      <c r="DE295" s="6"/>
      <c r="DF295" s="6"/>
    </row>
    <row r="296">
      <c r="A296" s="5" t="s">
        <v>100</v>
      </c>
      <c r="B296" s="5" t="s">
        <v>1496</v>
      </c>
      <c r="C296" s="5" t="s">
        <v>2653</v>
      </c>
      <c r="D296" s="5">
        <v>455.0</v>
      </c>
      <c r="E296" s="5" t="s">
        <v>105</v>
      </c>
      <c r="F296" s="5">
        <v>1998.0</v>
      </c>
      <c r="G296" s="5" t="s">
        <v>197</v>
      </c>
      <c r="H296" s="5" t="s">
        <v>105</v>
      </c>
      <c r="I296" s="5" t="s">
        <v>150</v>
      </c>
      <c r="J296" s="5" t="s">
        <v>124</v>
      </c>
      <c r="K296" s="5" t="s">
        <v>623</v>
      </c>
      <c r="L296" s="5" t="s">
        <v>199</v>
      </c>
      <c r="M296" s="5" t="s">
        <v>326</v>
      </c>
      <c r="N296" s="5">
        <v>1.0</v>
      </c>
      <c r="O296" s="29" t="s">
        <v>2679</v>
      </c>
      <c r="P296" s="5" t="s">
        <v>2680</v>
      </c>
      <c r="Q296" s="5" t="s">
        <v>2681</v>
      </c>
      <c r="R296" s="5" t="s">
        <v>2682</v>
      </c>
      <c r="S296" s="5" t="s">
        <v>2683</v>
      </c>
      <c r="T296" s="5">
        <v>42.468588</v>
      </c>
      <c r="U296" s="5">
        <v>-122.271803</v>
      </c>
      <c r="V296" s="5" t="s">
        <v>105</v>
      </c>
      <c r="W296" s="5">
        <v>5771.0</v>
      </c>
      <c r="X296" s="5">
        <v>1507.0</v>
      </c>
      <c r="Y296" s="5">
        <v>85.0</v>
      </c>
      <c r="Z296" s="5" t="s">
        <v>167</v>
      </c>
      <c r="AA296" s="5" t="s">
        <v>105</v>
      </c>
      <c r="AB296" s="5" t="s">
        <v>105</v>
      </c>
      <c r="AC296" s="5" t="s">
        <v>567</v>
      </c>
      <c r="AD296" s="5" t="s">
        <v>402</v>
      </c>
      <c r="AE296" s="5" t="s">
        <v>105</v>
      </c>
      <c r="AF296" s="5" t="s">
        <v>105</v>
      </c>
      <c r="AG296" s="5" t="s">
        <v>105</v>
      </c>
      <c r="AH296" s="5" t="s">
        <v>105</v>
      </c>
      <c r="AI296" s="28">
        <f t="shared" ref="AI296:AI297" si="72">CONVERT(AJ296, "ft", "m")</f>
        <v>3.048</v>
      </c>
      <c r="AJ296" s="22">
        <v>10.0</v>
      </c>
      <c r="AK296" s="24">
        <f t="shared" ref="AK296:AK297" si="73">CONVERT(AJ296, "ft", "yd")</f>
        <v>3.333333333</v>
      </c>
      <c r="AL296" s="5" t="s">
        <v>105</v>
      </c>
      <c r="AM296" s="5" t="s">
        <v>105</v>
      </c>
      <c r="AN296" s="5" t="s">
        <v>105</v>
      </c>
      <c r="AO296" s="5" t="s">
        <v>105</v>
      </c>
      <c r="AP296" s="5" t="s">
        <v>105</v>
      </c>
      <c r="AQ296" s="5" t="s">
        <v>105</v>
      </c>
      <c r="AR296" s="5" t="s">
        <v>105</v>
      </c>
      <c r="AS296" s="5" t="s">
        <v>105</v>
      </c>
      <c r="AT296" s="5" t="s">
        <v>105</v>
      </c>
      <c r="AU296" s="5" t="s">
        <v>105</v>
      </c>
      <c r="AV296" s="5" t="s">
        <v>105</v>
      </c>
      <c r="AW296" s="5" t="s">
        <v>105</v>
      </c>
      <c r="AX296" s="5" t="s">
        <v>105</v>
      </c>
      <c r="AY296" s="5" t="s">
        <v>105</v>
      </c>
      <c r="AZ296" s="5" t="s">
        <v>105</v>
      </c>
      <c r="BA296" s="5" t="s">
        <v>105</v>
      </c>
      <c r="BB296" s="5" t="s">
        <v>105</v>
      </c>
      <c r="BC296" s="5" t="s">
        <v>105</v>
      </c>
      <c r="BD296" s="5" t="s">
        <v>105</v>
      </c>
      <c r="BE296" s="5" t="s">
        <v>105</v>
      </c>
      <c r="BF296" s="5" t="s">
        <v>105</v>
      </c>
      <c r="BG296" s="5" t="s">
        <v>105</v>
      </c>
      <c r="BH296" s="5" t="s">
        <v>105</v>
      </c>
      <c r="BI296" s="5" t="s">
        <v>105</v>
      </c>
      <c r="BJ296" s="5" t="s">
        <v>105</v>
      </c>
      <c r="BK296" s="5" t="s">
        <v>105</v>
      </c>
      <c r="BL296" s="5" t="s">
        <v>105</v>
      </c>
      <c r="BM296" s="5" t="s">
        <v>105</v>
      </c>
      <c r="BN296" s="5" t="s">
        <v>105</v>
      </c>
      <c r="BO296" s="5" t="s">
        <v>118</v>
      </c>
      <c r="BP296" s="5" t="s">
        <v>105</v>
      </c>
      <c r="BQ296" s="5" t="s">
        <v>105</v>
      </c>
      <c r="BR296" s="5" t="s">
        <v>326</v>
      </c>
      <c r="BS296" s="5" t="s">
        <v>105</v>
      </c>
      <c r="BT296" s="5" t="s">
        <v>105</v>
      </c>
      <c r="BU296" s="5" t="s">
        <v>105</v>
      </c>
      <c r="BV296" s="10" t="s">
        <v>105</v>
      </c>
      <c r="BW296" s="10" t="s">
        <v>105</v>
      </c>
      <c r="BX296" s="5" t="s">
        <v>1043</v>
      </c>
      <c r="BY296" s="5" t="s">
        <v>118</v>
      </c>
      <c r="BZ296" s="5" t="s">
        <v>105</v>
      </c>
      <c r="CA296" s="5" t="s">
        <v>105</v>
      </c>
      <c r="CB296" s="5" t="s">
        <v>105</v>
      </c>
      <c r="CC296" s="5" t="s">
        <v>105</v>
      </c>
      <c r="CD296" s="5" t="s">
        <v>105</v>
      </c>
      <c r="CE296" s="5" t="s">
        <v>105</v>
      </c>
      <c r="CF296" s="5" t="s">
        <v>105</v>
      </c>
      <c r="CG296" s="5" t="s">
        <v>105</v>
      </c>
      <c r="CH296" s="5" t="s">
        <v>105</v>
      </c>
      <c r="CI296" s="5" t="s">
        <v>105</v>
      </c>
      <c r="CJ296" s="5" t="s">
        <v>105</v>
      </c>
      <c r="CK296" s="5" t="s">
        <v>105</v>
      </c>
      <c r="CL296" s="5" t="s">
        <v>105</v>
      </c>
      <c r="CM296" s="5" t="s">
        <v>105</v>
      </c>
      <c r="CN296" s="5" t="s">
        <v>105</v>
      </c>
      <c r="CO296" s="5" t="s">
        <v>105</v>
      </c>
      <c r="CP296" s="5" t="s">
        <v>2684</v>
      </c>
      <c r="CQ296" s="29" t="s">
        <v>2685</v>
      </c>
      <c r="CR296" s="5" t="s">
        <v>118</v>
      </c>
      <c r="CS296" s="5" t="s">
        <v>105</v>
      </c>
      <c r="CT296" s="5" t="s">
        <v>105</v>
      </c>
      <c r="CU296" s="5" t="s">
        <v>105</v>
      </c>
      <c r="CV296" s="13" t="s">
        <v>2686</v>
      </c>
      <c r="CW296" s="6"/>
      <c r="CX296" s="6"/>
      <c r="CY296" s="6"/>
      <c r="CZ296" s="6"/>
      <c r="DA296" s="6"/>
      <c r="DB296" s="6"/>
      <c r="DC296" s="6"/>
      <c r="DD296" s="6"/>
      <c r="DE296" s="6"/>
      <c r="DF296" s="6"/>
    </row>
    <row r="297">
      <c r="A297" s="5" t="s">
        <v>100</v>
      </c>
      <c r="B297" s="5" t="s">
        <v>1496</v>
      </c>
      <c r="C297" s="5" t="s">
        <v>2653</v>
      </c>
      <c r="D297" s="5">
        <v>9352.0</v>
      </c>
      <c r="E297" s="5" t="s">
        <v>103</v>
      </c>
      <c r="F297" s="5">
        <v>2004.0</v>
      </c>
      <c r="G297" s="5" t="s">
        <v>135</v>
      </c>
      <c r="H297" s="5">
        <v>19.0</v>
      </c>
      <c r="I297" s="5" t="s">
        <v>136</v>
      </c>
      <c r="J297" s="5" t="s">
        <v>107</v>
      </c>
      <c r="K297" s="5" t="s">
        <v>108</v>
      </c>
      <c r="L297" s="5" t="s">
        <v>105</v>
      </c>
      <c r="M297" s="5" t="s">
        <v>215</v>
      </c>
      <c r="N297" s="5">
        <v>1.0</v>
      </c>
      <c r="O297" s="29" t="s">
        <v>2687</v>
      </c>
      <c r="P297" s="5" t="s">
        <v>2688</v>
      </c>
      <c r="Q297" s="5" t="s">
        <v>2689</v>
      </c>
      <c r="R297" s="5" t="s">
        <v>2264</v>
      </c>
      <c r="S297" s="5" t="s">
        <v>105</v>
      </c>
      <c r="T297" s="5">
        <v>43.088651</v>
      </c>
      <c r="U297" s="25">
        <v>-122.019819</v>
      </c>
      <c r="V297" s="5" t="s">
        <v>105</v>
      </c>
      <c r="W297" s="5" t="s">
        <v>105</v>
      </c>
      <c r="X297" s="5">
        <v>1800.0</v>
      </c>
      <c r="Y297" s="5" t="s">
        <v>105</v>
      </c>
      <c r="Z297" s="5" t="s">
        <v>814</v>
      </c>
      <c r="AA297" s="5" t="s">
        <v>156</v>
      </c>
      <c r="AB297" s="5">
        <v>26.0</v>
      </c>
      <c r="AC297" s="5" t="s">
        <v>284</v>
      </c>
      <c r="AD297" s="5" t="s">
        <v>402</v>
      </c>
      <c r="AE297" s="5" t="s">
        <v>105</v>
      </c>
      <c r="AF297" s="5" t="s">
        <v>105</v>
      </c>
      <c r="AG297" s="5" t="s">
        <v>105</v>
      </c>
      <c r="AH297" s="5" t="s">
        <v>105</v>
      </c>
      <c r="AI297" s="28">
        <f t="shared" si="72"/>
        <v>45.72</v>
      </c>
      <c r="AJ297" s="22">
        <v>150.0</v>
      </c>
      <c r="AK297" s="24">
        <f t="shared" si="73"/>
        <v>50</v>
      </c>
      <c r="AL297" s="5" t="s">
        <v>105</v>
      </c>
      <c r="AM297" s="5">
        <v>1.0</v>
      </c>
      <c r="AN297" s="5" t="s">
        <v>105</v>
      </c>
      <c r="AO297" s="5" t="s">
        <v>105</v>
      </c>
      <c r="AP297" s="5" t="s">
        <v>105</v>
      </c>
      <c r="AQ297" s="5" t="s">
        <v>105</v>
      </c>
      <c r="AR297" s="5" t="s">
        <v>105</v>
      </c>
      <c r="AS297" s="5" t="s">
        <v>105</v>
      </c>
      <c r="AT297" s="5" t="s">
        <v>105</v>
      </c>
      <c r="AU297" s="5" t="s">
        <v>105</v>
      </c>
      <c r="AV297" s="5" t="s">
        <v>105</v>
      </c>
      <c r="AW297" s="5" t="s">
        <v>170</v>
      </c>
      <c r="AX297" s="5" t="s">
        <v>105</v>
      </c>
      <c r="AY297" s="5" t="s">
        <v>105</v>
      </c>
      <c r="AZ297" s="5" t="s">
        <v>105</v>
      </c>
      <c r="BA297" s="5" t="s">
        <v>105</v>
      </c>
      <c r="BB297" s="5" t="s">
        <v>105</v>
      </c>
      <c r="BC297" s="5" t="s">
        <v>105</v>
      </c>
      <c r="BD297" s="5" t="s">
        <v>105</v>
      </c>
      <c r="BE297" s="5" t="s">
        <v>105</v>
      </c>
      <c r="BF297" s="5" t="s">
        <v>105</v>
      </c>
      <c r="BG297" s="5" t="s">
        <v>105</v>
      </c>
      <c r="BH297" s="5" t="s">
        <v>105</v>
      </c>
      <c r="BI297" s="5" t="s">
        <v>105</v>
      </c>
      <c r="BJ297" s="5" t="s">
        <v>105</v>
      </c>
      <c r="BK297" s="5" t="s">
        <v>105</v>
      </c>
      <c r="BL297" s="5" t="s">
        <v>105</v>
      </c>
      <c r="BM297" s="5" t="s">
        <v>105</v>
      </c>
      <c r="BN297" s="5" t="s">
        <v>105</v>
      </c>
      <c r="BO297" s="5" t="s">
        <v>105</v>
      </c>
      <c r="BP297" s="5" t="s">
        <v>105</v>
      </c>
      <c r="BQ297" s="5" t="s">
        <v>105</v>
      </c>
      <c r="BR297" s="5" t="s">
        <v>215</v>
      </c>
      <c r="BS297" s="5" t="s">
        <v>105</v>
      </c>
      <c r="BT297" s="5" t="s">
        <v>2690</v>
      </c>
      <c r="BU297" s="5" t="s">
        <v>119</v>
      </c>
      <c r="BV297" s="10" t="s">
        <v>105</v>
      </c>
      <c r="BW297" s="10" t="s">
        <v>105</v>
      </c>
      <c r="BX297" s="5" t="s">
        <v>105</v>
      </c>
      <c r="BY297" s="5" t="s">
        <v>105</v>
      </c>
      <c r="BZ297" s="5" t="s">
        <v>105</v>
      </c>
      <c r="CA297" s="5" t="s">
        <v>105</v>
      </c>
      <c r="CB297" s="5" t="s">
        <v>105</v>
      </c>
      <c r="CC297" s="5" t="s">
        <v>105</v>
      </c>
      <c r="CD297" s="5" t="s">
        <v>105</v>
      </c>
      <c r="CE297" s="5" t="s">
        <v>105</v>
      </c>
      <c r="CF297" s="5" t="s">
        <v>105</v>
      </c>
      <c r="CG297" s="5" t="s">
        <v>105</v>
      </c>
      <c r="CH297" s="5" t="s">
        <v>105</v>
      </c>
      <c r="CI297" s="5" t="s">
        <v>105</v>
      </c>
      <c r="CJ297" s="5" t="s">
        <v>105</v>
      </c>
      <c r="CK297" s="5" t="s">
        <v>105</v>
      </c>
      <c r="CL297" s="5" t="s">
        <v>105</v>
      </c>
      <c r="CM297" s="5" t="s">
        <v>105</v>
      </c>
      <c r="CN297" s="5" t="s">
        <v>105</v>
      </c>
      <c r="CO297" s="5" t="s">
        <v>105</v>
      </c>
      <c r="CP297" s="5" t="s">
        <v>105</v>
      </c>
      <c r="CQ297" s="29" t="s">
        <v>2691</v>
      </c>
      <c r="CR297" s="5" t="s">
        <v>118</v>
      </c>
      <c r="CS297" s="5" t="s">
        <v>105</v>
      </c>
      <c r="CT297" s="5" t="s">
        <v>105</v>
      </c>
      <c r="CU297" s="5" t="s">
        <v>105</v>
      </c>
      <c r="CV297" s="13" t="s">
        <v>2692</v>
      </c>
      <c r="CW297" s="6"/>
      <c r="CX297" s="6"/>
      <c r="CY297" s="6"/>
      <c r="CZ297" s="6"/>
      <c r="DA297" s="6"/>
      <c r="DB297" s="6"/>
      <c r="DC297" s="6"/>
      <c r="DD297" s="6"/>
      <c r="DE297" s="6"/>
      <c r="DF297" s="6"/>
    </row>
    <row r="298">
      <c r="A298" s="5" t="s">
        <v>100</v>
      </c>
      <c r="B298" s="5" t="s">
        <v>1496</v>
      </c>
      <c r="C298" s="5" t="s">
        <v>2653</v>
      </c>
      <c r="D298" s="5">
        <v>13597.0</v>
      </c>
      <c r="E298" s="5" t="s">
        <v>105</v>
      </c>
      <c r="F298" s="5">
        <v>2006.0</v>
      </c>
      <c r="G298" s="5" t="s">
        <v>396</v>
      </c>
      <c r="H298" s="5" t="s">
        <v>105</v>
      </c>
      <c r="I298" s="5" t="s">
        <v>106</v>
      </c>
      <c r="J298" s="5" t="s">
        <v>124</v>
      </c>
      <c r="K298" s="5" t="s">
        <v>199</v>
      </c>
      <c r="L298" s="5" t="s">
        <v>105</v>
      </c>
      <c r="M298" s="5" t="s">
        <v>105</v>
      </c>
      <c r="N298" s="5">
        <v>1.0</v>
      </c>
      <c r="O298" s="29" t="s">
        <v>2693</v>
      </c>
      <c r="P298" s="5" t="s">
        <v>2694</v>
      </c>
      <c r="Q298" s="5" t="s">
        <v>2681</v>
      </c>
      <c r="R298" s="5" t="s">
        <v>2695</v>
      </c>
      <c r="S298" s="5" t="s">
        <v>105</v>
      </c>
      <c r="T298" s="5">
        <v>42.269032</v>
      </c>
      <c r="U298" s="5">
        <v>-121.87988</v>
      </c>
      <c r="V298" s="5" t="s">
        <v>105</v>
      </c>
      <c r="W298" s="5">
        <v>4188.0</v>
      </c>
      <c r="X298" s="5">
        <v>2300.0</v>
      </c>
      <c r="Y298" s="5" t="s">
        <v>105</v>
      </c>
      <c r="Z298" s="5" t="s">
        <v>261</v>
      </c>
      <c r="AA298" s="5" t="s">
        <v>105</v>
      </c>
      <c r="AB298" s="5" t="s">
        <v>105</v>
      </c>
      <c r="AC298" s="5" t="s">
        <v>2696</v>
      </c>
      <c r="AD298" s="5" t="s">
        <v>2697</v>
      </c>
      <c r="AE298" s="5" t="s">
        <v>105</v>
      </c>
      <c r="AF298" s="5" t="s">
        <v>118</v>
      </c>
      <c r="AG298" s="5" t="s">
        <v>105</v>
      </c>
      <c r="AH298" s="5" t="s">
        <v>105</v>
      </c>
      <c r="AI298" s="5" t="s">
        <v>105</v>
      </c>
      <c r="AJ298" s="5" t="s">
        <v>105</v>
      </c>
      <c r="AK298" s="5" t="s">
        <v>105</v>
      </c>
      <c r="AL298" s="5" t="s">
        <v>105</v>
      </c>
      <c r="AM298" s="5" t="s">
        <v>105</v>
      </c>
      <c r="AN298" s="5" t="s">
        <v>105</v>
      </c>
      <c r="AO298" s="5" t="s">
        <v>105</v>
      </c>
      <c r="AP298" s="5" t="s">
        <v>105</v>
      </c>
      <c r="AQ298" s="5" t="s">
        <v>105</v>
      </c>
      <c r="AR298" s="5" t="s">
        <v>105</v>
      </c>
      <c r="AS298" s="5" t="s">
        <v>105</v>
      </c>
      <c r="AT298" s="5" t="s">
        <v>105</v>
      </c>
      <c r="AU298" s="5" t="s">
        <v>105</v>
      </c>
      <c r="AV298" s="5" t="s">
        <v>105</v>
      </c>
      <c r="AW298" s="5" t="s">
        <v>105</v>
      </c>
      <c r="AX298" s="5" t="s">
        <v>105</v>
      </c>
      <c r="AY298" s="5" t="s">
        <v>105</v>
      </c>
      <c r="AZ298" s="5" t="s">
        <v>105</v>
      </c>
      <c r="BA298" s="5" t="s">
        <v>105</v>
      </c>
      <c r="BB298" s="5" t="s">
        <v>105</v>
      </c>
      <c r="BC298" s="5" t="s">
        <v>105</v>
      </c>
      <c r="BD298" s="5" t="s">
        <v>105</v>
      </c>
      <c r="BE298" s="5" t="s">
        <v>105</v>
      </c>
      <c r="BF298" s="5" t="s">
        <v>105</v>
      </c>
      <c r="BG298" s="5" t="s">
        <v>105</v>
      </c>
      <c r="BH298" s="5" t="s">
        <v>105</v>
      </c>
      <c r="BI298" s="5" t="s">
        <v>105</v>
      </c>
      <c r="BJ298" s="5" t="s">
        <v>105</v>
      </c>
      <c r="BK298" s="5" t="s">
        <v>105</v>
      </c>
      <c r="BL298" s="5" t="s">
        <v>105</v>
      </c>
      <c r="BM298" s="5" t="s">
        <v>105</v>
      </c>
      <c r="BN298" s="5" t="s">
        <v>105</v>
      </c>
      <c r="BO298" s="5" t="s">
        <v>105</v>
      </c>
      <c r="BP298" s="5" t="s">
        <v>105</v>
      </c>
      <c r="BQ298" s="5" t="s">
        <v>105</v>
      </c>
      <c r="BR298" s="5" t="s">
        <v>105</v>
      </c>
      <c r="BS298" s="5" t="s">
        <v>105</v>
      </c>
      <c r="BT298" s="5" t="s">
        <v>105</v>
      </c>
      <c r="BU298" s="5" t="s">
        <v>105</v>
      </c>
      <c r="BV298" s="10" t="s">
        <v>105</v>
      </c>
      <c r="BW298" s="10" t="s">
        <v>105</v>
      </c>
      <c r="BX298" s="5" t="s">
        <v>1308</v>
      </c>
      <c r="BY298" s="5" t="s">
        <v>105</v>
      </c>
      <c r="BZ298" s="5" t="s">
        <v>105</v>
      </c>
      <c r="CA298" s="5" t="s">
        <v>105</v>
      </c>
      <c r="CB298" s="5" t="s">
        <v>105</v>
      </c>
      <c r="CC298" s="5" t="s">
        <v>105</v>
      </c>
      <c r="CD298" s="5" t="s">
        <v>105</v>
      </c>
      <c r="CE298" s="5" t="s">
        <v>105</v>
      </c>
      <c r="CF298" s="5" t="s">
        <v>105</v>
      </c>
      <c r="CG298" s="5" t="s">
        <v>105</v>
      </c>
      <c r="CH298" s="5" t="s">
        <v>105</v>
      </c>
      <c r="CI298" s="5" t="s">
        <v>105</v>
      </c>
      <c r="CJ298" s="5" t="s">
        <v>105</v>
      </c>
      <c r="CK298" s="5" t="s">
        <v>105</v>
      </c>
      <c r="CL298" s="5" t="s">
        <v>105</v>
      </c>
      <c r="CM298" s="5" t="s">
        <v>105</v>
      </c>
      <c r="CN298" s="5" t="s">
        <v>105</v>
      </c>
      <c r="CO298" s="5" t="s">
        <v>105</v>
      </c>
      <c r="CP298" s="5" t="s">
        <v>2698</v>
      </c>
      <c r="CQ298" s="5" t="s">
        <v>105</v>
      </c>
      <c r="CR298" s="5" t="s">
        <v>118</v>
      </c>
      <c r="CS298" s="5" t="s">
        <v>105</v>
      </c>
      <c r="CT298" s="5" t="s">
        <v>105</v>
      </c>
      <c r="CU298" s="5" t="s">
        <v>105</v>
      </c>
      <c r="CV298" s="13" t="s">
        <v>2699</v>
      </c>
      <c r="CW298" s="6"/>
      <c r="CX298" s="6"/>
      <c r="CY298" s="6"/>
      <c r="CZ298" s="6"/>
      <c r="DA298" s="6"/>
      <c r="DB298" s="6"/>
      <c r="DC298" s="6"/>
      <c r="DD298" s="6"/>
      <c r="DE298" s="6"/>
      <c r="DF298" s="6"/>
    </row>
    <row r="299">
      <c r="A299" s="5" t="s">
        <v>100</v>
      </c>
      <c r="B299" s="5" t="s">
        <v>1496</v>
      </c>
      <c r="C299" s="5" t="s">
        <v>2653</v>
      </c>
      <c r="D299" s="5">
        <v>27087.0</v>
      </c>
      <c r="E299" s="5" t="s">
        <v>2700</v>
      </c>
      <c r="F299" s="5">
        <v>2009.0</v>
      </c>
      <c r="G299" s="5" t="s">
        <v>123</v>
      </c>
      <c r="H299" s="5">
        <v>10.0</v>
      </c>
      <c r="I299" s="5" t="s">
        <v>106</v>
      </c>
      <c r="J299" s="5" t="s">
        <v>107</v>
      </c>
      <c r="K299" s="5" t="s">
        <v>108</v>
      </c>
      <c r="L299" s="5" t="s">
        <v>105</v>
      </c>
      <c r="M299" s="5" t="s">
        <v>215</v>
      </c>
      <c r="N299" s="5">
        <v>4.0</v>
      </c>
      <c r="O299" s="29" t="s">
        <v>2701</v>
      </c>
      <c r="P299" s="5" t="s">
        <v>2702</v>
      </c>
      <c r="Q299" s="5" t="s">
        <v>2703</v>
      </c>
      <c r="R299" s="5" t="s">
        <v>2704</v>
      </c>
      <c r="S299" s="5" t="s">
        <v>105</v>
      </c>
      <c r="T299" s="5">
        <v>42.324817</v>
      </c>
      <c r="U299" s="5">
        <v>-121.397955</v>
      </c>
      <c r="V299" s="5" t="s">
        <v>105</v>
      </c>
      <c r="W299" s="5">
        <v>4764.0</v>
      </c>
      <c r="X299" s="5">
        <v>1845.0</v>
      </c>
      <c r="Y299" s="5">
        <v>5.0</v>
      </c>
      <c r="Z299" s="5" t="s">
        <v>167</v>
      </c>
      <c r="AA299" s="5" t="s">
        <v>220</v>
      </c>
      <c r="AB299" s="5">
        <v>34.0</v>
      </c>
      <c r="AC299" s="5" t="s">
        <v>2705</v>
      </c>
      <c r="AD299" s="5" t="s">
        <v>2658</v>
      </c>
      <c r="AE299" s="5" t="s">
        <v>105</v>
      </c>
      <c r="AF299" s="5" t="s">
        <v>105</v>
      </c>
      <c r="AG299" s="5" t="s">
        <v>105</v>
      </c>
      <c r="AH299" s="5" t="s">
        <v>105</v>
      </c>
      <c r="AI299" s="28">
        <f>CONVERT(AJ299, "ft", "m")</f>
        <v>45.72</v>
      </c>
      <c r="AJ299" s="22">
        <v>150.0</v>
      </c>
      <c r="AK299" s="24">
        <f>CONVERT(AJ299, "ft", "yd")</f>
        <v>50</v>
      </c>
      <c r="AL299" s="5" t="s">
        <v>105</v>
      </c>
      <c r="AM299" s="5">
        <v>1.0</v>
      </c>
      <c r="AN299" s="5">
        <v>8.5</v>
      </c>
      <c r="AO299" s="5" t="s">
        <v>105</v>
      </c>
      <c r="AP299" s="5" t="s">
        <v>105</v>
      </c>
      <c r="AQ299" s="5" t="s">
        <v>105</v>
      </c>
      <c r="AR299" s="5" t="s">
        <v>105</v>
      </c>
      <c r="AS299" s="5" t="s">
        <v>105</v>
      </c>
      <c r="AT299" s="5" t="s">
        <v>105</v>
      </c>
      <c r="AU299" s="5" t="s">
        <v>105</v>
      </c>
      <c r="AV299" s="5" t="s">
        <v>105</v>
      </c>
      <c r="AW299" s="5" t="s">
        <v>170</v>
      </c>
      <c r="AX299" s="5" t="s">
        <v>105</v>
      </c>
      <c r="AY299" s="5" t="s">
        <v>105</v>
      </c>
      <c r="AZ299" s="5" t="s">
        <v>105</v>
      </c>
      <c r="BA299" s="5" t="s">
        <v>105</v>
      </c>
      <c r="BB299" s="5" t="s">
        <v>105</v>
      </c>
      <c r="BC299" s="5" t="s">
        <v>105</v>
      </c>
      <c r="BD299" s="5" t="s">
        <v>105</v>
      </c>
      <c r="BE299" s="5" t="s">
        <v>105</v>
      </c>
      <c r="BF299" s="5" t="s">
        <v>105</v>
      </c>
      <c r="BG299" s="5" t="s">
        <v>105</v>
      </c>
      <c r="BH299" s="5" t="s">
        <v>105</v>
      </c>
      <c r="BI299" s="5" t="s">
        <v>105</v>
      </c>
      <c r="BJ299" s="5" t="s">
        <v>105</v>
      </c>
      <c r="BK299" s="5" t="s">
        <v>105</v>
      </c>
      <c r="BL299" s="5" t="s">
        <v>105</v>
      </c>
      <c r="BM299" s="5" t="s">
        <v>105</v>
      </c>
      <c r="BN299" s="5" t="s">
        <v>105</v>
      </c>
      <c r="BO299" s="5" t="s">
        <v>105</v>
      </c>
      <c r="BP299" s="5" t="s">
        <v>105</v>
      </c>
      <c r="BQ299" s="5" t="s">
        <v>105</v>
      </c>
      <c r="BR299" s="5" t="s">
        <v>215</v>
      </c>
      <c r="BS299" s="5" t="s">
        <v>105</v>
      </c>
      <c r="BT299" s="5" t="s">
        <v>194</v>
      </c>
      <c r="BU299" s="5" t="s">
        <v>119</v>
      </c>
      <c r="BV299" s="10" t="s">
        <v>105</v>
      </c>
      <c r="BW299" s="5" t="s">
        <v>118</v>
      </c>
      <c r="BX299" s="5" t="s">
        <v>105</v>
      </c>
      <c r="BY299" s="5" t="s">
        <v>105</v>
      </c>
      <c r="BZ299" s="5" t="s">
        <v>105</v>
      </c>
      <c r="CA299" s="5" t="s">
        <v>105</v>
      </c>
      <c r="CB299" s="5" t="s">
        <v>105</v>
      </c>
      <c r="CC299" s="5" t="s">
        <v>105</v>
      </c>
      <c r="CD299" s="5" t="s">
        <v>105</v>
      </c>
      <c r="CE299" s="5" t="s">
        <v>105</v>
      </c>
      <c r="CF299" s="5" t="s">
        <v>105</v>
      </c>
      <c r="CG299" s="5" t="s">
        <v>105</v>
      </c>
      <c r="CH299" s="5" t="s">
        <v>105</v>
      </c>
      <c r="CI299" s="5" t="s">
        <v>105</v>
      </c>
      <c r="CJ299" s="5" t="s">
        <v>105</v>
      </c>
      <c r="CK299" s="5" t="s">
        <v>105</v>
      </c>
      <c r="CL299" s="5" t="s">
        <v>105</v>
      </c>
      <c r="CM299" s="5" t="s">
        <v>105</v>
      </c>
      <c r="CN299" s="5" t="s">
        <v>105</v>
      </c>
      <c r="CO299" s="5">
        <v>10.0</v>
      </c>
      <c r="CP299" s="5" t="s">
        <v>2706</v>
      </c>
      <c r="CQ299" s="29" t="s">
        <v>2707</v>
      </c>
      <c r="CR299" s="5" t="s">
        <v>118</v>
      </c>
      <c r="CS299" s="5" t="s">
        <v>105</v>
      </c>
      <c r="CT299" s="5" t="s">
        <v>105</v>
      </c>
      <c r="CU299" s="5" t="s">
        <v>105</v>
      </c>
      <c r="CV299" s="13" t="s">
        <v>2708</v>
      </c>
      <c r="CW299" s="6"/>
      <c r="CX299" s="6"/>
      <c r="CY299" s="6"/>
      <c r="CZ299" s="6"/>
      <c r="DA299" s="6"/>
      <c r="DB299" s="6"/>
      <c r="DC299" s="6"/>
      <c r="DD299" s="6"/>
      <c r="DE299" s="6"/>
      <c r="DF299" s="6"/>
    </row>
    <row r="300">
      <c r="A300" s="5" t="s">
        <v>100</v>
      </c>
      <c r="B300" s="5" t="s">
        <v>1496</v>
      </c>
      <c r="C300" s="5" t="s">
        <v>2709</v>
      </c>
      <c r="D300" s="5">
        <v>684.0</v>
      </c>
      <c r="E300" s="5" t="s">
        <v>105</v>
      </c>
      <c r="F300" s="5">
        <v>1999.0</v>
      </c>
      <c r="G300" s="5" t="s">
        <v>492</v>
      </c>
      <c r="H300" s="5" t="s">
        <v>105</v>
      </c>
      <c r="I300" s="5" t="s">
        <v>136</v>
      </c>
      <c r="J300" s="5" t="s">
        <v>124</v>
      </c>
      <c r="K300" s="5" t="s">
        <v>151</v>
      </c>
      <c r="L300" s="5" t="s">
        <v>105</v>
      </c>
      <c r="M300" s="5" t="s">
        <v>105</v>
      </c>
      <c r="N300" s="5">
        <v>1.0</v>
      </c>
      <c r="O300" s="29" t="s">
        <v>2710</v>
      </c>
      <c r="P300" s="5" t="s">
        <v>2711</v>
      </c>
      <c r="Q300" s="5" t="s">
        <v>2712</v>
      </c>
      <c r="R300" s="5" t="s">
        <v>2713</v>
      </c>
      <c r="S300" s="5" t="s">
        <v>2714</v>
      </c>
      <c r="T300" s="5" t="s">
        <v>105</v>
      </c>
      <c r="U300" s="5" t="s">
        <v>105</v>
      </c>
      <c r="V300" s="5" t="s">
        <v>105</v>
      </c>
      <c r="W300" s="5" t="s">
        <v>105</v>
      </c>
      <c r="X300" s="5" t="s">
        <v>105</v>
      </c>
      <c r="Y300" s="5" t="s">
        <v>105</v>
      </c>
      <c r="Z300" s="5" t="s">
        <v>105</v>
      </c>
      <c r="AA300" s="5" t="s">
        <v>105</v>
      </c>
      <c r="AB300" s="5" t="s">
        <v>105</v>
      </c>
      <c r="AC300" s="5" t="s">
        <v>840</v>
      </c>
      <c r="AD300" s="5" t="s">
        <v>402</v>
      </c>
      <c r="AE300" s="5" t="s">
        <v>105</v>
      </c>
      <c r="AF300" s="5" t="s">
        <v>105</v>
      </c>
      <c r="AG300" s="5" t="s">
        <v>105</v>
      </c>
      <c r="AH300" s="5" t="s">
        <v>105</v>
      </c>
      <c r="AI300" s="5" t="s">
        <v>105</v>
      </c>
      <c r="AJ300" s="5" t="s">
        <v>105</v>
      </c>
      <c r="AK300" s="5" t="s">
        <v>105</v>
      </c>
      <c r="AL300" s="5" t="s">
        <v>105</v>
      </c>
      <c r="AM300" s="5">
        <v>3.0</v>
      </c>
      <c r="AN300" s="5" t="s">
        <v>105</v>
      </c>
      <c r="AO300" s="5" t="s">
        <v>105</v>
      </c>
      <c r="AP300" s="5" t="s">
        <v>105</v>
      </c>
      <c r="AQ300" s="5" t="s">
        <v>105</v>
      </c>
      <c r="AR300" s="5" t="s">
        <v>105</v>
      </c>
      <c r="AS300" s="5" t="s">
        <v>105</v>
      </c>
      <c r="AT300" s="5" t="s">
        <v>105</v>
      </c>
      <c r="AU300" s="5" t="s">
        <v>105</v>
      </c>
      <c r="AV300" s="5" t="s">
        <v>105</v>
      </c>
      <c r="AW300" s="5" t="s">
        <v>105</v>
      </c>
      <c r="AX300" s="5" t="s">
        <v>105</v>
      </c>
      <c r="AY300" s="5" t="s">
        <v>105</v>
      </c>
      <c r="AZ300" s="5" t="s">
        <v>105</v>
      </c>
      <c r="BA300" s="5" t="s">
        <v>105</v>
      </c>
      <c r="BB300" s="5" t="s">
        <v>105</v>
      </c>
      <c r="BC300" s="5" t="s">
        <v>105</v>
      </c>
      <c r="BD300" s="5" t="s">
        <v>105</v>
      </c>
      <c r="BE300" s="5" t="s">
        <v>105</v>
      </c>
      <c r="BF300" s="5" t="s">
        <v>105</v>
      </c>
      <c r="BG300" s="5" t="s">
        <v>105</v>
      </c>
      <c r="BH300" s="5" t="s">
        <v>105</v>
      </c>
      <c r="BI300" s="5" t="s">
        <v>105</v>
      </c>
      <c r="BJ300" s="5" t="s">
        <v>105</v>
      </c>
      <c r="BK300" s="5" t="s">
        <v>105</v>
      </c>
      <c r="BL300" s="5" t="s">
        <v>105</v>
      </c>
      <c r="BM300" s="5" t="s">
        <v>105</v>
      </c>
      <c r="BN300" s="5" t="s">
        <v>105</v>
      </c>
      <c r="BO300" s="5" t="s">
        <v>105</v>
      </c>
      <c r="BP300" s="5" t="s">
        <v>105</v>
      </c>
      <c r="BQ300" s="5" t="s">
        <v>105</v>
      </c>
      <c r="BR300" s="5" t="s">
        <v>2715</v>
      </c>
      <c r="BS300" s="5" t="s">
        <v>105</v>
      </c>
      <c r="BT300" s="5" t="s">
        <v>105</v>
      </c>
      <c r="BU300" s="5" t="s">
        <v>105</v>
      </c>
      <c r="BV300" s="10" t="s">
        <v>105</v>
      </c>
      <c r="BW300" s="10" t="s">
        <v>105</v>
      </c>
      <c r="BX300" s="5" t="s">
        <v>105</v>
      </c>
      <c r="BY300" s="5" t="s">
        <v>105</v>
      </c>
      <c r="BZ300" s="5" t="s">
        <v>105</v>
      </c>
      <c r="CA300" s="5">
        <v>3.0</v>
      </c>
      <c r="CB300" s="5" t="s">
        <v>105</v>
      </c>
      <c r="CC300" s="5" t="s">
        <v>105</v>
      </c>
      <c r="CD300" s="5" t="s">
        <v>105</v>
      </c>
      <c r="CE300" s="5" t="s">
        <v>105</v>
      </c>
      <c r="CF300" s="5" t="s">
        <v>105</v>
      </c>
      <c r="CG300" s="5" t="s">
        <v>105</v>
      </c>
      <c r="CH300" s="5" t="s">
        <v>105</v>
      </c>
      <c r="CI300" s="5" t="s">
        <v>105</v>
      </c>
      <c r="CJ300" s="5" t="s">
        <v>105</v>
      </c>
      <c r="CK300" s="5" t="s">
        <v>105</v>
      </c>
      <c r="CL300" s="5" t="s">
        <v>105</v>
      </c>
      <c r="CM300" s="5" t="s">
        <v>105</v>
      </c>
      <c r="CN300" s="5" t="s">
        <v>105</v>
      </c>
      <c r="CO300" s="5" t="s">
        <v>105</v>
      </c>
      <c r="CP300" s="5" t="s">
        <v>105</v>
      </c>
      <c r="CQ300" s="5" t="s">
        <v>105</v>
      </c>
      <c r="CR300" s="5" t="s">
        <v>105</v>
      </c>
      <c r="CS300" s="5" t="s">
        <v>105</v>
      </c>
      <c r="CT300" s="5" t="s">
        <v>105</v>
      </c>
      <c r="CU300" s="5" t="s">
        <v>105</v>
      </c>
      <c r="CV300" s="13" t="s">
        <v>2716</v>
      </c>
      <c r="CW300" s="6"/>
      <c r="CX300" s="6"/>
      <c r="CY300" s="6"/>
      <c r="CZ300" s="6"/>
      <c r="DA300" s="6"/>
      <c r="DB300" s="6"/>
      <c r="DC300" s="6"/>
      <c r="DD300" s="6"/>
      <c r="DE300" s="6"/>
      <c r="DF300" s="6"/>
    </row>
    <row r="301">
      <c r="A301" s="5" t="s">
        <v>100</v>
      </c>
      <c r="B301" s="5" t="s">
        <v>1496</v>
      </c>
      <c r="C301" s="5" t="s">
        <v>2717</v>
      </c>
      <c r="D301" s="5">
        <v>4595.0</v>
      </c>
      <c r="E301" s="5" t="s">
        <v>105</v>
      </c>
      <c r="F301" s="5">
        <v>1977.0</v>
      </c>
      <c r="G301" s="5" t="s">
        <v>669</v>
      </c>
      <c r="H301" s="5">
        <v>19.0</v>
      </c>
      <c r="I301" s="5" t="s">
        <v>214</v>
      </c>
      <c r="J301" s="5" t="s">
        <v>107</v>
      </c>
      <c r="K301" s="5" t="s">
        <v>108</v>
      </c>
      <c r="L301" s="5" t="s">
        <v>105</v>
      </c>
      <c r="M301" s="5" t="s">
        <v>225</v>
      </c>
      <c r="N301" s="5">
        <v>5.0</v>
      </c>
      <c r="O301" s="29" t="s">
        <v>2718</v>
      </c>
      <c r="P301" s="5" t="s">
        <v>2719</v>
      </c>
      <c r="Q301" s="5" t="s">
        <v>2720</v>
      </c>
      <c r="R301" s="5" t="s">
        <v>2721</v>
      </c>
      <c r="S301" s="5" t="s">
        <v>105</v>
      </c>
      <c r="T301" s="5" t="s">
        <v>105</v>
      </c>
      <c r="U301" s="5" t="s">
        <v>105</v>
      </c>
      <c r="V301" s="5" t="s">
        <v>105</v>
      </c>
      <c r="W301" s="5" t="s">
        <v>105</v>
      </c>
      <c r="X301" s="5">
        <v>2300.0</v>
      </c>
      <c r="Y301" s="5" t="s">
        <v>105</v>
      </c>
      <c r="Z301" s="5" t="s">
        <v>2224</v>
      </c>
      <c r="AA301" s="5" t="s">
        <v>1842</v>
      </c>
      <c r="AB301" s="5">
        <v>0.0</v>
      </c>
      <c r="AC301" s="5" t="s">
        <v>2722</v>
      </c>
      <c r="AD301" s="5" t="s">
        <v>105</v>
      </c>
      <c r="AE301" s="5" t="s">
        <v>105</v>
      </c>
      <c r="AF301" s="5" t="s">
        <v>105</v>
      </c>
      <c r="AG301" s="5" t="s">
        <v>105</v>
      </c>
      <c r="AH301" s="5">
        <f>5/60</f>
        <v>0.08333333333</v>
      </c>
      <c r="AI301" s="23" t="s">
        <v>105</v>
      </c>
      <c r="AJ301" s="22" t="s">
        <v>105</v>
      </c>
      <c r="AK301" s="5" t="s">
        <v>105</v>
      </c>
      <c r="AL301" s="5" t="s">
        <v>105</v>
      </c>
      <c r="AM301" s="5">
        <v>2.0</v>
      </c>
      <c r="AN301" s="5">
        <v>6.0</v>
      </c>
      <c r="AO301" s="5" t="s">
        <v>105</v>
      </c>
      <c r="AP301" s="5" t="s">
        <v>105</v>
      </c>
      <c r="AQ301" s="5" t="s">
        <v>105</v>
      </c>
      <c r="AR301" s="5" t="s">
        <v>105</v>
      </c>
      <c r="AS301" s="5" t="s">
        <v>105</v>
      </c>
      <c r="AT301" s="5" t="s">
        <v>105</v>
      </c>
      <c r="AU301" s="5" t="s">
        <v>105</v>
      </c>
      <c r="AV301" s="5" t="s">
        <v>105</v>
      </c>
      <c r="AW301" s="5" t="s">
        <v>105</v>
      </c>
      <c r="AX301" s="5" t="s">
        <v>105</v>
      </c>
      <c r="AY301" s="5" t="s">
        <v>105</v>
      </c>
      <c r="AZ301" s="5" t="s">
        <v>105</v>
      </c>
      <c r="BA301" s="5" t="s">
        <v>105</v>
      </c>
      <c r="BB301" s="5" t="s">
        <v>105</v>
      </c>
      <c r="BC301" s="5" t="s">
        <v>105</v>
      </c>
      <c r="BD301" s="5" t="s">
        <v>105</v>
      </c>
      <c r="BE301" s="5" t="s">
        <v>105</v>
      </c>
      <c r="BF301" s="5" t="s">
        <v>105</v>
      </c>
      <c r="BG301" s="5" t="s">
        <v>105</v>
      </c>
      <c r="BH301" s="5" t="s">
        <v>105</v>
      </c>
      <c r="BI301" s="5" t="s">
        <v>105</v>
      </c>
      <c r="BJ301" s="5" t="s">
        <v>105</v>
      </c>
      <c r="BK301" s="5" t="s">
        <v>105</v>
      </c>
      <c r="BL301" s="5" t="s">
        <v>105</v>
      </c>
      <c r="BM301" s="5" t="s">
        <v>105</v>
      </c>
      <c r="BN301" s="5" t="s">
        <v>105</v>
      </c>
      <c r="BO301" s="5" t="s">
        <v>105</v>
      </c>
      <c r="BP301" s="5" t="s">
        <v>105</v>
      </c>
      <c r="BQ301" s="5" t="s">
        <v>105</v>
      </c>
      <c r="BR301" s="5" t="s">
        <v>234</v>
      </c>
      <c r="BS301" s="5" t="s">
        <v>105</v>
      </c>
      <c r="BT301" s="5" t="s">
        <v>105</v>
      </c>
      <c r="BU301" s="5" t="s">
        <v>119</v>
      </c>
      <c r="BV301" s="10" t="s">
        <v>105</v>
      </c>
      <c r="BW301" s="10" t="s">
        <v>105</v>
      </c>
      <c r="BX301" s="5" t="s">
        <v>105</v>
      </c>
      <c r="BY301" s="5" t="s">
        <v>105</v>
      </c>
      <c r="BZ301" s="5" t="s">
        <v>105</v>
      </c>
      <c r="CA301" s="5" t="s">
        <v>105</v>
      </c>
      <c r="CB301" s="5" t="s">
        <v>105</v>
      </c>
      <c r="CC301" s="5" t="s">
        <v>105</v>
      </c>
      <c r="CD301" s="5" t="s">
        <v>105</v>
      </c>
      <c r="CE301" s="5" t="s">
        <v>105</v>
      </c>
      <c r="CF301" s="5" t="s">
        <v>105</v>
      </c>
      <c r="CG301" s="5" t="s">
        <v>105</v>
      </c>
      <c r="CH301" s="5" t="s">
        <v>105</v>
      </c>
      <c r="CI301" s="5" t="s">
        <v>105</v>
      </c>
      <c r="CJ301" s="5" t="s">
        <v>105</v>
      </c>
      <c r="CK301" s="5" t="s">
        <v>105</v>
      </c>
      <c r="CL301" s="5" t="s">
        <v>105</v>
      </c>
      <c r="CM301" s="5" t="s">
        <v>105</v>
      </c>
      <c r="CN301" s="5" t="s">
        <v>105</v>
      </c>
      <c r="CO301" s="5" t="s">
        <v>105</v>
      </c>
      <c r="CP301" s="5" t="s">
        <v>105</v>
      </c>
      <c r="CQ301" s="5" t="s">
        <v>105</v>
      </c>
      <c r="CR301" s="5" t="s">
        <v>105</v>
      </c>
      <c r="CS301" s="5" t="s">
        <v>105</v>
      </c>
      <c r="CT301" s="5" t="s">
        <v>105</v>
      </c>
      <c r="CU301" s="5" t="s">
        <v>105</v>
      </c>
      <c r="CV301" s="13" t="s">
        <v>2723</v>
      </c>
      <c r="CW301" s="6"/>
      <c r="CX301" s="6"/>
      <c r="CY301" s="6"/>
      <c r="CZ301" s="6"/>
      <c r="DA301" s="6"/>
      <c r="DB301" s="6"/>
      <c r="DC301" s="6"/>
      <c r="DD301" s="6"/>
      <c r="DE301" s="6"/>
      <c r="DF301" s="6"/>
    </row>
    <row r="302">
      <c r="A302" s="5" t="s">
        <v>100</v>
      </c>
      <c r="B302" s="5" t="s">
        <v>1496</v>
      </c>
      <c r="C302" s="5" t="s">
        <v>2717</v>
      </c>
      <c r="D302" s="5">
        <v>21154.0</v>
      </c>
      <c r="E302" s="5" t="s">
        <v>2169</v>
      </c>
      <c r="F302" s="5">
        <v>1977.0</v>
      </c>
      <c r="G302" s="5" t="s">
        <v>213</v>
      </c>
      <c r="H302" s="5" t="s">
        <v>105</v>
      </c>
      <c r="I302" s="5" t="s">
        <v>214</v>
      </c>
      <c r="J302" s="5" t="s">
        <v>124</v>
      </c>
      <c r="K302" s="5" t="s">
        <v>623</v>
      </c>
      <c r="L302" s="5" t="s">
        <v>199</v>
      </c>
      <c r="M302" s="5" t="s">
        <v>623</v>
      </c>
      <c r="N302" s="5">
        <v>2.0</v>
      </c>
      <c r="O302" s="29" t="s">
        <v>2724</v>
      </c>
      <c r="P302" s="5" t="s">
        <v>2725</v>
      </c>
      <c r="Q302" s="5" t="s">
        <v>2726</v>
      </c>
      <c r="R302" s="5" t="s">
        <v>2727</v>
      </c>
      <c r="S302" s="5" t="s">
        <v>2728</v>
      </c>
      <c r="T302" s="5" t="s">
        <v>105</v>
      </c>
      <c r="U302" s="5" t="s">
        <v>105</v>
      </c>
      <c r="V302" s="5" t="s">
        <v>105</v>
      </c>
      <c r="W302" s="5" t="s">
        <v>105</v>
      </c>
      <c r="X302" s="5">
        <v>1400.0</v>
      </c>
      <c r="Y302" s="5" t="s">
        <v>1041</v>
      </c>
      <c r="Z302" s="5" t="s">
        <v>167</v>
      </c>
      <c r="AA302" s="5" t="s">
        <v>105</v>
      </c>
      <c r="AB302" s="5" t="s">
        <v>105</v>
      </c>
      <c r="AC302" s="5" t="s">
        <v>2460</v>
      </c>
      <c r="AD302" s="5" t="s">
        <v>1699</v>
      </c>
      <c r="AE302" s="5" t="s">
        <v>105</v>
      </c>
      <c r="AF302" s="5" t="s">
        <v>105</v>
      </c>
      <c r="AG302" s="5" t="s">
        <v>105</v>
      </c>
      <c r="AH302" s="5">
        <v>10.0</v>
      </c>
      <c r="AI302" s="23" t="s">
        <v>105</v>
      </c>
      <c r="AJ302" s="22" t="s">
        <v>105</v>
      </c>
      <c r="AK302" s="5" t="s">
        <v>105</v>
      </c>
      <c r="AL302" s="5" t="s">
        <v>118</v>
      </c>
      <c r="AM302" s="5" t="s">
        <v>105</v>
      </c>
      <c r="AN302" s="5" t="s">
        <v>105</v>
      </c>
      <c r="AO302" s="5" t="s">
        <v>105</v>
      </c>
      <c r="AP302" s="5" t="s">
        <v>105</v>
      </c>
      <c r="AQ302" s="5" t="s">
        <v>105</v>
      </c>
      <c r="AR302" s="5" t="s">
        <v>105</v>
      </c>
      <c r="AS302" s="5" t="s">
        <v>105</v>
      </c>
      <c r="AT302" s="5" t="s">
        <v>105</v>
      </c>
      <c r="AU302" s="5" t="s">
        <v>105</v>
      </c>
      <c r="AV302" s="5" t="s">
        <v>105</v>
      </c>
      <c r="AW302" s="5" t="s">
        <v>105</v>
      </c>
      <c r="AX302" s="5" t="s">
        <v>105</v>
      </c>
      <c r="AY302" s="5" t="s">
        <v>105</v>
      </c>
      <c r="AZ302" s="5" t="s">
        <v>105</v>
      </c>
      <c r="BA302" s="5" t="s">
        <v>105</v>
      </c>
      <c r="BB302" s="5" t="s">
        <v>105</v>
      </c>
      <c r="BC302" s="5" t="s">
        <v>105</v>
      </c>
      <c r="BD302" s="5" t="s">
        <v>105</v>
      </c>
      <c r="BE302" s="5" t="s">
        <v>105</v>
      </c>
      <c r="BF302" s="5" t="s">
        <v>105</v>
      </c>
      <c r="BG302" s="5" t="s">
        <v>105</v>
      </c>
      <c r="BH302" s="5" t="s">
        <v>105</v>
      </c>
      <c r="BI302" s="5" t="s">
        <v>105</v>
      </c>
      <c r="BJ302" s="5" t="s">
        <v>105</v>
      </c>
      <c r="BK302" s="5" t="s">
        <v>105</v>
      </c>
      <c r="BL302" s="5" t="s">
        <v>105</v>
      </c>
      <c r="BM302" s="5" t="s">
        <v>105</v>
      </c>
      <c r="BN302" s="5" t="s">
        <v>105</v>
      </c>
      <c r="BO302" s="5" t="s">
        <v>105</v>
      </c>
      <c r="BP302" s="5" t="s">
        <v>105</v>
      </c>
      <c r="BQ302" s="5" t="s">
        <v>105</v>
      </c>
      <c r="BR302" s="5" t="s">
        <v>2729</v>
      </c>
      <c r="BS302" s="5" t="s">
        <v>105</v>
      </c>
      <c r="BT302" s="5" t="s">
        <v>1523</v>
      </c>
      <c r="BU302" s="5" t="s">
        <v>119</v>
      </c>
      <c r="BV302" s="10" t="s">
        <v>105</v>
      </c>
      <c r="BW302" s="10" t="s">
        <v>105</v>
      </c>
      <c r="BX302" s="5" t="s">
        <v>183</v>
      </c>
      <c r="BY302" s="5" t="s">
        <v>105</v>
      </c>
      <c r="BZ302" s="5" t="s">
        <v>105</v>
      </c>
      <c r="CA302" s="5" t="s">
        <v>105</v>
      </c>
      <c r="CB302" s="5" t="s">
        <v>105</v>
      </c>
      <c r="CC302" s="5" t="s">
        <v>105</v>
      </c>
      <c r="CD302" s="5" t="s">
        <v>105</v>
      </c>
      <c r="CE302" s="5" t="s">
        <v>105</v>
      </c>
      <c r="CF302" s="5" t="s">
        <v>105</v>
      </c>
      <c r="CG302" s="5" t="s">
        <v>105</v>
      </c>
      <c r="CH302" s="5" t="s">
        <v>105</v>
      </c>
      <c r="CI302" s="5" t="s">
        <v>105</v>
      </c>
      <c r="CJ302" s="5" t="s">
        <v>105</v>
      </c>
      <c r="CK302" s="5" t="s">
        <v>105</v>
      </c>
      <c r="CL302" s="5" t="s">
        <v>105</v>
      </c>
      <c r="CM302" s="5" t="s">
        <v>105</v>
      </c>
      <c r="CN302" s="5" t="s">
        <v>105</v>
      </c>
      <c r="CO302" s="5" t="s">
        <v>105</v>
      </c>
      <c r="CP302" s="5" t="s">
        <v>2730</v>
      </c>
      <c r="CQ302" s="29" t="s">
        <v>2731</v>
      </c>
      <c r="CR302" s="5" t="s">
        <v>105</v>
      </c>
      <c r="CS302" s="5" t="s">
        <v>105</v>
      </c>
      <c r="CT302" s="5" t="s">
        <v>105</v>
      </c>
      <c r="CU302" s="5" t="s">
        <v>105</v>
      </c>
      <c r="CV302" s="13" t="s">
        <v>2732</v>
      </c>
      <c r="CW302" s="6"/>
      <c r="CX302" s="6"/>
      <c r="CY302" s="6"/>
      <c r="CZ302" s="6"/>
      <c r="DA302" s="6"/>
      <c r="DB302" s="6"/>
      <c r="DC302" s="6"/>
      <c r="DD302" s="6"/>
      <c r="DE302" s="6"/>
      <c r="DF302" s="6"/>
    </row>
    <row r="303">
      <c r="A303" s="5" t="s">
        <v>100</v>
      </c>
      <c r="B303" s="5" t="s">
        <v>1496</v>
      </c>
      <c r="C303" s="5" t="s">
        <v>2717</v>
      </c>
      <c r="D303" s="5">
        <v>10977.0</v>
      </c>
      <c r="E303" s="5" t="s">
        <v>103</v>
      </c>
      <c r="F303" s="5">
        <v>1978.0</v>
      </c>
      <c r="G303" s="5" t="s">
        <v>123</v>
      </c>
      <c r="H303" s="5">
        <v>18.0</v>
      </c>
      <c r="I303" s="5" t="s">
        <v>106</v>
      </c>
      <c r="J303" s="5" t="s">
        <v>107</v>
      </c>
      <c r="K303" s="5" t="s">
        <v>108</v>
      </c>
      <c r="L303" s="5" t="s">
        <v>105</v>
      </c>
      <c r="M303" s="5" t="s">
        <v>109</v>
      </c>
      <c r="N303" s="5">
        <v>1.0</v>
      </c>
      <c r="O303" s="29" t="s">
        <v>2733</v>
      </c>
      <c r="P303" s="5" t="s">
        <v>2734</v>
      </c>
      <c r="Q303" s="5" t="s">
        <v>2735</v>
      </c>
      <c r="R303" s="5" t="s">
        <v>2736</v>
      </c>
      <c r="S303" s="5" t="s">
        <v>2737</v>
      </c>
      <c r="T303" s="5" t="s">
        <v>105</v>
      </c>
      <c r="U303" s="5" t="s">
        <v>105</v>
      </c>
      <c r="V303" s="5" t="s">
        <v>105</v>
      </c>
      <c r="W303" s="5" t="s">
        <v>105</v>
      </c>
      <c r="X303" s="5">
        <v>100.0</v>
      </c>
      <c r="Y303" s="5" t="s">
        <v>105</v>
      </c>
      <c r="Z303" s="5" t="s">
        <v>167</v>
      </c>
      <c r="AA303" s="5" t="s">
        <v>283</v>
      </c>
      <c r="AB303" s="5">
        <v>86.0</v>
      </c>
      <c r="AC303" s="5" t="s">
        <v>284</v>
      </c>
      <c r="AD303" s="5" t="s">
        <v>105</v>
      </c>
      <c r="AE303" s="5" t="s">
        <v>105</v>
      </c>
      <c r="AF303" s="5" t="s">
        <v>105</v>
      </c>
      <c r="AG303" s="5" t="s">
        <v>105</v>
      </c>
      <c r="AH303" s="5">
        <v>30.0</v>
      </c>
      <c r="AI303" s="28">
        <f t="shared" ref="AI303:AI304" si="74">CONVERT(AJ303, "ft", "m")</f>
        <v>45.72</v>
      </c>
      <c r="AJ303" s="22">
        <v>150.0</v>
      </c>
      <c r="AK303" s="24">
        <f t="shared" ref="AK303:AK304" si="75">CONVERT(AJ303, "ft", "yd")</f>
        <v>50</v>
      </c>
      <c r="AL303" s="5" t="s">
        <v>105</v>
      </c>
      <c r="AM303" s="5">
        <v>1.0</v>
      </c>
      <c r="AN303" s="5">
        <v>8.5</v>
      </c>
      <c r="AO303" s="5" t="s">
        <v>105</v>
      </c>
      <c r="AP303" s="5" t="s">
        <v>105</v>
      </c>
      <c r="AQ303" s="5" t="s">
        <v>105</v>
      </c>
      <c r="AR303" s="5" t="s">
        <v>105</v>
      </c>
      <c r="AS303" s="5" t="s">
        <v>105</v>
      </c>
      <c r="AT303" s="5" t="s">
        <v>105</v>
      </c>
      <c r="AU303" s="5" t="s">
        <v>105</v>
      </c>
      <c r="AV303" s="5" t="s">
        <v>105</v>
      </c>
      <c r="AW303" s="5" t="s">
        <v>105</v>
      </c>
      <c r="AX303" s="5" t="s">
        <v>105</v>
      </c>
      <c r="AY303" s="5" t="s">
        <v>105</v>
      </c>
      <c r="AZ303" s="5" t="s">
        <v>105</v>
      </c>
      <c r="BA303" s="5" t="s">
        <v>105</v>
      </c>
      <c r="BB303" s="5" t="s">
        <v>105</v>
      </c>
      <c r="BC303" s="5" t="s">
        <v>105</v>
      </c>
      <c r="BD303" s="5" t="s">
        <v>105</v>
      </c>
      <c r="BE303" s="5" t="s">
        <v>105</v>
      </c>
      <c r="BF303" s="5" t="s">
        <v>105</v>
      </c>
      <c r="BG303" s="5" t="s">
        <v>105</v>
      </c>
      <c r="BH303" s="5" t="s">
        <v>105</v>
      </c>
      <c r="BI303" s="5" t="s">
        <v>748</v>
      </c>
      <c r="BJ303" s="5" t="s">
        <v>654</v>
      </c>
      <c r="BK303" s="5" t="s">
        <v>306</v>
      </c>
      <c r="BL303" s="5" t="s">
        <v>105</v>
      </c>
      <c r="BM303" s="5" t="s">
        <v>379</v>
      </c>
      <c r="BN303" s="5" t="s">
        <v>105</v>
      </c>
      <c r="BO303" s="5" t="s">
        <v>105</v>
      </c>
      <c r="BP303" s="5" t="s">
        <v>2738</v>
      </c>
      <c r="BQ303" s="5" t="s">
        <v>105</v>
      </c>
      <c r="BR303" s="5" t="s">
        <v>2739</v>
      </c>
      <c r="BS303" s="5" t="s">
        <v>118</v>
      </c>
      <c r="BT303" s="5" t="s">
        <v>2740</v>
      </c>
      <c r="BU303" s="5" t="s">
        <v>119</v>
      </c>
      <c r="BV303" s="10" t="s">
        <v>105</v>
      </c>
      <c r="BW303" s="10" t="s">
        <v>105</v>
      </c>
      <c r="BX303" s="5" t="s">
        <v>105</v>
      </c>
      <c r="BY303" s="5" t="s">
        <v>105</v>
      </c>
      <c r="BZ303" s="5" t="s">
        <v>105</v>
      </c>
      <c r="CA303" s="5">
        <v>1.0</v>
      </c>
      <c r="CB303" s="5" t="s">
        <v>105</v>
      </c>
      <c r="CC303" s="5" t="s">
        <v>105</v>
      </c>
      <c r="CD303" s="5">
        <v>19.0</v>
      </c>
      <c r="CE303" s="5">
        <v>8.5</v>
      </c>
      <c r="CF303" s="5" t="s">
        <v>105</v>
      </c>
      <c r="CG303" s="5" t="s">
        <v>105</v>
      </c>
      <c r="CH303" s="5" t="s">
        <v>105</v>
      </c>
      <c r="CI303" s="5" t="s">
        <v>105</v>
      </c>
      <c r="CJ303" s="5" t="s">
        <v>105</v>
      </c>
      <c r="CK303" s="5" t="s">
        <v>105</v>
      </c>
      <c r="CL303" s="5" t="s">
        <v>105</v>
      </c>
      <c r="CM303" s="5" t="s">
        <v>105</v>
      </c>
      <c r="CN303" s="5">
        <v>5.3</v>
      </c>
      <c r="CO303" s="5" t="s">
        <v>105</v>
      </c>
      <c r="CP303" s="5" t="s">
        <v>2741</v>
      </c>
      <c r="CQ303" s="29" t="s">
        <v>105</v>
      </c>
      <c r="CR303" s="5" t="s">
        <v>105</v>
      </c>
      <c r="CS303" s="5" t="s">
        <v>118</v>
      </c>
      <c r="CT303" s="5" t="s">
        <v>105</v>
      </c>
      <c r="CU303" s="5" t="s">
        <v>105</v>
      </c>
      <c r="CV303" s="13" t="s">
        <v>2742</v>
      </c>
      <c r="CW303" s="6"/>
      <c r="CX303" s="6"/>
      <c r="CY303" s="6"/>
      <c r="CZ303" s="6"/>
      <c r="DA303" s="6"/>
      <c r="DB303" s="6"/>
      <c r="DC303" s="6"/>
      <c r="DD303" s="6"/>
      <c r="DE303" s="6"/>
      <c r="DF303" s="6"/>
    </row>
    <row r="304">
      <c r="A304" s="5" t="s">
        <v>100</v>
      </c>
      <c r="B304" s="5" t="s">
        <v>1496</v>
      </c>
      <c r="C304" s="5" t="s">
        <v>2717</v>
      </c>
      <c r="D304" s="5">
        <v>80.0</v>
      </c>
      <c r="E304" s="5" t="s">
        <v>105</v>
      </c>
      <c r="F304" s="5">
        <v>1983.0</v>
      </c>
      <c r="G304" s="5" t="s">
        <v>197</v>
      </c>
      <c r="H304" s="5">
        <v>12.0</v>
      </c>
      <c r="I304" s="5" t="s">
        <v>150</v>
      </c>
      <c r="J304" s="5" t="s">
        <v>124</v>
      </c>
      <c r="K304" s="5" t="s">
        <v>623</v>
      </c>
      <c r="L304" s="5" t="s">
        <v>199</v>
      </c>
      <c r="M304" s="5" t="s">
        <v>623</v>
      </c>
      <c r="N304" s="5">
        <v>3.0</v>
      </c>
      <c r="O304" s="29" t="s">
        <v>2743</v>
      </c>
      <c r="P304" s="5" t="s">
        <v>2744</v>
      </c>
      <c r="Q304" s="5" t="s">
        <v>2035</v>
      </c>
      <c r="R304" s="5" t="s">
        <v>2052</v>
      </c>
      <c r="S304" s="5" t="s">
        <v>2744</v>
      </c>
      <c r="T304" s="5">
        <v>43.688974</v>
      </c>
      <c r="U304" s="5">
        <v>-122.371987</v>
      </c>
      <c r="V304" s="5" t="s">
        <v>105</v>
      </c>
      <c r="W304" s="5">
        <v>1712.0</v>
      </c>
      <c r="X304" s="5">
        <v>100.0</v>
      </c>
      <c r="Y304" s="5" t="s">
        <v>190</v>
      </c>
      <c r="Z304" s="5" t="s">
        <v>167</v>
      </c>
      <c r="AA304" s="5" t="s">
        <v>156</v>
      </c>
      <c r="AB304" s="5">
        <v>19.0</v>
      </c>
      <c r="AC304" s="5" t="s">
        <v>2745</v>
      </c>
      <c r="AD304" s="5" t="s">
        <v>105</v>
      </c>
      <c r="AE304" s="5" t="s">
        <v>105</v>
      </c>
      <c r="AF304" s="5" t="s">
        <v>105</v>
      </c>
      <c r="AG304" s="5" t="s">
        <v>105</v>
      </c>
      <c r="AH304" s="5">
        <v>20.0</v>
      </c>
      <c r="AI304" s="28">
        <f t="shared" si="74"/>
        <v>18.288</v>
      </c>
      <c r="AJ304" s="22">
        <v>60.0</v>
      </c>
      <c r="AK304" s="24">
        <f t="shared" si="75"/>
        <v>20</v>
      </c>
      <c r="AL304" s="5" t="s">
        <v>105</v>
      </c>
      <c r="AM304" s="5">
        <v>1.0</v>
      </c>
      <c r="AN304" s="5" t="s">
        <v>105</v>
      </c>
      <c r="AO304" s="5" t="s">
        <v>105</v>
      </c>
      <c r="AP304" s="5" t="s">
        <v>105</v>
      </c>
      <c r="AQ304" s="5" t="s">
        <v>105</v>
      </c>
      <c r="AR304" s="5" t="s">
        <v>105</v>
      </c>
      <c r="AS304" s="5" t="s">
        <v>105</v>
      </c>
      <c r="AT304" s="5" t="s">
        <v>105</v>
      </c>
      <c r="AU304" s="5" t="s">
        <v>105</v>
      </c>
      <c r="AV304" s="5" t="s">
        <v>105</v>
      </c>
      <c r="AW304" s="5" t="s">
        <v>105</v>
      </c>
      <c r="AX304" s="5" t="s">
        <v>105</v>
      </c>
      <c r="AY304" s="5" t="s">
        <v>105</v>
      </c>
      <c r="AZ304" s="5" t="s">
        <v>105</v>
      </c>
      <c r="BA304" s="5" t="s">
        <v>105</v>
      </c>
      <c r="BB304" s="5" t="s">
        <v>105</v>
      </c>
      <c r="BC304" s="5" t="s">
        <v>105</v>
      </c>
      <c r="BD304" s="5" t="s">
        <v>105</v>
      </c>
      <c r="BE304" s="5" t="s">
        <v>105</v>
      </c>
      <c r="BF304" s="5" t="s">
        <v>105</v>
      </c>
      <c r="BG304" s="5" t="s">
        <v>105</v>
      </c>
      <c r="BH304" s="5" t="s">
        <v>105</v>
      </c>
      <c r="BI304" s="5" t="s">
        <v>105</v>
      </c>
      <c r="BJ304" s="5" t="s">
        <v>105</v>
      </c>
      <c r="BK304" s="5" t="s">
        <v>105</v>
      </c>
      <c r="BL304" s="5" t="s">
        <v>105</v>
      </c>
      <c r="BM304" s="5" t="s">
        <v>105</v>
      </c>
      <c r="BN304" s="5" t="s">
        <v>105</v>
      </c>
      <c r="BO304" s="5" t="s">
        <v>105</v>
      </c>
      <c r="BP304" s="5" t="s">
        <v>105</v>
      </c>
      <c r="BQ304" s="5" t="s">
        <v>105</v>
      </c>
      <c r="BR304" s="5" t="s">
        <v>288</v>
      </c>
      <c r="BS304" s="5" t="s">
        <v>105</v>
      </c>
      <c r="BT304" s="5" t="s">
        <v>2746</v>
      </c>
      <c r="BU304" s="5" t="s">
        <v>119</v>
      </c>
      <c r="BV304" s="10" t="s">
        <v>105</v>
      </c>
      <c r="BW304" s="10" t="s">
        <v>105</v>
      </c>
      <c r="BX304" s="5" t="s">
        <v>2747</v>
      </c>
      <c r="BY304" s="5" t="s">
        <v>105</v>
      </c>
      <c r="BZ304" s="5" t="s">
        <v>105</v>
      </c>
      <c r="CA304" s="5" t="s">
        <v>105</v>
      </c>
      <c r="CB304" s="5" t="s">
        <v>105</v>
      </c>
      <c r="CC304" s="5" t="s">
        <v>105</v>
      </c>
      <c r="CD304" s="5" t="s">
        <v>105</v>
      </c>
      <c r="CE304" s="5" t="s">
        <v>105</v>
      </c>
      <c r="CF304" s="5" t="s">
        <v>105</v>
      </c>
      <c r="CG304" s="5" t="s">
        <v>105</v>
      </c>
      <c r="CH304" s="5" t="s">
        <v>105</v>
      </c>
      <c r="CI304" s="5" t="s">
        <v>105</v>
      </c>
      <c r="CJ304" s="5" t="s">
        <v>105</v>
      </c>
      <c r="CK304" s="5" t="s">
        <v>105</v>
      </c>
      <c r="CL304" s="5" t="s">
        <v>105</v>
      </c>
      <c r="CM304" s="5" t="s">
        <v>105</v>
      </c>
      <c r="CN304" s="5" t="s">
        <v>105</v>
      </c>
      <c r="CO304" s="5" t="s">
        <v>105</v>
      </c>
      <c r="CP304" s="5" t="s">
        <v>105</v>
      </c>
      <c r="CQ304" s="29" t="s">
        <v>2748</v>
      </c>
      <c r="CR304" s="5" t="s">
        <v>118</v>
      </c>
      <c r="CS304" s="5" t="s">
        <v>105</v>
      </c>
      <c r="CT304" s="5" t="s">
        <v>105</v>
      </c>
      <c r="CU304" s="5" t="s">
        <v>105</v>
      </c>
      <c r="CV304" s="13" t="s">
        <v>2749</v>
      </c>
      <c r="CW304" s="6"/>
      <c r="CX304" s="6"/>
      <c r="CY304" s="6"/>
      <c r="CZ304" s="6"/>
      <c r="DA304" s="6"/>
      <c r="DB304" s="6"/>
      <c r="DC304" s="6"/>
      <c r="DD304" s="6"/>
      <c r="DE304" s="6"/>
      <c r="DF304" s="6"/>
    </row>
    <row r="305">
      <c r="A305" s="5" t="s">
        <v>100</v>
      </c>
      <c r="B305" s="5" t="s">
        <v>1496</v>
      </c>
      <c r="C305" s="5" t="s">
        <v>2717</v>
      </c>
      <c r="D305" s="5">
        <v>3200.0</v>
      </c>
      <c r="E305" s="5" t="s">
        <v>105</v>
      </c>
      <c r="F305" s="5" t="s">
        <v>2750</v>
      </c>
      <c r="G305" s="5" t="s">
        <v>197</v>
      </c>
      <c r="H305" s="5" t="s">
        <v>105</v>
      </c>
      <c r="I305" s="5" t="s">
        <v>150</v>
      </c>
      <c r="J305" s="5" t="s">
        <v>124</v>
      </c>
      <c r="K305" s="5" t="s">
        <v>199</v>
      </c>
      <c r="L305" s="5" t="s">
        <v>105</v>
      </c>
      <c r="M305" s="5" t="s">
        <v>109</v>
      </c>
      <c r="N305" s="5">
        <v>2.0</v>
      </c>
      <c r="O305" s="29" t="s">
        <v>2751</v>
      </c>
      <c r="P305" s="5" t="s">
        <v>105</v>
      </c>
      <c r="Q305" s="5" t="s">
        <v>2752</v>
      </c>
      <c r="R305" s="5" t="s">
        <v>105</v>
      </c>
      <c r="S305" s="5" t="s">
        <v>105</v>
      </c>
      <c r="T305" s="5" t="s">
        <v>105</v>
      </c>
      <c r="U305" s="5" t="s">
        <v>105</v>
      </c>
      <c r="V305" s="5" t="s">
        <v>105</v>
      </c>
      <c r="W305" s="5" t="s">
        <v>105</v>
      </c>
      <c r="X305" s="5" t="s">
        <v>105</v>
      </c>
      <c r="Y305" s="5" t="s">
        <v>105</v>
      </c>
      <c r="Z305" s="5" t="s">
        <v>261</v>
      </c>
      <c r="AA305" s="5" t="s">
        <v>105</v>
      </c>
      <c r="AB305" s="5" t="s">
        <v>105</v>
      </c>
      <c r="AC305" s="5" t="s">
        <v>581</v>
      </c>
      <c r="AD305" s="5" t="s">
        <v>105</v>
      </c>
      <c r="AE305" s="5" t="s">
        <v>105</v>
      </c>
      <c r="AF305" s="5" t="s">
        <v>105</v>
      </c>
      <c r="AG305" s="5" t="s">
        <v>105</v>
      </c>
      <c r="AH305" s="5" t="s">
        <v>105</v>
      </c>
      <c r="AI305" s="5" t="s">
        <v>105</v>
      </c>
      <c r="AJ305" s="5" t="s">
        <v>105</v>
      </c>
      <c r="AK305" s="5" t="s">
        <v>105</v>
      </c>
      <c r="AL305" s="5" t="s">
        <v>105</v>
      </c>
      <c r="AM305" s="5">
        <v>2.0</v>
      </c>
      <c r="AN305" s="5" t="s">
        <v>105</v>
      </c>
      <c r="AO305" s="5" t="s">
        <v>105</v>
      </c>
      <c r="AP305" s="5" t="s">
        <v>105</v>
      </c>
      <c r="AQ305" s="5" t="s">
        <v>105</v>
      </c>
      <c r="AR305" s="5" t="s">
        <v>105</v>
      </c>
      <c r="AS305" s="5" t="s">
        <v>105</v>
      </c>
      <c r="AT305" s="5" t="s">
        <v>105</v>
      </c>
      <c r="AU305" s="5" t="s">
        <v>105</v>
      </c>
      <c r="AV305" s="5" t="s">
        <v>105</v>
      </c>
      <c r="AW305" s="5" t="s">
        <v>105</v>
      </c>
      <c r="AX305" s="5" t="s">
        <v>105</v>
      </c>
      <c r="AY305" s="5" t="s">
        <v>105</v>
      </c>
      <c r="AZ305" s="5" t="s">
        <v>105</v>
      </c>
      <c r="BA305" s="5" t="s">
        <v>105</v>
      </c>
      <c r="BB305" s="5" t="s">
        <v>105</v>
      </c>
      <c r="BC305" s="5" t="s">
        <v>105</v>
      </c>
      <c r="BD305" s="5" t="s">
        <v>105</v>
      </c>
      <c r="BE305" s="5" t="s">
        <v>105</v>
      </c>
      <c r="BF305" s="5" t="s">
        <v>105</v>
      </c>
      <c r="BG305" s="5" t="s">
        <v>105</v>
      </c>
      <c r="BH305" s="5" t="s">
        <v>105</v>
      </c>
      <c r="BI305" s="5" t="s">
        <v>105</v>
      </c>
      <c r="BJ305" s="5" t="s">
        <v>105</v>
      </c>
      <c r="BK305" s="5" t="s">
        <v>105</v>
      </c>
      <c r="BL305" s="5" t="s">
        <v>105</v>
      </c>
      <c r="BM305" s="5" t="s">
        <v>105</v>
      </c>
      <c r="BN305" s="5" t="s">
        <v>105</v>
      </c>
      <c r="BO305" s="5" t="s">
        <v>105</v>
      </c>
      <c r="BP305" s="5" t="s">
        <v>105</v>
      </c>
      <c r="BQ305" s="5" t="s">
        <v>105</v>
      </c>
      <c r="BR305" s="5" t="s">
        <v>2753</v>
      </c>
      <c r="BS305" s="5" t="s">
        <v>105</v>
      </c>
      <c r="BT305" s="5" t="s">
        <v>105</v>
      </c>
      <c r="BU305" s="5" t="s">
        <v>105</v>
      </c>
      <c r="BV305" s="10" t="s">
        <v>105</v>
      </c>
      <c r="BW305" s="10" t="s">
        <v>105</v>
      </c>
      <c r="BX305" s="5" t="s">
        <v>602</v>
      </c>
      <c r="BY305" s="5" t="s">
        <v>105</v>
      </c>
      <c r="BZ305" s="5" t="s">
        <v>105</v>
      </c>
      <c r="CA305" s="5" t="s">
        <v>105</v>
      </c>
      <c r="CB305" s="5" t="s">
        <v>105</v>
      </c>
      <c r="CC305" s="5" t="s">
        <v>105</v>
      </c>
      <c r="CD305" s="5" t="s">
        <v>105</v>
      </c>
      <c r="CE305" s="5" t="s">
        <v>105</v>
      </c>
      <c r="CF305" s="5" t="s">
        <v>105</v>
      </c>
      <c r="CG305" s="5" t="s">
        <v>105</v>
      </c>
      <c r="CH305" s="5" t="s">
        <v>105</v>
      </c>
      <c r="CI305" s="5" t="s">
        <v>105</v>
      </c>
      <c r="CJ305" s="5" t="s">
        <v>105</v>
      </c>
      <c r="CK305" s="5" t="s">
        <v>105</v>
      </c>
      <c r="CL305" s="5" t="s">
        <v>105</v>
      </c>
      <c r="CM305" s="5" t="s">
        <v>105</v>
      </c>
      <c r="CN305" s="5" t="s">
        <v>105</v>
      </c>
      <c r="CO305" s="5" t="s">
        <v>105</v>
      </c>
      <c r="CP305" s="5" t="s">
        <v>105</v>
      </c>
      <c r="CQ305" s="29" t="s">
        <v>2754</v>
      </c>
      <c r="CR305" s="5" t="s">
        <v>105</v>
      </c>
      <c r="CS305" s="5" t="s">
        <v>105</v>
      </c>
      <c r="CT305" s="5" t="s">
        <v>105</v>
      </c>
      <c r="CU305" s="5" t="s">
        <v>105</v>
      </c>
      <c r="CV305" s="13" t="s">
        <v>2755</v>
      </c>
      <c r="CW305" s="6"/>
      <c r="CX305" s="6"/>
      <c r="CY305" s="6"/>
      <c r="CZ305" s="6"/>
      <c r="DA305" s="6"/>
      <c r="DB305" s="6"/>
      <c r="DC305" s="6"/>
      <c r="DD305" s="6"/>
      <c r="DE305" s="6"/>
      <c r="DF305" s="6"/>
    </row>
    <row r="306">
      <c r="A306" s="5" t="s">
        <v>100</v>
      </c>
      <c r="B306" s="5" t="s">
        <v>1496</v>
      </c>
      <c r="C306" s="5" t="s">
        <v>2717</v>
      </c>
      <c r="D306" s="5">
        <v>5529.0</v>
      </c>
      <c r="E306" s="5" t="s">
        <v>105</v>
      </c>
      <c r="F306" s="5">
        <v>1984.0</v>
      </c>
      <c r="G306" s="5" t="s">
        <v>197</v>
      </c>
      <c r="H306" s="5">
        <v>17.0</v>
      </c>
      <c r="I306" s="5" t="s">
        <v>150</v>
      </c>
      <c r="J306" s="5" t="s">
        <v>107</v>
      </c>
      <c r="K306" s="5" t="s">
        <v>108</v>
      </c>
      <c r="L306" s="5" t="s">
        <v>105</v>
      </c>
      <c r="M306" s="5" t="s">
        <v>137</v>
      </c>
      <c r="N306" s="5">
        <v>2.0</v>
      </c>
      <c r="O306" s="29" t="s">
        <v>2756</v>
      </c>
      <c r="P306" s="5" t="s">
        <v>2757</v>
      </c>
      <c r="Q306" s="5" t="s">
        <v>2758</v>
      </c>
      <c r="R306" s="5" t="s">
        <v>2759</v>
      </c>
      <c r="S306" s="5" t="s">
        <v>105</v>
      </c>
      <c r="T306" s="5" t="s">
        <v>105</v>
      </c>
      <c r="U306" s="5" t="s">
        <v>105</v>
      </c>
      <c r="V306" s="5" t="s">
        <v>105</v>
      </c>
      <c r="W306" s="5" t="s">
        <v>105</v>
      </c>
      <c r="X306" s="5">
        <v>1530.0</v>
      </c>
      <c r="Y306" s="5" t="s">
        <v>190</v>
      </c>
      <c r="Z306" s="5" t="s">
        <v>167</v>
      </c>
      <c r="AA306" s="5" t="s">
        <v>283</v>
      </c>
      <c r="AB306" s="5">
        <v>72.0</v>
      </c>
      <c r="AC306" s="5" t="s">
        <v>1853</v>
      </c>
      <c r="AD306" s="5" t="s">
        <v>1699</v>
      </c>
      <c r="AE306" s="5" t="s">
        <v>105</v>
      </c>
      <c r="AF306" s="5" t="s">
        <v>105</v>
      </c>
      <c r="AG306" s="5" t="s">
        <v>105</v>
      </c>
      <c r="AH306" s="5">
        <v>0.3</v>
      </c>
      <c r="AI306" s="28">
        <f t="shared" ref="AI306:AI311" si="76">CONVERT(AJ306, "ft", "m")</f>
        <v>91.44</v>
      </c>
      <c r="AJ306" s="22">
        <v>300.0</v>
      </c>
      <c r="AK306" s="24">
        <f t="shared" ref="AK306:AK311" si="77">CONVERT(AJ306, "ft", "yd")</f>
        <v>100</v>
      </c>
      <c r="AL306" s="5" t="s">
        <v>105</v>
      </c>
      <c r="AM306" s="5">
        <v>1.0</v>
      </c>
      <c r="AN306" s="5">
        <v>8.5</v>
      </c>
      <c r="AO306" s="5" t="s">
        <v>105</v>
      </c>
      <c r="AP306" s="5" t="s">
        <v>105</v>
      </c>
      <c r="AQ306" s="5" t="s">
        <v>105</v>
      </c>
      <c r="AR306" s="5" t="s">
        <v>105</v>
      </c>
      <c r="AS306" s="5" t="s">
        <v>105</v>
      </c>
      <c r="AT306" s="5" t="s">
        <v>105</v>
      </c>
      <c r="AU306" s="5" t="s">
        <v>105</v>
      </c>
      <c r="AV306" s="5" t="s">
        <v>105</v>
      </c>
      <c r="AW306" s="5" t="s">
        <v>556</v>
      </c>
      <c r="AX306" s="5" t="s">
        <v>105</v>
      </c>
      <c r="AY306" s="5" t="s">
        <v>105</v>
      </c>
      <c r="AZ306" s="5" t="s">
        <v>105</v>
      </c>
      <c r="BA306" s="5" t="s">
        <v>105</v>
      </c>
      <c r="BB306" s="5" t="s">
        <v>105</v>
      </c>
      <c r="BC306" s="5" t="s">
        <v>105</v>
      </c>
      <c r="BD306" s="5" t="s">
        <v>977</v>
      </c>
      <c r="BE306" s="5" t="s">
        <v>105</v>
      </c>
      <c r="BF306" s="5" t="s">
        <v>105</v>
      </c>
      <c r="BG306" s="5" t="s">
        <v>105</v>
      </c>
      <c r="BH306" s="5" t="s">
        <v>105</v>
      </c>
      <c r="BI306" s="5" t="s">
        <v>105</v>
      </c>
      <c r="BJ306" s="5" t="s">
        <v>105</v>
      </c>
      <c r="BK306" s="5" t="s">
        <v>105</v>
      </c>
      <c r="BL306" s="5" t="s">
        <v>105</v>
      </c>
      <c r="BM306" s="5" t="s">
        <v>698</v>
      </c>
      <c r="BN306" s="5" t="s">
        <v>105</v>
      </c>
      <c r="BO306" s="5" t="s">
        <v>105</v>
      </c>
      <c r="BP306" s="5" t="s">
        <v>2760</v>
      </c>
      <c r="BQ306" s="5" t="s">
        <v>105</v>
      </c>
      <c r="BR306" s="5" t="s">
        <v>2761</v>
      </c>
      <c r="BS306" s="5" t="s">
        <v>118</v>
      </c>
      <c r="BT306" s="5" t="s">
        <v>2762</v>
      </c>
      <c r="BU306" s="5" t="s">
        <v>119</v>
      </c>
      <c r="BV306" s="10" t="s">
        <v>105</v>
      </c>
      <c r="BW306" s="5" t="s">
        <v>118</v>
      </c>
      <c r="BX306" s="5" t="s">
        <v>105</v>
      </c>
      <c r="BY306" s="5" t="s">
        <v>105</v>
      </c>
      <c r="BZ306" s="5" t="s">
        <v>105</v>
      </c>
      <c r="CA306" s="5">
        <v>1.0</v>
      </c>
      <c r="CB306" s="5" t="s">
        <v>105</v>
      </c>
      <c r="CC306" s="5" t="s">
        <v>105</v>
      </c>
      <c r="CD306" s="5">
        <v>20.0</v>
      </c>
      <c r="CE306" s="5" t="s">
        <v>105</v>
      </c>
      <c r="CF306" s="5" t="s">
        <v>105</v>
      </c>
      <c r="CG306" s="5">
        <v>1.25</v>
      </c>
      <c r="CH306" s="5" t="s">
        <v>105</v>
      </c>
      <c r="CI306" s="5" t="s">
        <v>105</v>
      </c>
      <c r="CJ306" s="5" t="s">
        <v>105</v>
      </c>
      <c r="CK306" s="5" t="s">
        <v>105</v>
      </c>
      <c r="CL306" s="5" t="s">
        <v>105</v>
      </c>
      <c r="CM306" s="5" t="s">
        <v>105</v>
      </c>
      <c r="CN306" s="5">
        <v>7.0</v>
      </c>
      <c r="CO306" s="5" t="s">
        <v>105</v>
      </c>
      <c r="CP306" s="5" t="s">
        <v>2763</v>
      </c>
      <c r="CQ306" s="5" t="s">
        <v>105</v>
      </c>
      <c r="CR306" s="5" t="s">
        <v>105</v>
      </c>
      <c r="CS306" s="5" t="s">
        <v>118</v>
      </c>
      <c r="CT306" s="5" t="s">
        <v>105</v>
      </c>
      <c r="CU306" s="5" t="s">
        <v>105</v>
      </c>
      <c r="CV306" s="13" t="s">
        <v>2764</v>
      </c>
      <c r="CW306" s="6"/>
      <c r="CX306" s="6"/>
      <c r="CY306" s="6"/>
      <c r="CZ306" s="6"/>
      <c r="DA306" s="6"/>
      <c r="DB306" s="6"/>
      <c r="DC306" s="6"/>
      <c r="DD306" s="6"/>
      <c r="DE306" s="6"/>
      <c r="DF306" s="6"/>
    </row>
    <row r="307">
      <c r="A307" s="5" t="s">
        <v>100</v>
      </c>
      <c r="B307" s="5" t="s">
        <v>1496</v>
      </c>
      <c r="C307" s="5" t="s">
        <v>2717</v>
      </c>
      <c r="D307" s="5">
        <v>685.0</v>
      </c>
      <c r="E307" s="5" t="s">
        <v>2765</v>
      </c>
      <c r="F307" s="5" t="s">
        <v>2766</v>
      </c>
      <c r="G307" s="5" t="s">
        <v>197</v>
      </c>
      <c r="H307" s="5" t="s">
        <v>105</v>
      </c>
      <c r="I307" s="5" t="s">
        <v>150</v>
      </c>
      <c r="J307" s="5" t="s">
        <v>124</v>
      </c>
      <c r="K307" s="5" t="s">
        <v>199</v>
      </c>
      <c r="L307" s="5" t="s">
        <v>623</v>
      </c>
      <c r="M307" s="5" t="s">
        <v>2494</v>
      </c>
      <c r="N307" s="5">
        <v>2.0</v>
      </c>
      <c r="O307" s="29" t="s">
        <v>2767</v>
      </c>
      <c r="P307" s="5" t="s">
        <v>2768</v>
      </c>
      <c r="Q307" s="5" t="s">
        <v>2769</v>
      </c>
      <c r="R307" s="5" t="s">
        <v>2770</v>
      </c>
      <c r="S307" s="5" t="s">
        <v>2771</v>
      </c>
      <c r="T307" s="5">
        <v>43.580916</v>
      </c>
      <c r="U307" s="5">
        <v>-122.641746</v>
      </c>
      <c r="V307" s="5" t="s">
        <v>105</v>
      </c>
      <c r="W307" s="5">
        <v>5000.0</v>
      </c>
      <c r="X307" s="5">
        <v>2230.0</v>
      </c>
      <c r="Y307" s="5" t="s">
        <v>105</v>
      </c>
      <c r="Z307" s="5" t="s">
        <v>105</v>
      </c>
      <c r="AA307" s="5" t="s">
        <v>105</v>
      </c>
      <c r="AB307" s="5" t="s">
        <v>105</v>
      </c>
      <c r="AC307" s="5" t="s">
        <v>2173</v>
      </c>
      <c r="AD307" s="5" t="s">
        <v>105</v>
      </c>
      <c r="AE307" s="5" t="s">
        <v>105</v>
      </c>
      <c r="AF307" s="5" t="s">
        <v>105</v>
      </c>
      <c r="AG307" s="5" t="s">
        <v>105</v>
      </c>
      <c r="AH307" s="6">
        <f>8*60</f>
        <v>480</v>
      </c>
      <c r="AI307" s="28">
        <f t="shared" si="76"/>
        <v>3.048</v>
      </c>
      <c r="AJ307" s="22">
        <v>10.0</v>
      </c>
      <c r="AK307" s="24">
        <f t="shared" si="77"/>
        <v>3.333333333</v>
      </c>
      <c r="AL307" s="5" t="s">
        <v>105</v>
      </c>
      <c r="AM307" s="5">
        <v>1.0</v>
      </c>
      <c r="AN307" s="5" t="s">
        <v>105</v>
      </c>
      <c r="AO307" s="5" t="s">
        <v>105</v>
      </c>
      <c r="AP307" s="5" t="s">
        <v>105</v>
      </c>
      <c r="AQ307" s="5" t="s">
        <v>105</v>
      </c>
      <c r="AR307" s="5" t="s">
        <v>105</v>
      </c>
      <c r="AS307" s="5" t="s">
        <v>105</v>
      </c>
      <c r="AT307" s="5" t="s">
        <v>105</v>
      </c>
      <c r="AU307" s="5" t="s">
        <v>105</v>
      </c>
      <c r="AV307" s="5" t="s">
        <v>105</v>
      </c>
      <c r="AW307" s="5" t="s">
        <v>105</v>
      </c>
      <c r="AX307" s="5" t="s">
        <v>105</v>
      </c>
      <c r="AY307" s="5" t="s">
        <v>105</v>
      </c>
      <c r="AZ307" s="5" t="s">
        <v>105</v>
      </c>
      <c r="BA307" s="5" t="s">
        <v>105</v>
      </c>
      <c r="BB307" s="5" t="s">
        <v>105</v>
      </c>
      <c r="BC307" s="5" t="s">
        <v>105</v>
      </c>
      <c r="BD307" s="5" t="s">
        <v>105</v>
      </c>
      <c r="BE307" s="5" t="s">
        <v>105</v>
      </c>
      <c r="BF307" s="5" t="s">
        <v>105</v>
      </c>
      <c r="BG307" s="5" t="s">
        <v>105</v>
      </c>
      <c r="BH307" s="5" t="s">
        <v>105</v>
      </c>
      <c r="BI307" s="5" t="s">
        <v>105</v>
      </c>
      <c r="BJ307" s="5" t="s">
        <v>105</v>
      </c>
      <c r="BK307" s="5" t="s">
        <v>105</v>
      </c>
      <c r="BL307" s="5" t="s">
        <v>105</v>
      </c>
      <c r="BM307" s="5" t="s">
        <v>105</v>
      </c>
      <c r="BN307" s="5" t="s">
        <v>105</v>
      </c>
      <c r="BO307" s="5" t="s">
        <v>105</v>
      </c>
      <c r="BP307" s="5" t="s">
        <v>105</v>
      </c>
      <c r="BQ307" s="5" t="s">
        <v>105</v>
      </c>
      <c r="BR307" s="5" t="s">
        <v>2772</v>
      </c>
      <c r="BS307" s="5" t="s">
        <v>105</v>
      </c>
      <c r="BT307" s="5" t="s">
        <v>105</v>
      </c>
      <c r="BU307" s="5" t="s">
        <v>105</v>
      </c>
      <c r="BV307" s="10" t="s">
        <v>105</v>
      </c>
      <c r="BW307" s="10" t="s">
        <v>105</v>
      </c>
      <c r="BX307" s="5" t="s">
        <v>1308</v>
      </c>
      <c r="BY307" s="5" t="s">
        <v>105</v>
      </c>
      <c r="BZ307" s="5" t="s">
        <v>105</v>
      </c>
      <c r="CA307" s="5" t="s">
        <v>105</v>
      </c>
      <c r="CB307" s="5" t="s">
        <v>105</v>
      </c>
      <c r="CC307" s="5" t="s">
        <v>105</v>
      </c>
      <c r="CD307" s="5" t="s">
        <v>105</v>
      </c>
      <c r="CE307" s="5" t="s">
        <v>105</v>
      </c>
      <c r="CF307" s="5" t="s">
        <v>105</v>
      </c>
      <c r="CG307" s="5" t="s">
        <v>105</v>
      </c>
      <c r="CH307" s="5" t="s">
        <v>105</v>
      </c>
      <c r="CI307" s="5" t="s">
        <v>105</v>
      </c>
      <c r="CJ307" s="5" t="s">
        <v>105</v>
      </c>
      <c r="CK307" s="5" t="s">
        <v>105</v>
      </c>
      <c r="CL307" s="5" t="s">
        <v>105</v>
      </c>
      <c r="CM307" s="5" t="s">
        <v>105</v>
      </c>
      <c r="CN307" s="5" t="s">
        <v>105</v>
      </c>
      <c r="CO307" s="5" t="s">
        <v>105</v>
      </c>
      <c r="CP307" s="5" t="s">
        <v>105</v>
      </c>
      <c r="CQ307" s="5" t="s">
        <v>105</v>
      </c>
      <c r="CR307" s="5" t="s">
        <v>118</v>
      </c>
      <c r="CS307" s="5" t="s">
        <v>105</v>
      </c>
      <c r="CT307" s="5" t="s">
        <v>2773</v>
      </c>
      <c r="CU307" s="5" t="s">
        <v>105</v>
      </c>
      <c r="CV307" s="13" t="s">
        <v>2774</v>
      </c>
      <c r="CW307" s="6"/>
      <c r="CX307" s="6"/>
      <c r="CY307" s="6"/>
      <c r="CZ307" s="6"/>
      <c r="DA307" s="6"/>
      <c r="DB307" s="6"/>
      <c r="DC307" s="6"/>
      <c r="DD307" s="6"/>
      <c r="DE307" s="6"/>
      <c r="DF307" s="6"/>
    </row>
    <row r="308">
      <c r="A308" s="5" t="s">
        <v>100</v>
      </c>
      <c r="B308" s="5" t="s">
        <v>1496</v>
      </c>
      <c r="C308" s="5" t="s">
        <v>2717</v>
      </c>
      <c r="D308" s="5">
        <v>11304.0</v>
      </c>
      <c r="E308" s="5" t="s">
        <v>103</v>
      </c>
      <c r="F308" s="5">
        <v>1992.0</v>
      </c>
      <c r="G308" s="5" t="s">
        <v>492</v>
      </c>
      <c r="H308" s="5" t="s">
        <v>105</v>
      </c>
      <c r="I308" s="5" t="s">
        <v>136</v>
      </c>
      <c r="J308" s="5" t="s">
        <v>124</v>
      </c>
      <c r="K308" s="5" t="s">
        <v>199</v>
      </c>
      <c r="L308" s="5" t="s">
        <v>105</v>
      </c>
      <c r="M308" s="5" t="s">
        <v>105</v>
      </c>
      <c r="N308" s="5">
        <v>3.0</v>
      </c>
      <c r="O308" s="29" t="s">
        <v>2775</v>
      </c>
      <c r="P308" s="5" t="s">
        <v>2776</v>
      </c>
      <c r="Q308" s="5" t="s">
        <v>2777</v>
      </c>
      <c r="R308" s="5" t="s">
        <v>2052</v>
      </c>
      <c r="S308" s="5" t="s">
        <v>2778</v>
      </c>
      <c r="T308" s="5" t="s">
        <v>105</v>
      </c>
      <c r="U308" s="5" t="s">
        <v>105</v>
      </c>
      <c r="V308" s="5" t="s">
        <v>105</v>
      </c>
      <c r="W308" s="5" t="s">
        <v>105</v>
      </c>
      <c r="X308" s="5">
        <v>400.0</v>
      </c>
      <c r="Y308" s="5">
        <v>20.0</v>
      </c>
      <c r="Z308" s="5" t="s">
        <v>167</v>
      </c>
      <c r="AA308" s="5" t="s">
        <v>105</v>
      </c>
      <c r="AB308" s="5" t="s">
        <v>105</v>
      </c>
      <c r="AC308" s="5" t="s">
        <v>567</v>
      </c>
      <c r="AD308" s="5" t="s">
        <v>105</v>
      </c>
      <c r="AE308" s="5" t="s">
        <v>105</v>
      </c>
      <c r="AF308" s="5" t="s">
        <v>105</v>
      </c>
      <c r="AG308" s="5" t="s">
        <v>105</v>
      </c>
      <c r="AH308" s="5">
        <v>25.0</v>
      </c>
      <c r="AI308" s="28">
        <f t="shared" si="76"/>
        <v>402.336</v>
      </c>
      <c r="AJ308" s="22">
        <f>5280*0.25</f>
        <v>1320</v>
      </c>
      <c r="AK308" s="24">
        <f t="shared" si="77"/>
        <v>440</v>
      </c>
      <c r="AL308" s="5" t="s">
        <v>105</v>
      </c>
      <c r="AM308" s="5" t="s">
        <v>105</v>
      </c>
      <c r="AN308" s="5" t="s">
        <v>105</v>
      </c>
      <c r="AO308" s="5" t="s">
        <v>105</v>
      </c>
      <c r="AP308" s="5" t="s">
        <v>105</v>
      </c>
      <c r="AQ308" s="5" t="s">
        <v>105</v>
      </c>
      <c r="AR308" s="5" t="s">
        <v>105</v>
      </c>
      <c r="AS308" s="5" t="s">
        <v>105</v>
      </c>
      <c r="AT308" s="5" t="s">
        <v>105</v>
      </c>
      <c r="AU308" s="5" t="s">
        <v>105</v>
      </c>
      <c r="AV308" s="5" t="s">
        <v>105</v>
      </c>
      <c r="AW308" s="5" t="s">
        <v>105</v>
      </c>
      <c r="AX308" s="5" t="s">
        <v>105</v>
      </c>
      <c r="AY308" s="5" t="s">
        <v>105</v>
      </c>
      <c r="AZ308" s="5" t="s">
        <v>105</v>
      </c>
      <c r="BA308" s="5" t="s">
        <v>105</v>
      </c>
      <c r="BB308" s="5" t="s">
        <v>105</v>
      </c>
      <c r="BC308" s="5" t="s">
        <v>105</v>
      </c>
      <c r="BD308" s="5" t="s">
        <v>105</v>
      </c>
      <c r="BE308" s="5" t="s">
        <v>105</v>
      </c>
      <c r="BF308" s="5" t="s">
        <v>105</v>
      </c>
      <c r="BG308" s="5" t="s">
        <v>105</v>
      </c>
      <c r="BH308" s="5" t="s">
        <v>105</v>
      </c>
      <c r="BI308" s="5" t="s">
        <v>105</v>
      </c>
      <c r="BJ308" s="5" t="s">
        <v>105</v>
      </c>
      <c r="BK308" s="5" t="s">
        <v>105</v>
      </c>
      <c r="BL308" s="5" t="s">
        <v>105</v>
      </c>
      <c r="BM308" s="5" t="s">
        <v>105</v>
      </c>
      <c r="BN308" s="5" t="s">
        <v>105</v>
      </c>
      <c r="BO308" s="5" t="s">
        <v>105</v>
      </c>
      <c r="BP308" s="5" t="s">
        <v>105</v>
      </c>
      <c r="BQ308" s="5" t="s">
        <v>105</v>
      </c>
      <c r="BR308" s="5" t="s">
        <v>105</v>
      </c>
      <c r="BS308" s="5" t="s">
        <v>105</v>
      </c>
      <c r="BT308" s="5" t="s">
        <v>105</v>
      </c>
      <c r="BU308" s="5" t="s">
        <v>105</v>
      </c>
      <c r="BV308" s="10" t="s">
        <v>105</v>
      </c>
      <c r="BW308" s="10" t="s">
        <v>105</v>
      </c>
      <c r="BX308" s="5" t="s">
        <v>1043</v>
      </c>
      <c r="BY308" s="5" t="s">
        <v>105</v>
      </c>
      <c r="BZ308" s="5" t="s">
        <v>105</v>
      </c>
      <c r="CA308" s="5" t="s">
        <v>105</v>
      </c>
      <c r="CB308" s="5" t="s">
        <v>105</v>
      </c>
      <c r="CC308" s="5" t="s">
        <v>105</v>
      </c>
      <c r="CD308" s="5" t="s">
        <v>105</v>
      </c>
      <c r="CE308" s="5" t="s">
        <v>105</v>
      </c>
      <c r="CF308" s="5" t="s">
        <v>105</v>
      </c>
      <c r="CG308" s="5" t="s">
        <v>105</v>
      </c>
      <c r="CH308" s="5" t="s">
        <v>105</v>
      </c>
      <c r="CI308" s="5" t="s">
        <v>105</v>
      </c>
      <c r="CJ308" s="5" t="s">
        <v>105</v>
      </c>
      <c r="CK308" s="5" t="s">
        <v>105</v>
      </c>
      <c r="CL308" s="5" t="s">
        <v>105</v>
      </c>
      <c r="CM308" s="5" t="s">
        <v>105</v>
      </c>
      <c r="CN308" s="5" t="s">
        <v>105</v>
      </c>
      <c r="CO308" s="5" t="s">
        <v>105</v>
      </c>
      <c r="CP308" s="5" t="s">
        <v>2779</v>
      </c>
      <c r="CQ308" s="29" t="s">
        <v>2780</v>
      </c>
      <c r="CR308" s="5" t="s">
        <v>105</v>
      </c>
      <c r="CS308" s="5" t="s">
        <v>105</v>
      </c>
      <c r="CT308" s="5" t="s">
        <v>105</v>
      </c>
      <c r="CU308" s="5" t="s">
        <v>105</v>
      </c>
      <c r="CV308" s="13" t="s">
        <v>2781</v>
      </c>
      <c r="CW308" s="6"/>
      <c r="CX308" s="6"/>
      <c r="CY308" s="6"/>
      <c r="CZ308" s="6"/>
      <c r="DA308" s="6"/>
      <c r="DB308" s="6"/>
      <c r="DC308" s="6"/>
      <c r="DD308" s="6"/>
      <c r="DE308" s="6"/>
      <c r="DF308" s="6"/>
    </row>
    <row r="309">
      <c r="A309" s="5" t="s">
        <v>100</v>
      </c>
      <c r="B309" s="5" t="s">
        <v>1496</v>
      </c>
      <c r="C309" s="5" t="s">
        <v>2717</v>
      </c>
      <c r="D309" s="5">
        <v>206.0</v>
      </c>
      <c r="E309" s="5" t="s">
        <v>105</v>
      </c>
      <c r="F309" s="5">
        <v>1999.0</v>
      </c>
      <c r="G309" s="5" t="s">
        <v>149</v>
      </c>
      <c r="H309" s="5">
        <v>15.0</v>
      </c>
      <c r="I309" s="5" t="s">
        <v>150</v>
      </c>
      <c r="J309" s="5" t="s">
        <v>124</v>
      </c>
      <c r="K309" s="5" t="s">
        <v>108</v>
      </c>
      <c r="L309" s="5" t="s">
        <v>105</v>
      </c>
      <c r="M309" s="5" t="s">
        <v>215</v>
      </c>
      <c r="N309" s="5">
        <v>2.0</v>
      </c>
      <c r="O309" s="29" t="s">
        <v>2782</v>
      </c>
      <c r="P309" s="5" t="s">
        <v>105</v>
      </c>
      <c r="Q309" s="5" t="s">
        <v>2783</v>
      </c>
      <c r="R309" s="5" t="s">
        <v>2784</v>
      </c>
      <c r="S309" s="5" t="s">
        <v>105</v>
      </c>
      <c r="T309" s="5" t="s">
        <v>105</v>
      </c>
      <c r="U309" s="5" t="s">
        <v>105</v>
      </c>
      <c r="V309" s="5" t="s">
        <v>105</v>
      </c>
      <c r="W309" s="5" t="s">
        <v>105</v>
      </c>
      <c r="X309" s="5">
        <v>1507.0</v>
      </c>
      <c r="Y309" s="5" t="s">
        <v>105</v>
      </c>
      <c r="Z309" s="5" t="s">
        <v>167</v>
      </c>
      <c r="AA309" s="5" t="s">
        <v>156</v>
      </c>
      <c r="AB309" s="5">
        <v>8.0</v>
      </c>
      <c r="AC309" s="5" t="s">
        <v>2785</v>
      </c>
      <c r="AD309" s="5" t="s">
        <v>105</v>
      </c>
      <c r="AE309" s="5" t="s">
        <v>105</v>
      </c>
      <c r="AF309" s="5" t="s">
        <v>105</v>
      </c>
      <c r="AG309" s="5" t="s">
        <v>105</v>
      </c>
      <c r="AH309" s="5" t="s">
        <v>105</v>
      </c>
      <c r="AI309" s="28">
        <f t="shared" si="76"/>
        <v>182.88</v>
      </c>
      <c r="AJ309" s="22">
        <v>600.0</v>
      </c>
      <c r="AK309" s="24">
        <f t="shared" si="77"/>
        <v>200</v>
      </c>
      <c r="AL309" s="5" t="s">
        <v>105</v>
      </c>
      <c r="AM309" s="5">
        <v>1.0</v>
      </c>
      <c r="AN309" s="5" t="s">
        <v>105</v>
      </c>
      <c r="AO309" s="5" t="s">
        <v>105</v>
      </c>
      <c r="AP309" s="5" t="s">
        <v>105</v>
      </c>
      <c r="AQ309" s="5" t="s">
        <v>105</v>
      </c>
      <c r="AR309" s="5" t="s">
        <v>105</v>
      </c>
      <c r="AS309" s="5" t="s">
        <v>105</v>
      </c>
      <c r="AT309" s="5" t="s">
        <v>105</v>
      </c>
      <c r="AU309" s="5" t="s">
        <v>105</v>
      </c>
      <c r="AV309" s="5" t="s">
        <v>105</v>
      </c>
      <c r="AW309" s="5" t="s">
        <v>2786</v>
      </c>
      <c r="AX309" s="5" t="s">
        <v>105</v>
      </c>
      <c r="AY309" s="5" t="s">
        <v>105</v>
      </c>
      <c r="AZ309" s="5" t="s">
        <v>105</v>
      </c>
      <c r="BA309" s="5" t="s">
        <v>105</v>
      </c>
      <c r="BB309" s="5" t="s">
        <v>105</v>
      </c>
      <c r="BC309" s="5" t="s">
        <v>105</v>
      </c>
      <c r="BD309" s="5" t="s">
        <v>105</v>
      </c>
      <c r="BE309" s="5" t="s">
        <v>105</v>
      </c>
      <c r="BF309" s="5" t="s">
        <v>105</v>
      </c>
      <c r="BG309" s="5" t="s">
        <v>105</v>
      </c>
      <c r="BH309" s="5" t="s">
        <v>105</v>
      </c>
      <c r="BI309" s="5" t="s">
        <v>105</v>
      </c>
      <c r="BJ309" s="5" t="s">
        <v>105</v>
      </c>
      <c r="BK309" s="5" t="s">
        <v>105</v>
      </c>
      <c r="BL309" s="5" t="s">
        <v>105</v>
      </c>
      <c r="BM309" s="5" t="s">
        <v>105</v>
      </c>
      <c r="BN309" s="5" t="s">
        <v>105</v>
      </c>
      <c r="BO309" s="5" t="s">
        <v>105</v>
      </c>
      <c r="BP309" s="5" t="s">
        <v>105</v>
      </c>
      <c r="BQ309" s="5" t="s">
        <v>105</v>
      </c>
      <c r="BR309" s="5" t="s">
        <v>215</v>
      </c>
      <c r="BS309" s="5" t="s">
        <v>105</v>
      </c>
      <c r="BT309" s="5" t="s">
        <v>1353</v>
      </c>
      <c r="BU309" s="5" t="s">
        <v>105</v>
      </c>
      <c r="BV309" s="10" t="s">
        <v>105</v>
      </c>
      <c r="BW309" s="10" t="s">
        <v>105</v>
      </c>
      <c r="BX309" s="5" t="s">
        <v>105</v>
      </c>
      <c r="BY309" s="5" t="s">
        <v>105</v>
      </c>
      <c r="BZ309" s="5" t="s">
        <v>105</v>
      </c>
      <c r="CA309" s="5" t="s">
        <v>105</v>
      </c>
      <c r="CB309" s="5" t="s">
        <v>105</v>
      </c>
      <c r="CC309" s="5" t="s">
        <v>105</v>
      </c>
      <c r="CD309" s="5" t="s">
        <v>105</v>
      </c>
      <c r="CE309" s="5" t="s">
        <v>105</v>
      </c>
      <c r="CF309" s="5" t="s">
        <v>105</v>
      </c>
      <c r="CG309" s="5" t="s">
        <v>105</v>
      </c>
      <c r="CH309" s="5" t="s">
        <v>105</v>
      </c>
      <c r="CI309" s="5" t="s">
        <v>105</v>
      </c>
      <c r="CJ309" s="5" t="s">
        <v>105</v>
      </c>
      <c r="CK309" s="5" t="s">
        <v>105</v>
      </c>
      <c r="CL309" s="5" t="s">
        <v>105</v>
      </c>
      <c r="CM309" s="5" t="s">
        <v>105</v>
      </c>
      <c r="CN309" s="5" t="s">
        <v>105</v>
      </c>
      <c r="CO309" s="5" t="s">
        <v>105</v>
      </c>
      <c r="CP309" s="5" t="s">
        <v>105</v>
      </c>
      <c r="CQ309" s="29" t="s">
        <v>2787</v>
      </c>
      <c r="CR309" s="5" t="s">
        <v>105</v>
      </c>
      <c r="CS309" s="5" t="s">
        <v>105</v>
      </c>
      <c r="CT309" s="5" t="s">
        <v>105</v>
      </c>
      <c r="CU309" s="5" t="s">
        <v>105</v>
      </c>
      <c r="CV309" s="13" t="s">
        <v>2788</v>
      </c>
      <c r="CW309" s="6"/>
      <c r="CX309" s="6"/>
      <c r="CY309" s="6"/>
      <c r="CZ309" s="6"/>
      <c r="DA309" s="6"/>
      <c r="DB309" s="6"/>
      <c r="DC309" s="6"/>
      <c r="DD309" s="6"/>
      <c r="DE309" s="6"/>
      <c r="DF309" s="6"/>
    </row>
    <row r="310">
      <c r="A310" s="5" t="s">
        <v>100</v>
      </c>
      <c r="B310" s="5" t="s">
        <v>1496</v>
      </c>
      <c r="C310" s="5" t="s">
        <v>2717</v>
      </c>
      <c r="D310" s="5">
        <v>673.0</v>
      </c>
      <c r="E310" s="5" t="s">
        <v>105</v>
      </c>
      <c r="F310" s="5">
        <v>2000.0</v>
      </c>
      <c r="G310" s="5" t="s">
        <v>149</v>
      </c>
      <c r="H310" s="5">
        <v>15.0</v>
      </c>
      <c r="I310" s="5" t="s">
        <v>150</v>
      </c>
      <c r="J310" s="5" t="s">
        <v>107</v>
      </c>
      <c r="K310" s="5" t="s">
        <v>108</v>
      </c>
      <c r="L310" s="5" t="s">
        <v>105</v>
      </c>
      <c r="M310" s="5" t="s">
        <v>109</v>
      </c>
      <c r="N310" s="5">
        <v>1.0</v>
      </c>
      <c r="O310" s="29" t="s">
        <v>2789</v>
      </c>
      <c r="P310" s="29" t="s">
        <v>2790</v>
      </c>
      <c r="Q310" s="29" t="s">
        <v>2791</v>
      </c>
      <c r="R310" s="5" t="s">
        <v>2792</v>
      </c>
      <c r="S310" s="5" t="s">
        <v>2793</v>
      </c>
      <c r="T310" s="5" t="s">
        <v>105</v>
      </c>
      <c r="U310" s="5" t="s">
        <v>105</v>
      </c>
      <c r="V310" s="5" t="s">
        <v>105</v>
      </c>
      <c r="W310" s="5" t="s">
        <v>105</v>
      </c>
      <c r="X310" s="5">
        <v>1300.0</v>
      </c>
      <c r="Y310" s="5" t="s">
        <v>105</v>
      </c>
      <c r="Z310" s="5" t="s">
        <v>814</v>
      </c>
      <c r="AA310" s="5" t="s">
        <v>141</v>
      </c>
      <c r="AB310" s="5">
        <v>99.0</v>
      </c>
      <c r="AC310" s="5" t="s">
        <v>2794</v>
      </c>
      <c r="AD310" s="5" t="s">
        <v>2196</v>
      </c>
      <c r="AE310" s="5" t="s">
        <v>105</v>
      </c>
      <c r="AF310" s="5" t="s">
        <v>105</v>
      </c>
      <c r="AG310" s="5" t="s">
        <v>105</v>
      </c>
      <c r="AH310" s="6">
        <f>5/60</f>
        <v>0.08333333333</v>
      </c>
      <c r="AI310" s="28">
        <f t="shared" si="76"/>
        <v>6.096</v>
      </c>
      <c r="AJ310" s="22">
        <v>20.0</v>
      </c>
      <c r="AK310" s="24">
        <f t="shared" si="77"/>
        <v>6.666666667</v>
      </c>
      <c r="AL310" s="5" t="s">
        <v>105</v>
      </c>
      <c r="AM310" s="5">
        <v>1.0</v>
      </c>
      <c r="AN310" s="5">
        <v>8.0</v>
      </c>
      <c r="AO310" s="5" t="s">
        <v>105</v>
      </c>
      <c r="AP310" s="5" t="s">
        <v>105</v>
      </c>
      <c r="AQ310" s="5" t="s">
        <v>105</v>
      </c>
      <c r="AR310" s="5" t="s">
        <v>105</v>
      </c>
      <c r="AS310" s="5" t="s">
        <v>105</v>
      </c>
      <c r="AT310" s="5" t="s">
        <v>105</v>
      </c>
      <c r="AU310" s="5" t="s">
        <v>105</v>
      </c>
      <c r="AV310" s="5" t="s">
        <v>105</v>
      </c>
      <c r="AW310" s="5" t="s">
        <v>286</v>
      </c>
      <c r="AX310" s="5" t="s">
        <v>105</v>
      </c>
      <c r="AY310" s="5" t="s">
        <v>232</v>
      </c>
      <c r="AZ310" s="5">
        <v>5.0</v>
      </c>
      <c r="BA310" s="5" t="s">
        <v>105</v>
      </c>
      <c r="BB310" s="5" t="s">
        <v>105</v>
      </c>
      <c r="BC310" s="5" t="s">
        <v>105</v>
      </c>
      <c r="BD310" s="5" t="s">
        <v>105</v>
      </c>
      <c r="BE310" s="5" t="s">
        <v>105</v>
      </c>
      <c r="BF310" s="5" t="s">
        <v>118</v>
      </c>
      <c r="BG310" s="5" t="s">
        <v>105</v>
      </c>
      <c r="BH310" s="5" t="s">
        <v>105</v>
      </c>
      <c r="BI310" s="5" t="s">
        <v>318</v>
      </c>
      <c r="BJ310" s="5" t="s">
        <v>105</v>
      </c>
      <c r="BK310" s="5" t="s">
        <v>105</v>
      </c>
      <c r="BL310" s="5" t="s">
        <v>105</v>
      </c>
      <c r="BM310" s="5" t="s">
        <v>105</v>
      </c>
      <c r="BN310" s="5" t="s">
        <v>105</v>
      </c>
      <c r="BO310" s="5" t="s">
        <v>118</v>
      </c>
      <c r="BP310" s="5" t="s">
        <v>2795</v>
      </c>
      <c r="BQ310" s="5" t="s">
        <v>105</v>
      </c>
      <c r="BR310" s="5" t="s">
        <v>2796</v>
      </c>
      <c r="BS310" s="5" t="s">
        <v>118</v>
      </c>
      <c r="BT310" s="5" t="s">
        <v>1353</v>
      </c>
      <c r="BU310" s="5" t="s">
        <v>119</v>
      </c>
      <c r="BV310" s="10" t="s">
        <v>105</v>
      </c>
      <c r="BW310" s="10" t="s">
        <v>105</v>
      </c>
      <c r="BX310" s="5" t="s">
        <v>105</v>
      </c>
      <c r="BY310" s="5" t="s">
        <v>105</v>
      </c>
      <c r="BZ310" s="5" t="s">
        <v>105</v>
      </c>
      <c r="CA310" s="5" t="s">
        <v>105</v>
      </c>
      <c r="CB310" s="5" t="s">
        <v>105</v>
      </c>
      <c r="CC310" s="5" t="s">
        <v>105</v>
      </c>
      <c r="CD310" s="5" t="s">
        <v>105</v>
      </c>
      <c r="CE310" s="5" t="s">
        <v>105</v>
      </c>
      <c r="CF310" s="5" t="s">
        <v>105</v>
      </c>
      <c r="CG310" s="5" t="s">
        <v>105</v>
      </c>
      <c r="CH310" s="5" t="s">
        <v>105</v>
      </c>
      <c r="CI310" s="5" t="s">
        <v>105</v>
      </c>
      <c r="CJ310" s="5" t="s">
        <v>105</v>
      </c>
      <c r="CK310" s="5" t="s">
        <v>105</v>
      </c>
      <c r="CL310" s="5" t="s">
        <v>105</v>
      </c>
      <c r="CM310" s="5" t="s">
        <v>105</v>
      </c>
      <c r="CN310" s="5" t="s">
        <v>105</v>
      </c>
      <c r="CO310" s="5" t="s">
        <v>105</v>
      </c>
      <c r="CP310" s="5" t="s">
        <v>105</v>
      </c>
      <c r="CQ310" s="29" t="s">
        <v>2797</v>
      </c>
      <c r="CR310" s="5" t="s">
        <v>105</v>
      </c>
      <c r="CS310" s="5" t="s">
        <v>105</v>
      </c>
      <c r="CT310" s="5" t="s">
        <v>105</v>
      </c>
      <c r="CU310" s="5" t="s">
        <v>105</v>
      </c>
      <c r="CV310" s="13" t="s">
        <v>2798</v>
      </c>
      <c r="CW310" s="6"/>
      <c r="CX310" s="6"/>
      <c r="CY310" s="6"/>
      <c r="CZ310" s="6"/>
      <c r="DA310" s="6"/>
      <c r="DB310" s="6"/>
      <c r="DC310" s="6"/>
      <c r="DD310" s="6"/>
      <c r="DE310" s="6"/>
      <c r="DF310" s="6"/>
    </row>
    <row r="311">
      <c r="A311" s="5" t="s">
        <v>100</v>
      </c>
      <c r="B311" s="5" t="s">
        <v>1496</v>
      </c>
      <c r="C311" s="5" t="s">
        <v>2717</v>
      </c>
      <c r="D311" s="5">
        <v>1778.0</v>
      </c>
      <c r="E311" s="5" t="s">
        <v>105</v>
      </c>
      <c r="F311" s="5">
        <v>2000.0</v>
      </c>
      <c r="G311" s="5" t="s">
        <v>135</v>
      </c>
      <c r="H311" s="5" t="s">
        <v>105</v>
      </c>
      <c r="I311" s="5" t="s">
        <v>136</v>
      </c>
      <c r="J311" s="5" t="s">
        <v>124</v>
      </c>
      <c r="K311" s="5" t="s">
        <v>199</v>
      </c>
      <c r="L311" s="5" t="s">
        <v>105</v>
      </c>
      <c r="M311" s="5" t="s">
        <v>105</v>
      </c>
      <c r="N311" s="5">
        <v>3.0</v>
      </c>
      <c r="O311" s="29" t="s">
        <v>2799</v>
      </c>
      <c r="P311" s="5" t="s">
        <v>2800</v>
      </c>
      <c r="Q311" s="5" t="s">
        <v>2777</v>
      </c>
      <c r="R311" s="5" t="s">
        <v>2801</v>
      </c>
      <c r="S311" s="5" t="s">
        <v>2802</v>
      </c>
      <c r="T311" s="5" t="s">
        <v>105</v>
      </c>
      <c r="U311" s="5" t="s">
        <v>105</v>
      </c>
      <c r="V311" s="5" t="s">
        <v>105</v>
      </c>
      <c r="W311" s="5">
        <v>5500.0</v>
      </c>
      <c r="X311" s="5">
        <v>1530.0</v>
      </c>
      <c r="Y311" s="5" t="s">
        <v>416</v>
      </c>
      <c r="Z311" s="5" t="s">
        <v>167</v>
      </c>
      <c r="AA311" s="5" t="s">
        <v>105</v>
      </c>
      <c r="AB311" s="5" t="s">
        <v>105</v>
      </c>
      <c r="AC311" s="5" t="s">
        <v>475</v>
      </c>
      <c r="AD311" s="5" t="s">
        <v>2326</v>
      </c>
      <c r="AE311" s="5" t="s">
        <v>105</v>
      </c>
      <c r="AF311" s="5" t="s">
        <v>105</v>
      </c>
      <c r="AG311" s="5" t="s">
        <v>105</v>
      </c>
      <c r="AH311" s="6">
        <f>(30+45)/2</f>
        <v>37.5</v>
      </c>
      <c r="AI311" s="28">
        <f t="shared" si="76"/>
        <v>1609.344</v>
      </c>
      <c r="AJ311" s="22">
        <v>5280.0</v>
      </c>
      <c r="AK311" s="24">
        <f t="shared" si="77"/>
        <v>1760</v>
      </c>
      <c r="AL311" s="5" t="s">
        <v>105</v>
      </c>
      <c r="AM311" s="5">
        <v>1.0</v>
      </c>
      <c r="AN311" s="5" t="s">
        <v>105</v>
      </c>
      <c r="AO311" s="5" t="s">
        <v>105</v>
      </c>
      <c r="AP311" s="5" t="s">
        <v>105</v>
      </c>
      <c r="AQ311" s="5" t="s">
        <v>105</v>
      </c>
      <c r="AR311" s="5" t="s">
        <v>105</v>
      </c>
      <c r="AS311" s="5" t="s">
        <v>105</v>
      </c>
      <c r="AT311" s="5" t="s">
        <v>105</v>
      </c>
      <c r="AU311" s="5" t="s">
        <v>105</v>
      </c>
      <c r="AV311" s="5" t="s">
        <v>105</v>
      </c>
      <c r="AW311" s="5" t="s">
        <v>105</v>
      </c>
      <c r="AX311" s="5" t="s">
        <v>105</v>
      </c>
      <c r="AY311" s="5" t="s">
        <v>105</v>
      </c>
      <c r="AZ311" s="5" t="s">
        <v>105</v>
      </c>
      <c r="BA311" s="5" t="s">
        <v>105</v>
      </c>
      <c r="BB311" s="5" t="s">
        <v>105</v>
      </c>
      <c r="BC311" s="5" t="s">
        <v>105</v>
      </c>
      <c r="BD311" s="5" t="s">
        <v>105</v>
      </c>
      <c r="BE311" s="5" t="s">
        <v>105</v>
      </c>
      <c r="BF311" s="5" t="s">
        <v>105</v>
      </c>
      <c r="BG311" s="5" t="s">
        <v>105</v>
      </c>
      <c r="BH311" s="5" t="s">
        <v>105</v>
      </c>
      <c r="BI311" s="5" t="s">
        <v>105</v>
      </c>
      <c r="BJ311" s="5" t="s">
        <v>105</v>
      </c>
      <c r="BK311" s="5" t="s">
        <v>105</v>
      </c>
      <c r="BL311" s="5" t="s">
        <v>105</v>
      </c>
      <c r="BM311" s="5" t="s">
        <v>105</v>
      </c>
      <c r="BN311" s="5" t="s">
        <v>105</v>
      </c>
      <c r="BO311" s="5" t="s">
        <v>105</v>
      </c>
      <c r="BP311" s="5" t="s">
        <v>105</v>
      </c>
      <c r="BQ311" s="5" t="s">
        <v>105</v>
      </c>
      <c r="BR311" s="5" t="s">
        <v>105</v>
      </c>
      <c r="BS311" s="5" t="s">
        <v>105</v>
      </c>
      <c r="BT311" s="5" t="s">
        <v>105</v>
      </c>
      <c r="BU311" s="5" t="s">
        <v>105</v>
      </c>
      <c r="BV311" s="10" t="s">
        <v>105</v>
      </c>
      <c r="BW311" s="10" t="s">
        <v>105</v>
      </c>
      <c r="BX311" s="5" t="s">
        <v>368</v>
      </c>
      <c r="BY311" s="5" t="s">
        <v>105</v>
      </c>
      <c r="BZ311" s="5" t="s">
        <v>105</v>
      </c>
      <c r="CA311" s="5" t="s">
        <v>105</v>
      </c>
      <c r="CB311" s="5" t="s">
        <v>105</v>
      </c>
      <c r="CC311" s="5" t="s">
        <v>105</v>
      </c>
      <c r="CD311" s="5" t="s">
        <v>105</v>
      </c>
      <c r="CE311" s="5" t="s">
        <v>105</v>
      </c>
      <c r="CF311" s="5" t="s">
        <v>105</v>
      </c>
      <c r="CG311" s="5" t="s">
        <v>105</v>
      </c>
      <c r="CH311" s="5" t="s">
        <v>105</v>
      </c>
      <c r="CI311" s="5" t="s">
        <v>105</v>
      </c>
      <c r="CJ311" s="5" t="s">
        <v>105</v>
      </c>
      <c r="CK311" s="5" t="s">
        <v>105</v>
      </c>
      <c r="CL311" s="5" t="s">
        <v>105</v>
      </c>
      <c r="CM311" s="5" t="s">
        <v>105</v>
      </c>
      <c r="CN311" s="5" t="s">
        <v>105</v>
      </c>
      <c r="CO311" s="5" t="s">
        <v>105</v>
      </c>
      <c r="CP311" s="5" t="s">
        <v>105</v>
      </c>
      <c r="CQ311" s="29" t="s">
        <v>2803</v>
      </c>
      <c r="CR311" s="5" t="s">
        <v>105</v>
      </c>
      <c r="CS311" s="5" t="s">
        <v>105</v>
      </c>
      <c r="CT311" s="5" t="s">
        <v>105</v>
      </c>
      <c r="CU311" s="5" t="s">
        <v>105</v>
      </c>
      <c r="CV311" s="13" t="s">
        <v>2804</v>
      </c>
      <c r="CW311" s="6"/>
      <c r="CX311" s="6"/>
      <c r="CY311" s="6"/>
      <c r="CZ311" s="6"/>
      <c r="DA311" s="6"/>
      <c r="DB311" s="6"/>
      <c r="DC311" s="6"/>
      <c r="DD311" s="6"/>
      <c r="DE311" s="6"/>
      <c r="DF311" s="6"/>
    </row>
    <row r="312">
      <c r="A312" s="5" t="s">
        <v>100</v>
      </c>
      <c r="B312" s="5" t="s">
        <v>1496</v>
      </c>
      <c r="C312" s="5" t="s">
        <v>2717</v>
      </c>
      <c r="D312" s="5">
        <v>7366.0</v>
      </c>
      <c r="E312" s="5" t="s">
        <v>103</v>
      </c>
      <c r="F312" s="5">
        <v>2003.0</v>
      </c>
      <c r="G312" s="5" t="s">
        <v>241</v>
      </c>
      <c r="H312" s="5">
        <v>8.0</v>
      </c>
      <c r="I312" s="5" t="s">
        <v>136</v>
      </c>
      <c r="J312" s="5" t="s">
        <v>107</v>
      </c>
      <c r="K312" s="5" t="s">
        <v>108</v>
      </c>
      <c r="L312" s="5" t="s">
        <v>105</v>
      </c>
      <c r="M312" s="5" t="s">
        <v>215</v>
      </c>
      <c r="N312" s="5">
        <v>2.0</v>
      </c>
      <c r="O312" s="29" t="s">
        <v>2805</v>
      </c>
      <c r="P312" s="5" t="s">
        <v>2806</v>
      </c>
      <c r="Q312" s="5" t="s">
        <v>2807</v>
      </c>
      <c r="R312" s="5" t="s">
        <v>2052</v>
      </c>
      <c r="S312" s="5" t="s">
        <v>105</v>
      </c>
      <c r="T312" s="5" t="s">
        <v>105</v>
      </c>
      <c r="U312" s="5" t="s">
        <v>105</v>
      </c>
      <c r="V312" s="5" t="s">
        <v>105</v>
      </c>
      <c r="W312" s="5" t="s">
        <v>105</v>
      </c>
      <c r="X312" s="5">
        <v>130.0</v>
      </c>
      <c r="Y312" s="5" t="s">
        <v>105</v>
      </c>
      <c r="Z312" s="5" t="s">
        <v>261</v>
      </c>
      <c r="AA312" s="5" t="s">
        <v>141</v>
      </c>
      <c r="AB312" s="5">
        <v>100.0</v>
      </c>
      <c r="AC312" s="5" t="s">
        <v>105</v>
      </c>
      <c r="AD312" s="5" t="s">
        <v>105</v>
      </c>
      <c r="AE312" s="5" t="s">
        <v>105</v>
      </c>
      <c r="AF312" s="5" t="s">
        <v>105</v>
      </c>
      <c r="AG312" s="5" t="s">
        <v>105</v>
      </c>
      <c r="AH312" s="5" t="s">
        <v>105</v>
      </c>
      <c r="AI312" s="15" t="s">
        <v>105</v>
      </c>
      <c r="AJ312" s="22" t="s">
        <v>105</v>
      </c>
      <c r="AK312" s="25" t="s">
        <v>105</v>
      </c>
      <c r="AL312" s="5" t="s">
        <v>105</v>
      </c>
      <c r="AM312" s="5">
        <v>1.0</v>
      </c>
      <c r="AN312" s="5">
        <v>6.5</v>
      </c>
      <c r="AO312" s="5" t="s">
        <v>105</v>
      </c>
      <c r="AP312" s="5" t="s">
        <v>105</v>
      </c>
      <c r="AQ312" s="5" t="s">
        <v>105</v>
      </c>
      <c r="AR312" s="5" t="s">
        <v>105</v>
      </c>
      <c r="AS312" s="5" t="s">
        <v>105</v>
      </c>
      <c r="AT312" s="5" t="s">
        <v>105</v>
      </c>
      <c r="AU312" s="5" t="s">
        <v>105</v>
      </c>
      <c r="AV312" s="5" t="s">
        <v>105</v>
      </c>
      <c r="AW312" s="5" t="s">
        <v>170</v>
      </c>
      <c r="AX312" s="5" t="s">
        <v>144</v>
      </c>
      <c r="AY312" s="5" t="s">
        <v>105</v>
      </c>
      <c r="AZ312" s="5" t="s">
        <v>105</v>
      </c>
      <c r="BA312" s="5" t="s">
        <v>105</v>
      </c>
      <c r="BB312" s="5" t="s">
        <v>105</v>
      </c>
      <c r="BC312" s="5" t="s">
        <v>105</v>
      </c>
      <c r="BD312" s="5" t="s">
        <v>105</v>
      </c>
      <c r="BE312" s="5" t="s">
        <v>105</v>
      </c>
      <c r="BF312" s="5" t="s">
        <v>105</v>
      </c>
      <c r="BG312" s="5" t="s">
        <v>105</v>
      </c>
      <c r="BH312" s="5" t="s">
        <v>105</v>
      </c>
      <c r="BI312" s="5" t="s">
        <v>105</v>
      </c>
      <c r="BJ312" s="5" t="s">
        <v>105</v>
      </c>
      <c r="BK312" s="5" t="s">
        <v>105</v>
      </c>
      <c r="BL312" s="5" t="s">
        <v>105</v>
      </c>
      <c r="BM312" s="5" t="s">
        <v>105</v>
      </c>
      <c r="BN312" s="5" t="s">
        <v>105</v>
      </c>
      <c r="BO312" s="5" t="s">
        <v>105</v>
      </c>
      <c r="BP312" s="5" t="s">
        <v>105</v>
      </c>
      <c r="BQ312" s="5" t="s">
        <v>105</v>
      </c>
      <c r="BR312" s="5" t="s">
        <v>215</v>
      </c>
      <c r="BS312" s="5" t="s">
        <v>105</v>
      </c>
      <c r="BT312" s="5" t="s">
        <v>1353</v>
      </c>
      <c r="BU312" s="5" t="s">
        <v>119</v>
      </c>
      <c r="BV312" s="10" t="s">
        <v>105</v>
      </c>
      <c r="BW312" s="10" t="s">
        <v>105</v>
      </c>
      <c r="BX312" s="5" t="s">
        <v>105</v>
      </c>
      <c r="BY312" s="5" t="s">
        <v>105</v>
      </c>
      <c r="BZ312" s="5" t="s">
        <v>105</v>
      </c>
      <c r="CA312" s="5" t="s">
        <v>105</v>
      </c>
      <c r="CB312" s="5" t="s">
        <v>105</v>
      </c>
      <c r="CC312" s="5" t="s">
        <v>105</v>
      </c>
      <c r="CD312" s="5" t="s">
        <v>105</v>
      </c>
      <c r="CE312" s="5" t="s">
        <v>105</v>
      </c>
      <c r="CF312" s="5" t="s">
        <v>105</v>
      </c>
      <c r="CG312" s="5" t="s">
        <v>105</v>
      </c>
      <c r="CH312" s="5" t="s">
        <v>105</v>
      </c>
      <c r="CI312" s="5" t="s">
        <v>105</v>
      </c>
      <c r="CJ312" s="5" t="s">
        <v>105</v>
      </c>
      <c r="CK312" s="5" t="s">
        <v>105</v>
      </c>
      <c r="CL312" s="5" t="s">
        <v>105</v>
      </c>
      <c r="CM312" s="5" t="s">
        <v>105</v>
      </c>
      <c r="CN312" s="5" t="s">
        <v>105</v>
      </c>
      <c r="CO312" s="5" t="s">
        <v>105</v>
      </c>
      <c r="CP312" s="5" t="s">
        <v>105</v>
      </c>
      <c r="CQ312" s="29" t="s">
        <v>2808</v>
      </c>
      <c r="CR312" s="5" t="s">
        <v>105</v>
      </c>
      <c r="CS312" s="5" t="s">
        <v>105</v>
      </c>
      <c r="CT312" s="5" t="s">
        <v>105</v>
      </c>
      <c r="CU312" s="5" t="s">
        <v>105</v>
      </c>
      <c r="CV312" s="13" t="s">
        <v>2809</v>
      </c>
      <c r="CW312" s="6"/>
      <c r="CX312" s="6"/>
      <c r="CY312" s="6"/>
      <c r="CZ312" s="6"/>
      <c r="DA312" s="6"/>
      <c r="DB312" s="6"/>
      <c r="DC312" s="6"/>
      <c r="DD312" s="6"/>
      <c r="DE312" s="6"/>
      <c r="DF312" s="6"/>
    </row>
    <row r="313">
      <c r="A313" s="5" t="s">
        <v>100</v>
      </c>
      <c r="B313" s="5" t="s">
        <v>1496</v>
      </c>
      <c r="C313" s="5" t="s">
        <v>2717</v>
      </c>
      <c r="D313" s="5">
        <v>9020.0</v>
      </c>
      <c r="E313" s="5" t="s">
        <v>103</v>
      </c>
      <c r="F313" s="5">
        <v>2004.0</v>
      </c>
      <c r="G313" s="5" t="s">
        <v>149</v>
      </c>
      <c r="H313" s="5">
        <v>17.0</v>
      </c>
      <c r="I313" s="5" t="s">
        <v>150</v>
      </c>
      <c r="J313" s="5" t="s">
        <v>124</v>
      </c>
      <c r="K313" s="5" t="s">
        <v>199</v>
      </c>
      <c r="L313" s="5" t="s">
        <v>105</v>
      </c>
      <c r="M313" s="5" t="s">
        <v>2494</v>
      </c>
      <c r="N313" s="5">
        <v>3.0</v>
      </c>
      <c r="O313" s="29" t="s">
        <v>2810</v>
      </c>
      <c r="P313" s="5" t="s">
        <v>2811</v>
      </c>
      <c r="Q313" s="5" t="s">
        <v>2769</v>
      </c>
      <c r="R313" s="5" t="s">
        <v>2812</v>
      </c>
      <c r="S313" s="5" t="s">
        <v>2813</v>
      </c>
      <c r="T313" s="5">
        <v>43.583135</v>
      </c>
      <c r="U313" s="5">
        <v>-122.713746</v>
      </c>
      <c r="V313" s="5" t="s">
        <v>105</v>
      </c>
      <c r="W313" s="5">
        <v>1784.0</v>
      </c>
      <c r="X313" s="5">
        <v>400.0</v>
      </c>
      <c r="Y313" s="5" t="s">
        <v>105</v>
      </c>
      <c r="Z313" s="5" t="s">
        <v>105</v>
      </c>
      <c r="AA313" s="5" t="s">
        <v>1842</v>
      </c>
      <c r="AB313" s="5">
        <v>0.0</v>
      </c>
      <c r="AC313" s="5" t="s">
        <v>1531</v>
      </c>
      <c r="AD313" s="5" t="s">
        <v>105</v>
      </c>
      <c r="AE313" s="5" t="s">
        <v>105</v>
      </c>
      <c r="AF313" s="5" t="s">
        <v>105</v>
      </c>
      <c r="AG313" s="5" t="s">
        <v>105</v>
      </c>
      <c r="AH313" s="5" t="s">
        <v>105</v>
      </c>
      <c r="AI313" s="15" t="s">
        <v>105</v>
      </c>
      <c r="AJ313" s="22" t="s">
        <v>105</v>
      </c>
      <c r="AK313" s="25" t="s">
        <v>105</v>
      </c>
      <c r="AL313" s="5" t="s">
        <v>118</v>
      </c>
      <c r="AM313" s="5" t="s">
        <v>105</v>
      </c>
      <c r="AN313" s="5" t="s">
        <v>105</v>
      </c>
      <c r="AO313" s="5" t="s">
        <v>105</v>
      </c>
      <c r="AP313" s="5" t="s">
        <v>105</v>
      </c>
      <c r="AQ313" s="5" t="s">
        <v>105</v>
      </c>
      <c r="AR313" s="5" t="s">
        <v>105</v>
      </c>
      <c r="AS313" s="5" t="s">
        <v>105</v>
      </c>
      <c r="AT313" s="5" t="s">
        <v>105</v>
      </c>
      <c r="AU313" s="5" t="s">
        <v>105</v>
      </c>
      <c r="AV313" s="5" t="s">
        <v>105</v>
      </c>
      <c r="AW313" s="5" t="s">
        <v>105</v>
      </c>
      <c r="AX313" s="5" t="s">
        <v>105</v>
      </c>
      <c r="AY313" s="5" t="s">
        <v>105</v>
      </c>
      <c r="AZ313" s="5" t="s">
        <v>105</v>
      </c>
      <c r="BA313" s="5" t="s">
        <v>105</v>
      </c>
      <c r="BB313" s="5" t="s">
        <v>105</v>
      </c>
      <c r="BC313" s="5" t="s">
        <v>105</v>
      </c>
      <c r="BD313" s="5" t="s">
        <v>105</v>
      </c>
      <c r="BE313" s="5" t="s">
        <v>105</v>
      </c>
      <c r="BF313" s="5" t="s">
        <v>105</v>
      </c>
      <c r="BG313" s="5" t="s">
        <v>105</v>
      </c>
      <c r="BH313" s="5" t="s">
        <v>105</v>
      </c>
      <c r="BI313" s="5" t="s">
        <v>105</v>
      </c>
      <c r="BJ313" s="5" t="s">
        <v>105</v>
      </c>
      <c r="BK313" s="5" t="s">
        <v>105</v>
      </c>
      <c r="BL313" s="5" t="s">
        <v>105</v>
      </c>
      <c r="BM313" s="5" t="s">
        <v>105</v>
      </c>
      <c r="BN313" s="5" t="s">
        <v>105</v>
      </c>
      <c r="BO313" s="5" t="s">
        <v>118</v>
      </c>
      <c r="BP313" s="5" t="s">
        <v>105</v>
      </c>
      <c r="BQ313" s="5" t="s">
        <v>105</v>
      </c>
      <c r="BR313" s="5" t="s">
        <v>2814</v>
      </c>
      <c r="BS313" s="5" t="s">
        <v>105</v>
      </c>
      <c r="BT313" s="5" t="s">
        <v>105</v>
      </c>
      <c r="BU313" s="5" t="s">
        <v>119</v>
      </c>
      <c r="BV313" s="10" t="s">
        <v>105</v>
      </c>
      <c r="BW313" s="10" t="s">
        <v>105</v>
      </c>
      <c r="BX313" s="5" t="s">
        <v>1308</v>
      </c>
      <c r="BY313" s="5" t="s">
        <v>105</v>
      </c>
      <c r="BZ313" s="5" t="s">
        <v>105</v>
      </c>
      <c r="CA313" s="5" t="s">
        <v>105</v>
      </c>
      <c r="CB313" s="5" t="s">
        <v>105</v>
      </c>
      <c r="CC313" s="5" t="s">
        <v>105</v>
      </c>
      <c r="CD313" s="5" t="s">
        <v>105</v>
      </c>
      <c r="CE313" s="5" t="s">
        <v>105</v>
      </c>
      <c r="CF313" s="5" t="s">
        <v>105</v>
      </c>
      <c r="CG313" s="5" t="s">
        <v>105</v>
      </c>
      <c r="CH313" s="5" t="s">
        <v>105</v>
      </c>
      <c r="CI313" s="5" t="s">
        <v>105</v>
      </c>
      <c r="CJ313" s="5" t="s">
        <v>105</v>
      </c>
      <c r="CK313" s="5" t="s">
        <v>105</v>
      </c>
      <c r="CL313" s="5" t="s">
        <v>105</v>
      </c>
      <c r="CM313" s="5" t="s">
        <v>105</v>
      </c>
      <c r="CN313" s="5" t="s">
        <v>105</v>
      </c>
      <c r="CO313" s="5" t="s">
        <v>105</v>
      </c>
      <c r="CP313" s="5" t="s">
        <v>2815</v>
      </c>
      <c r="CQ313" s="29" t="s">
        <v>2816</v>
      </c>
      <c r="CR313" s="5" t="s">
        <v>118</v>
      </c>
      <c r="CS313" s="5" t="s">
        <v>105</v>
      </c>
      <c r="CT313" s="5" t="s">
        <v>105</v>
      </c>
      <c r="CU313" s="5" t="s">
        <v>105</v>
      </c>
      <c r="CV313" s="13" t="s">
        <v>2817</v>
      </c>
      <c r="CW313" s="6"/>
      <c r="CX313" s="6"/>
      <c r="CY313" s="6"/>
      <c r="CZ313" s="6"/>
      <c r="DA313" s="6"/>
      <c r="DB313" s="6"/>
      <c r="DC313" s="6"/>
      <c r="DD313" s="6"/>
      <c r="DE313" s="6"/>
      <c r="DF313" s="6"/>
    </row>
    <row r="314">
      <c r="A314" s="5" t="s">
        <v>100</v>
      </c>
      <c r="B314" s="5" t="s">
        <v>1496</v>
      </c>
      <c r="C314" s="5" t="s">
        <v>2717</v>
      </c>
      <c r="D314" s="5">
        <v>27479.0</v>
      </c>
      <c r="E314" s="5" t="s">
        <v>1526</v>
      </c>
      <c r="F314" s="5">
        <v>2010.0</v>
      </c>
      <c r="G314" s="5" t="s">
        <v>396</v>
      </c>
      <c r="H314" s="5">
        <v>29.0</v>
      </c>
      <c r="I314" s="5" t="s">
        <v>106</v>
      </c>
      <c r="J314" s="5" t="s">
        <v>124</v>
      </c>
      <c r="K314" s="5" t="s">
        <v>199</v>
      </c>
      <c r="L314" s="5" t="s">
        <v>151</v>
      </c>
      <c r="M314" s="5" t="s">
        <v>109</v>
      </c>
      <c r="N314" s="5">
        <v>4.0</v>
      </c>
      <c r="O314" s="29" t="s">
        <v>2818</v>
      </c>
      <c r="P314" s="5" t="s">
        <v>2819</v>
      </c>
      <c r="Q314" s="5" t="s">
        <v>2820</v>
      </c>
      <c r="R314" s="5" t="s">
        <v>2821</v>
      </c>
      <c r="S314" s="5" t="s">
        <v>2822</v>
      </c>
      <c r="T314" s="5" t="s">
        <v>105</v>
      </c>
      <c r="U314" s="5" t="s">
        <v>105</v>
      </c>
      <c r="V314" s="5" t="s">
        <v>105</v>
      </c>
      <c r="W314" s="5" t="s">
        <v>105</v>
      </c>
      <c r="X314" s="5">
        <v>2145.0</v>
      </c>
      <c r="Y314" s="5" t="s">
        <v>105</v>
      </c>
      <c r="Z314" s="5" t="s">
        <v>261</v>
      </c>
      <c r="AA314" s="5" t="s">
        <v>141</v>
      </c>
      <c r="AB314" s="5">
        <v>99.0</v>
      </c>
      <c r="AC314" s="5" t="s">
        <v>2823</v>
      </c>
      <c r="AD314" s="5" t="s">
        <v>105</v>
      </c>
      <c r="AE314" s="5" t="s">
        <v>105</v>
      </c>
      <c r="AF314" s="5" t="s">
        <v>105</v>
      </c>
      <c r="AG314" s="5" t="s">
        <v>105</v>
      </c>
      <c r="AH314" s="5" t="s">
        <v>105</v>
      </c>
      <c r="AI314" s="28">
        <f t="shared" ref="AI314:AI318" si="78">CONVERT(AJ314, "ft", "m")</f>
        <v>32.004</v>
      </c>
      <c r="AJ314" s="8">
        <f>35*3</f>
        <v>105</v>
      </c>
      <c r="AK314" s="24">
        <f t="shared" ref="AK314:AK318" si="79">CONVERT(AJ314, "ft", "yd")</f>
        <v>35</v>
      </c>
      <c r="AL314" s="5" t="s">
        <v>105</v>
      </c>
      <c r="AM314" s="5" t="s">
        <v>105</v>
      </c>
      <c r="AN314" s="5" t="s">
        <v>105</v>
      </c>
      <c r="AO314" s="5" t="s">
        <v>105</v>
      </c>
      <c r="AP314" s="5" t="s">
        <v>105</v>
      </c>
      <c r="AQ314" s="5" t="s">
        <v>105</v>
      </c>
      <c r="AR314" s="5" t="s">
        <v>105</v>
      </c>
      <c r="AS314" s="5" t="s">
        <v>105</v>
      </c>
      <c r="AT314" s="5" t="s">
        <v>105</v>
      </c>
      <c r="AU314" s="5" t="s">
        <v>105</v>
      </c>
      <c r="AV314" s="5" t="s">
        <v>105</v>
      </c>
      <c r="AW314" s="5" t="s">
        <v>556</v>
      </c>
      <c r="AX314" s="5" t="s">
        <v>441</v>
      </c>
      <c r="AY314" s="5" t="s">
        <v>105</v>
      </c>
      <c r="AZ314" s="5" t="s">
        <v>105</v>
      </c>
      <c r="BA314" s="5" t="s">
        <v>105</v>
      </c>
      <c r="BB314" s="5" t="s">
        <v>105</v>
      </c>
      <c r="BC314" s="5" t="s">
        <v>105</v>
      </c>
      <c r="BD314" s="5" t="s">
        <v>105</v>
      </c>
      <c r="BE314" s="5" t="s">
        <v>105</v>
      </c>
      <c r="BF314" s="5" t="s">
        <v>105</v>
      </c>
      <c r="BG314" s="5" t="s">
        <v>105</v>
      </c>
      <c r="BH314" s="5" t="s">
        <v>105</v>
      </c>
      <c r="BI314" s="5" t="s">
        <v>105</v>
      </c>
      <c r="BJ314" s="5" t="s">
        <v>105</v>
      </c>
      <c r="BK314" s="5" t="s">
        <v>105</v>
      </c>
      <c r="BL314" s="5" t="s">
        <v>105</v>
      </c>
      <c r="BM314" s="5" t="s">
        <v>105</v>
      </c>
      <c r="BN314" s="5" t="s">
        <v>105</v>
      </c>
      <c r="BO314" s="5" t="s">
        <v>105</v>
      </c>
      <c r="BP314" s="5" t="s">
        <v>105</v>
      </c>
      <c r="BQ314" s="5" t="s">
        <v>105</v>
      </c>
      <c r="BR314" s="5" t="s">
        <v>2824</v>
      </c>
      <c r="BS314" s="5" t="s">
        <v>105</v>
      </c>
      <c r="BT314" s="5" t="s">
        <v>1222</v>
      </c>
      <c r="BU314" s="5" t="s">
        <v>105</v>
      </c>
      <c r="BV314" s="10" t="s">
        <v>105</v>
      </c>
      <c r="BW314" s="10" t="s">
        <v>105</v>
      </c>
      <c r="BX314" s="5" t="s">
        <v>2825</v>
      </c>
      <c r="BY314" s="5" t="s">
        <v>105</v>
      </c>
      <c r="BZ314" s="5" t="s">
        <v>105</v>
      </c>
      <c r="CA314" s="5">
        <v>1.0</v>
      </c>
      <c r="CB314" s="5">
        <v>1.0</v>
      </c>
      <c r="CC314" s="5" t="s">
        <v>105</v>
      </c>
      <c r="CD314" s="5" t="s">
        <v>105</v>
      </c>
      <c r="CE314" s="5" t="s">
        <v>105</v>
      </c>
      <c r="CF314" s="5" t="s">
        <v>105</v>
      </c>
      <c r="CG314" s="5" t="s">
        <v>105</v>
      </c>
      <c r="CH314" s="5" t="s">
        <v>105</v>
      </c>
      <c r="CI314" s="5" t="s">
        <v>105</v>
      </c>
      <c r="CJ314" s="5" t="s">
        <v>105</v>
      </c>
      <c r="CK314" s="5" t="s">
        <v>105</v>
      </c>
      <c r="CL314" s="5" t="s">
        <v>118</v>
      </c>
      <c r="CM314" s="5">
        <v>3.0</v>
      </c>
      <c r="CN314" s="5" t="s">
        <v>105</v>
      </c>
      <c r="CO314" s="5" t="s">
        <v>105</v>
      </c>
      <c r="CP314" s="5" t="s">
        <v>105</v>
      </c>
      <c r="CQ314" s="29" t="s">
        <v>2826</v>
      </c>
      <c r="CR314" s="5" t="s">
        <v>105</v>
      </c>
      <c r="CS314" s="5" t="s">
        <v>105</v>
      </c>
      <c r="CT314" s="5" t="s">
        <v>105</v>
      </c>
      <c r="CU314" s="5" t="s">
        <v>105</v>
      </c>
      <c r="CV314" s="13" t="s">
        <v>2827</v>
      </c>
      <c r="CW314" s="6"/>
      <c r="CX314" s="6"/>
      <c r="CY314" s="6"/>
      <c r="CZ314" s="6"/>
      <c r="DA314" s="6"/>
      <c r="DB314" s="6"/>
      <c r="DC314" s="6"/>
      <c r="DD314" s="6"/>
      <c r="DE314" s="6"/>
      <c r="DF314" s="6"/>
    </row>
    <row r="315">
      <c r="A315" s="5" t="s">
        <v>100</v>
      </c>
      <c r="B315" s="5" t="s">
        <v>1496</v>
      </c>
      <c r="C315" s="5" t="s">
        <v>2717</v>
      </c>
      <c r="D315" s="5">
        <v>36505.0</v>
      </c>
      <c r="E315" s="5" t="s">
        <v>1526</v>
      </c>
      <c r="F315" s="5">
        <v>2012.0</v>
      </c>
      <c r="G315" s="5" t="s">
        <v>135</v>
      </c>
      <c r="H315" s="5">
        <v>19.0</v>
      </c>
      <c r="I315" s="5" t="s">
        <v>136</v>
      </c>
      <c r="J315" s="5" t="s">
        <v>124</v>
      </c>
      <c r="K315" s="5" t="s">
        <v>325</v>
      </c>
      <c r="L315" s="5" t="s">
        <v>105</v>
      </c>
      <c r="M315" s="5" t="s">
        <v>105</v>
      </c>
      <c r="N315" s="5">
        <v>2.0</v>
      </c>
      <c r="O315" s="29" t="s">
        <v>2828</v>
      </c>
      <c r="P315" s="5" t="s">
        <v>105</v>
      </c>
      <c r="Q315" s="5" t="s">
        <v>2735</v>
      </c>
      <c r="R315" s="5" t="s">
        <v>2829</v>
      </c>
      <c r="S315" s="5" t="s">
        <v>2830</v>
      </c>
      <c r="T315" s="5" t="s">
        <v>105</v>
      </c>
      <c r="U315" s="5" t="s">
        <v>105</v>
      </c>
      <c r="V315" s="5" t="s">
        <v>105</v>
      </c>
      <c r="W315" s="5" t="s">
        <v>105</v>
      </c>
      <c r="X315" s="5">
        <v>1900.0</v>
      </c>
      <c r="Y315" s="5">
        <v>60.0</v>
      </c>
      <c r="Z315" s="5" t="s">
        <v>261</v>
      </c>
      <c r="AA315" s="5" t="s">
        <v>156</v>
      </c>
      <c r="AB315" s="5">
        <v>15.0</v>
      </c>
      <c r="AC315" s="5" t="s">
        <v>2831</v>
      </c>
      <c r="AD315" s="5" t="s">
        <v>402</v>
      </c>
      <c r="AE315" s="5" t="s">
        <v>105</v>
      </c>
      <c r="AF315" s="5" t="s">
        <v>105</v>
      </c>
      <c r="AG315" s="5" t="s">
        <v>105</v>
      </c>
      <c r="AH315" s="5">
        <v>120.0</v>
      </c>
      <c r="AI315" s="28">
        <f t="shared" si="78"/>
        <v>27.432</v>
      </c>
      <c r="AJ315" s="22">
        <v>90.0</v>
      </c>
      <c r="AK315" s="24">
        <f t="shared" si="79"/>
        <v>30</v>
      </c>
      <c r="AL315" s="5" t="s">
        <v>105</v>
      </c>
      <c r="AM315" s="5" t="s">
        <v>105</v>
      </c>
      <c r="AN315" s="5" t="s">
        <v>105</v>
      </c>
      <c r="AO315" s="5" t="s">
        <v>105</v>
      </c>
      <c r="AP315" s="5" t="s">
        <v>105</v>
      </c>
      <c r="AQ315" s="5" t="s">
        <v>105</v>
      </c>
      <c r="AR315" s="5" t="s">
        <v>105</v>
      </c>
      <c r="AS315" s="5" t="s">
        <v>105</v>
      </c>
      <c r="AT315" s="5" t="s">
        <v>105</v>
      </c>
      <c r="AU315" s="5" t="s">
        <v>105</v>
      </c>
      <c r="AV315" s="5" t="s">
        <v>105</v>
      </c>
      <c r="AW315" s="5" t="s">
        <v>105</v>
      </c>
      <c r="AX315" s="5" t="s">
        <v>105</v>
      </c>
      <c r="AY315" s="5" t="s">
        <v>105</v>
      </c>
      <c r="AZ315" s="5" t="s">
        <v>105</v>
      </c>
      <c r="BA315" s="5" t="s">
        <v>105</v>
      </c>
      <c r="BB315" s="5" t="s">
        <v>105</v>
      </c>
      <c r="BC315" s="5" t="s">
        <v>105</v>
      </c>
      <c r="BD315" s="5" t="s">
        <v>105</v>
      </c>
      <c r="BE315" s="5" t="s">
        <v>105</v>
      </c>
      <c r="BF315" s="5" t="s">
        <v>105</v>
      </c>
      <c r="BG315" s="5" t="s">
        <v>105</v>
      </c>
      <c r="BH315" s="5" t="s">
        <v>105</v>
      </c>
      <c r="BI315" s="5" t="s">
        <v>105</v>
      </c>
      <c r="BJ315" s="5" t="s">
        <v>105</v>
      </c>
      <c r="BK315" s="5" t="s">
        <v>105</v>
      </c>
      <c r="BL315" s="5" t="s">
        <v>105</v>
      </c>
      <c r="BM315" s="5" t="s">
        <v>105</v>
      </c>
      <c r="BN315" s="5" t="s">
        <v>105</v>
      </c>
      <c r="BO315" s="5" t="s">
        <v>105</v>
      </c>
      <c r="BP315" s="5" t="s">
        <v>105</v>
      </c>
      <c r="BQ315" s="5" t="s">
        <v>105</v>
      </c>
      <c r="BR315" s="5" t="s">
        <v>105</v>
      </c>
      <c r="BS315" s="5" t="s">
        <v>105</v>
      </c>
      <c r="BT315" s="5" t="s">
        <v>105</v>
      </c>
      <c r="BU315" s="5" t="s">
        <v>105</v>
      </c>
      <c r="BV315" s="10" t="s">
        <v>105</v>
      </c>
      <c r="BW315" s="10" t="s">
        <v>105</v>
      </c>
      <c r="BX315" s="5" t="s">
        <v>105</v>
      </c>
      <c r="BY315" s="5" t="s">
        <v>118</v>
      </c>
      <c r="BZ315" s="5" t="s">
        <v>2832</v>
      </c>
      <c r="CA315" s="5" t="s">
        <v>105</v>
      </c>
      <c r="CB315" s="5" t="s">
        <v>105</v>
      </c>
      <c r="CC315" s="5" t="s">
        <v>105</v>
      </c>
      <c r="CD315" s="5" t="s">
        <v>105</v>
      </c>
      <c r="CE315" s="5" t="s">
        <v>105</v>
      </c>
      <c r="CF315" s="5" t="s">
        <v>105</v>
      </c>
      <c r="CG315" s="5" t="s">
        <v>105</v>
      </c>
      <c r="CH315" s="5" t="s">
        <v>105</v>
      </c>
      <c r="CI315" s="5" t="s">
        <v>105</v>
      </c>
      <c r="CJ315" s="5" t="s">
        <v>105</v>
      </c>
      <c r="CK315" s="5" t="s">
        <v>105</v>
      </c>
      <c r="CL315" s="5" t="s">
        <v>105</v>
      </c>
      <c r="CM315" s="5" t="s">
        <v>105</v>
      </c>
      <c r="CN315" s="5" t="s">
        <v>105</v>
      </c>
      <c r="CO315" s="5" t="s">
        <v>105</v>
      </c>
      <c r="CP315" s="5" t="s">
        <v>2833</v>
      </c>
      <c r="CQ315" s="29" t="s">
        <v>2834</v>
      </c>
      <c r="CR315" s="5" t="s">
        <v>105</v>
      </c>
      <c r="CS315" s="5" t="s">
        <v>105</v>
      </c>
      <c r="CT315" s="5" t="s">
        <v>105</v>
      </c>
      <c r="CU315" s="5" t="s">
        <v>105</v>
      </c>
      <c r="CV315" s="13" t="s">
        <v>2835</v>
      </c>
      <c r="CW315" s="6"/>
      <c r="CX315" s="6"/>
      <c r="CY315" s="6"/>
      <c r="CZ315" s="6"/>
      <c r="DA315" s="6"/>
      <c r="DB315" s="6"/>
      <c r="DC315" s="6"/>
      <c r="DD315" s="6"/>
      <c r="DE315" s="6"/>
      <c r="DF315" s="6"/>
    </row>
    <row r="316">
      <c r="A316" s="5" t="s">
        <v>100</v>
      </c>
      <c r="B316" s="5" t="s">
        <v>1496</v>
      </c>
      <c r="C316" s="5" t="s">
        <v>2717</v>
      </c>
      <c r="D316" s="5">
        <v>50901.0</v>
      </c>
      <c r="E316" s="5" t="s">
        <v>2836</v>
      </c>
      <c r="F316" s="5">
        <v>2016.0</v>
      </c>
      <c r="G316" s="5" t="s">
        <v>396</v>
      </c>
      <c r="H316" s="5">
        <v>20.0</v>
      </c>
      <c r="I316" s="5" t="s">
        <v>106</v>
      </c>
      <c r="J316" s="5" t="s">
        <v>124</v>
      </c>
      <c r="K316" s="5" t="s">
        <v>108</v>
      </c>
      <c r="L316" s="5" t="s">
        <v>105</v>
      </c>
      <c r="M316" s="5" t="s">
        <v>137</v>
      </c>
      <c r="N316" s="5">
        <v>1.0</v>
      </c>
      <c r="O316" s="29" t="s">
        <v>2837</v>
      </c>
      <c r="P316" s="5" t="s">
        <v>2838</v>
      </c>
      <c r="Q316" s="5" t="s">
        <v>2839</v>
      </c>
      <c r="R316" s="5" t="s">
        <v>2840</v>
      </c>
      <c r="S316" s="5" t="s">
        <v>105</v>
      </c>
      <c r="T316" s="5" t="s">
        <v>105</v>
      </c>
      <c r="U316" s="5" t="s">
        <v>105</v>
      </c>
      <c r="V316" s="5" t="s">
        <v>105</v>
      </c>
      <c r="W316" s="5" t="s">
        <v>105</v>
      </c>
      <c r="X316" s="5">
        <v>1100.0</v>
      </c>
      <c r="Y316" s="5" t="s">
        <v>105</v>
      </c>
      <c r="Z316" s="5" t="s">
        <v>261</v>
      </c>
      <c r="AA316" s="5" t="s">
        <v>141</v>
      </c>
      <c r="AB316" s="5">
        <v>86.0</v>
      </c>
      <c r="AC316" s="5" t="s">
        <v>2841</v>
      </c>
      <c r="AD316" s="5" t="s">
        <v>105</v>
      </c>
      <c r="AE316" s="5" t="s">
        <v>105</v>
      </c>
      <c r="AF316" s="5" t="s">
        <v>105</v>
      </c>
      <c r="AG316" s="5" t="s">
        <v>105</v>
      </c>
      <c r="AH316" s="6">
        <f>20/60</f>
        <v>0.3333333333</v>
      </c>
      <c r="AI316" s="28">
        <f t="shared" si="78"/>
        <v>64.008</v>
      </c>
      <c r="AJ316" s="22">
        <v>210.0</v>
      </c>
      <c r="AK316" s="24">
        <f t="shared" si="79"/>
        <v>70</v>
      </c>
      <c r="AL316" s="5" t="s">
        <v>105</v>
      </c>
      <c r="AM316" s="5">
        <v>1.0</v>
      </c>
      <c r="AN316" s="5">
        <v>5.5</v>
      </c>
      <c r="AO316" s="5" t="s">
        <v>105</v>
      </c>
      <c r="AP316" s="5" t="s">
        <v>105</v>
      </c>
      <c r="AQ316" s="5">
        <v>4.5</v>
      </c>
      <c r="AR316" s="5" t="s">
        <v>105</v>
      </c>
      <c r="AS316" s="5" t="s">
        <v>105</v>
      </c>
      <c r="AT316" s="5" t="s">
        <v>105</v>
      </c>
      <c r="AU316" s="5" t="s">
        <v>105</v>
      </c>
      <c r="AV316" s="5" t="s">
        <v>105</v>
      </c>
      <c r="AW316" s="5" t="s">
        <v>286</v>
      </c>
      <c r="AX316" s="5" t="s">
        <v>105</v>
      </c>
      <c r="AY316" s="5" t="s">
        <v>105</v>
      </c>
      <c r="AZ316" s="5" t="s">
        <v>105</v>
      </c>
      <c r="BA316" s="5" t="s">
        <v>105</v>
      </c>
      <c r="BB316" s="5" t="s">
        <v>105</v>
      </c>
      <c r="BC316" s="5" t="s">
        <v>105</v>
      </c>
      <c r="BD316" s="5" t="s">
        <v>105</v>
      </c>
      <c r="BE316" s="5" t="s">
        <v>105</v>
      </c>
      <c r="BF316" s="5" t="s">
        <v>105</v>
      </c>
      <c r="BG316" s="5" t="s">
        <v>105</v>
      </c>
      <c r="BH316" s="5" t="s">
        <v>105</v>
      </c>
      <c r="BI316" s="5" t="s">
        <v>105</v>
      </c>
      <c r="BJ316" s="5" t="s">
        <v>105</v>
      </c>
      <c r="BK316" s="5" t="s">
        <v>105</v>
      </c>
      <c r="BL316" s="5" t="s">
        <v>105</v>
      </c>
      <c r="BM316" s="5" t="s">
        <v>105</v>
      </c>
      <c r="BN316" s="5" t="s">
        <v>105</v>
      </c>
      <c r="BO316" s="5" t="s">
        <v>105</v>
      </c>
      <c r="BP316" s="5" t="s">
        <v>988</v>
      </c>
      <c r="BQ316" s="5" t="s">
        <v>105</v>
      </c>
      <c r="BR316" s="5" t="s">
        <v>2842</v>
      </c>
      <c r="BS316" s="5" t="s">
        <v>105</v>
      </c>
      <c r="BT316" s="5" t="s">
        <v>105</v>
      </c>
      <c r="BU316" s="5" t="s">
        <v>105</v>
      </c>
      <c r="BV316" s="10" t="s">
        <v>105</v>
      </c>
      <c r="BW316" s="10" t="s">
        <v>105</v>
      </c>
      <c r="BX316" s="5" t="s">
        <v>105</v>
      </c>
      <c r="BY316" s="5" t="s">
        <v>105</v>
      </c>
      <c r="BZ316" s="5" t="s">
        <v>105</v>
      </c>
      <c r="CA316" s="5" t="s">
        <v>105</v>
      </c>
      <c r="CB316" s="5" t="s">
        <v>105</v>
      </c>
      <c r="CC316" s="5" t="s">
        <v>105</v>
      </c>
      <c r="CD316" s="5" t="s">
        <v>105</v>
      </c>
      <c r="CE316" s="5" t="s">
        <v>105</v>
      </c>
      <c r="CF316" s="5" t="s">
        <v>105</v>
      </c>
      <c r="CG316" s="5" t="s">
        <v>105</v>
      </c>
      <c r="CH316" s="5" t="s">
        <v>105</v>
      </c>
      <c r="CI316" s="5" t="s">
        <v>105</v>
      </c>
      <c r="CJ316" s="5" t="s">
        <v>105</v>
      </c>
      <c r="CK316" s="5" t="s">
        <v>105</v>
      </c>
      <c r="CL316" s="5" t="s">
        <v>105</v>
      </c>
      <c r="CM316" s="5" t="s">
        <v>105</v>
      </c>
      <c r="CN316" s="5" t="s">
        <v>105</v>
      </c>
      <c r="CO316" s="5" t="s">
        <v>105</v>
      </c>
      <c r="CP316" s="5" t="s">
        <v>105</v>
      </c>
      <c r="CQ316" s="29" t="s">
        <v>2843</v>
      </c>
      <c r="CR316" s="5" t="s">
        <v>105</v>
      </c>
      <c r="CS316" s="5" t="s">
        <v>105</v>
      </c>
      <c r="CT316" s="5" t="s">
        <v>105</v>
      </c>
      <c r="CU316" s="5" t="s">
        <v>105</v>
      </c>
      <c r="CV316" s="13" t="s">
        <v>2844</v>
      </c>
      <c r="CW316" s="6"/>
      <c r="CX316" s="6"/>
      <c r="CY316" s="6"/>
      <c r="CZ316" s="6"/>
      <c r="DA316" s="6"/>
      <c r="DB316" s="6"/>
      <c r="DC316" s="6"/>
      <c r="DD316" s="6"/>
      <c r="DE316" s="6"/>
      <c r="DF316" s="6"/>
    </row>
    <row r="317">
      <c r="A317" s="5" t="s">
        <v>100</v>
      </c>
      <c r="B317" s="5" t="s">
        <v>1496</v>
      </c>
      <c r="C317" s="5" t="s">
        <v>2717</v>
      </c>
      <c r="D317" s="5">
        <v>63141.0</v>
      </c>
      <c r="E317" s="5" t="s">
        <v>1941</v>
      </c>
      <c r="F317" s="5">
        <v>2019.0</v>
      </c>
      <c r="G317" s="5" t="s">
        <v>149</v>
      </c>
      <c r="H317" s="5">
        <v>23.0</v>
      </c>
      <c r="I317" s="5" t="s">
        <v>150</v>
      </c>
      <c r="J317" s="5" t="s">
        <v>124</v>
      </c>
      <c r="K317" s="5" t="s">
        <v>108</v>
      </c>
      <c r="L317" s="5" t="s">
        <v>105</v>
      </c>
      <c r="M317" s="5" t="s">
        <v>109</v>
      </c>
      <c r="N317" s="5">
        <v>2.0</v>
      </c>
      <c r="O317" s="29" t="s">
        <v>2845</v>
      </c>
      <c r="P317" s="5" t="s">
        <v>2846</v>
      </c>
      <c r="Q317" s="5" t="s">
        <v>2847</v>
      </c>
      <c r="R317" s="5" t="s">
        <v>2848</v>
      </c>
      <c r="S317" s="5" t="s">
        <v>105</v>
      </c>
      <c r="T317" s="5">
        <v>43.842925</v>
      </c>
      <c r="U317" s="5">
        <v>-122.685835</v>
      </c>
      <c r="V317" s="5" t="s">
        <v>105</v>
      </c>
      <c r="W317" s="5">
        <v>1147.0</v>
      </c>
      <c r="X317" s="5">
        <v>1400.0</v>
      </c>
      <c r="Y317" s="5" t="s">
        <v>105</v>
      </c>
      <c r="Z317" s="5" t="s">
        <v>167</v>
      </c>
      <c r="AA317" s="5" t="s">
        <v>283</v>
      </c>
      <c r="AB317" s="5">
        <v>65.0</v>
      </c>
      <c r="AC317" s="5" t="s">
        <v>2849</v>
      </c>
      <c r="AD317" s="5" t="s">
        <v>105</v>
      </c>
      <c r="AE317" s="5" t="s">
        <v>105</v>
      </c>
      <c r="AF317" s="5" t="s">
        <v>105</v>
      </c>
      <c r="AG317" s="5" t="s">
        <v>105</v>
      </c>
      <c r="AH317" s="5">
        <f>0.33</f>
        <v>0.33</v>
      </c>
      <c r="AI317" s="28">
        <f t="shared" si="78"/>
        <v>194.31</v>
      </c>
      <c r="AJ317" s="8">
        <f>((200+225)/2)*3</f>
        <v>637.5</v>
      </c>
      <c r="AK317" s="24">
        <f t="shared" si="79"/>
        <v>212.5</v>
      </c>
      <c r="AL317" s="5" t="s">
        <v>105</v>
      </c>
      <c r="AM317" s="5">
        <v>1.0</v>
      </c>
      <c r="AN317" s="5">
        <v>8.75</v>
      </c>
      <c r="AO317" s="5" t="s">
        <v>105</v>
      </c>
      <c r="AP317" s="5" t="s">
        <v>105</v>
      </c>
      <c r="AQ317" s="5" t="s">
        <v>105</v>
      </c>
      <c r="AR317" s="5" t="s">
        <v>105</v>
      </c>
      <c r="AS317" s="5" t="s">
        <v>105</v>
      </c>
      <c r="AT317" s="5" t="s">
        <v>105</v>
      </c>
      <c r="AU317" s="5" t="s">
        <v>105</v>
      </c>
      <c r="AV317" s="5" t="s">
        <v>105</v>
      </c>
      <c r="AW317" s="5" t="s">
        <v>286</v>
      </c>
      <c r="AX317" s="5" t="s">
        <v>105</v>
      </c>
      <c r="AY317" s="5" t="s">
        <v>105</v>
      </c>
      <c r="AZ317" s="5" t="s">
        <v>105</v>
      </c>
      <c r="BA317" s="5" t="s">
        <v>105</v>
      </c>
      <c r="BB317" s="5" t="s">
        <v>105</v>
      </c>
      <c r="BC317" s="5" t="s">
        <v>105</v>
      </c>
      <c r="BD317" s="5" t="s">
        <v>105</v>
      </c>
      <c r="BE317" s="5" t="s">
        <v>105</v>
      </c>
      <c r="BF317" s="5" t="s">
        <v>105</v>
      </c>
      <c r="BG317" s="5" t="s">
        <v>105</v>
      </c>
      <c r="BH317" s="5" t="s">
        <v>105</v>
      </c>
      <c r="BI317" s="5" t="s">
        <v>105</v>
      </c>
      <c r="BJ317" s="5" t="s">
        <v>105</v>
      </c>
      <c r="BK317" s="5" t="s">
        <v>105</v>
      </c>
      <c r="BL317" s="5" t="s">
        <v>105</v>
      </c>
      <c r="BM317" s="5" t="s">
        <v>105</v>
      </c>
      <c r="BN317" s="5" t="s">
        <v>105</v>
      </c>
      <c r="BO317" s="5" t="s">
        <v>105</v>
      </c>
      <c r="BP317" s="5" t="s">
        <v>105</v>
      </c>
      <c r="BQ317" s="5" t="s">
        <v>105</v>
      </c>
      <c r="BR317" s="5" t="s">
        <v>2850</v>
      </c>
      <c r="BS317" s="5" t="s">
        <v>105</v>
      </c>
      <c r="BT317" s="5" t="s">
        <v>105</v>
      </c>
      <c r="BU317" s="5" t="s">
        <v>105</v>
      </c>
      <c r="BV317" s="10" t="s">
        <v>105</v>
      </c>
      <c r="BW317" s="10" t="s">
        <v>105</v>
      </c>
      <c r="BX317" s="5" t="s">
        <v>105</v>
      </c>
      <c r="BY317" s="5" t="s">
        <v>105</v>
      </c>
      <c r="BZ317" s="5" t="s">
        <v>105</v>
      </c>
      <c r="CA317" s="5" t="s">
        <v>105</v>
      </c>
      <c r="CB317" s="5" t="s">
        <v>105</v>
      </c>
      <c r="CC317" s="5" t="s">
        <v>105</v>
      </c>
      <c r="CD317" s="5" t="s">
        <v>105</v>
      </c>
      <c r="CE317" s="5" t="s">
        <v>105</v>
      </c>
      <c r="CF317" s="5" t="s">
        <v>105</v>
      </c>
      <c r="CG317" s="5" t="s">
        <v>105</v>
      </c>
      <c r="CH317" s="5" t="s">
        <v>105</v>
      </c>
      <c r="CI317" s="5" t="s">
        <v>105</v>
      </c>
      <c r="CJ317" s="5" t="s">
        <v>105</v>
      </c>
      <c r="CK317" s="5" t="s">
        <v>105</v>
      </c>
      <c r="CL317" s="5" t="s">
        <v>105</v>
      </c>
      <c r="CM317" s="5" t="s">
        <v>105</v>
      </c>
      <c r="CN317" s="5" t="s">
        <v>105</v>
      </c>
      <c r="CO317" s="5" t="s">
        <v>105</v>
      </c>
      <c r="CP317" s="5" t="s">
        <v>2851</v>
      </c>
      <c r="CQ317" s="29" t="s">
        <v>2852</v>
      </c>
      <c r="CR317" s="5" t="s">
        <v>118</v>
      </c>
      <c r="CS317" s="5" t="s">
        <v>105</v>
      </c>
      <c r="CT317" s="5" t="s">
        <v>105</v>
      </c>
      <c r="CU317" s="5" t="s">
        <v>105</v>
      </c>
      <c r="CV317" s="13" t="s">
        <v>2853</v>
      </c>
      <c r="CW317" s="6"/>
      <c r="CX317" s="6"/>
      <c r="CY317" s="6"/>
      <c r="CZ317" s="6"/>
      <c r="DA317" s="6"/>
      <c r="DB317" s="6"/>
      <c r="DC317" s="6"/>
      <c r="DD317" s="6"/>
      <c r="DE317" s="6"/>
      <c r="DF317" s="6"/>
    </row>
    <row r="318">
      <c r="A318" s="5" t="s">
        <v>100</v>
      </c>
      <c r="B318" s="5" t="s">
        <v>1496</v>
      </c>
      <c r="C318" s="5" t="s">
        <v>2854</v>
      </c>
      <c r="D318" s="5">
        <v>6027.0</v>
      </c>
      <c r="E318" s="5" t="s">
        <v>103</v>
      </c>
      <c r="F318" s="5">
        <v>1970.0</v>
      </c>
      <c r="G318" s="5" t="s">
        <v>105</v>
      </c>
      <c r="H318" s="5" t="s">
        <v>105</v>
      </c>
      <c r="I318" s="5" t="s">
        <v>150</v>
      </c>
      <c r="J318" s="5" t="s">
        <v>124</v>
      </c>
      <c r="K318" s="5" t="s">
        <v>623</v>
      </c>
      <c r="L318" s="5" t="s">
        <v>105</v>
      </c>
      <c r="M318" s="5" t="s">
        <v>2494</v>
      </c>
      <c r="N318" s="5">
        <v>4.0</v>
      </c>
      <c r="O318" s="29" t="s">
        <v>2855</v>
      </c>
      <c r="P318" s="5" t="s">
        <v>2856</v>
      </c>
      <c r="Q318" s="5" t="s">
        <v>2857</v>
      </c>
      <c r="R318" s="5" t="s">
        <v>2858</v>
      </c>
      <c r="S318" s="5" t="s">
        <v>2859</v>
      </c>
      <c r="T318" s="5">
        <v>44.628882</v>
      </c>
      <c r="U318" s="5">
        <v>-121.819944</v>
      </c>
      <c r="V318" s="5" t="s">
        <v>105</v>
      </c>
      <c r="W318" s="5">
        <v>5275.0</v>
      </c>
      <c r="X318" s="5">
        <v>2300.0</v>
      </c>
      <c r="Y318" s="5" t="s">
        <v>105</v>
      </c>
      <c r="Z318" s="5" t="s">
        <v>105</v>
      </c>
      <c r="AA318" s="5" t="s">
        <v>105</v>
      </c>
      <c r="AB318" s="5" t="s">
        <v>105</v>
      </c>
      <c r="AC318" s="5" t="s">
        <v>2173</v>
      </c>
      <c r="AD318" s="5" t="s">
        <v>105</v>
      </c>
      <c r="AE318" s="5" t="s">
        <v>105</v>
      </c>
      <c r="AF318" s="5" t="s">
        <v>105</v>
      </c>
      <c r="AG318" s="5" t="s">
        <v>105</v>
      </c>
      <c r="AH318" s="5" t="s">
        <v>105</v>
      </c>
      <c r="AI318" s="28">
        <f t="shared" si="78"/>
        <v>0.9144</v>
      </c>
      <c r="AJ318" s="22">
        <v>3.0</v>
      </c>
      <c r="AK318" s="24">
        <f t="shared" si="79"/>
        <v>1</v>
      </c>
      <c r="AL318" s="5" t="s">
        <v>105</v>
      </c>
      <c r="AM318" s="5">
        <v>1.0</v>
      </c>
      <c r="AN318" s="5" t="s">
        <v>105</v>
      </c>
      <c r="AO318" s="5" t="s">
        <v>105</v>
      </c>
      <c r="AP318" s="5" t="s">
        <v>105</v>
      </c>
      <c r="AQ318" s="5" t="s">
        <v>105</v>
      </c>
      <c r="AR318" s="5" t="s">
        <v>105</v>
      </c>
      <c r="AS318" s="5" t="s">
        <v>105</v>
      </c>
      <c r="AT318" s="5" t="s">
        <v>105</v>
      </c>
      <c r="AU318" s="5" t="s">
        <v>105</v>
      </c>
      <c r="AV318" s="5" t="s">
        <v>105</v>
      </c>
      <c r="AW318" s="5" t="s">
        <v>105</v>
      </c>
      <c r="AX318" s="5" t="s">
        <v>105</v>
      </c>
      <c r="AY318" s="5" t="s">
        <v>105</v>
      </c>
      <c r="AZ318" s="5" t="s">
        <v>105</v>
      </c>
      <c r="BA318" s="5" t="s">
        <v>105</v>
      </c>
      <c r="BB318" s="5" t="s">
        <v>105</v>
      </c>
      <c r="BC318" s="5" t="s">
        <v>105</v>
      </c>
      <c r="BD318" s="5" t="s">
        <v>105</v>
      </c>
      <c r="BE318" s="5" t="s">
        <v>105</v>
      </c>
      <c r="BF318" s="5" t="s">
        <v>105</v>
      </c>
      <c r="BG318" s="5" t="s">
        <v>105</v>
      </c>
      <c r="BH318" s="5" t="s">
        <v>105</v>
      </c>
      <c r="BI318" s="5" t="s">
        <v>105</v>
      </c>
      <c r="BJ318" s="5" t="s">
        <v>105</v>
      </c>
      <c r="BK318" s="5" t="s">
        <v>105</v>
      </c>
      <c r="BL318" s="5" t="s">
        <v>105</v>
      </c>
      <c r="BM318" s="5" t="s">
        <v>105</v>
      </c>
      <c r="BN318" s="5" t="s">
        <v>105</v>
      </c>
      <c r="BO318" s="5" t="s">
        <v>105</v>
      </c>
      <c r="BP318" s="5" t="s">
        <v>105</v>
      </c>
      <c r="BQ318" s="5" t="s">
        <v>105</v>
      </c>
      <c r="BR318" s="5" t="s">
        <v>2860</v>
      </c>
      <c r="BS318" s="5" t="s">
        <v>105</v>
      </c>
      <c r="BT318" s="5" t="s">
        <v>1523</v>
      </c>
      <c r="BU318" s="5" t="s">
        <v>119</v>
      </c>
      <c r="BV318" s="10" t="s">
        <v>105</v>
      </c>
      <c r="BW318" s="10" t="s">
        <v>105</v>
      </c>
      <c r="BX318" s="5" t="s">
        <v>105</v>
      </c>
      <c r="BY318" s="5" t="s">
        <v>105</v>
      </c>
      <c r="BZ318" s="5" t="s">
        <v>105</v>
      </c>
      <c r="CA318" s="5" t="s">
        <v>105</v>
      </c>
      <c r="CB318" s="5" t="s">
        <v>105</v>
      </c>
      <c r="CC318" s="5" t="s">
        <v>105</v>
      </c>
      <c r="CD318" s="5" t="s">
        <v>105</v>
      </c>
      <c r="CE318" s="5" t="s">
        <v>105</v>
      </c>
      <c r="CF318" s="5" t="s">
        <v>105</v>
      </c>
      <c r="CG318" s="5" t="s">
        <v>105</v>
      </c>
      <c r="CH318" s="5" t="s">
        <v>105</v>
      </c>
      <c r="CI318" s="5" t="s">
        <v>105</v>
      </c>
      <c r="CJ318" s="5" t="s">
        <v>105</v>
      </c>
      <c r="CK318" s="5" t="s">
        <v>105</v>
      </c>
      <c r="CL318" s="5" t="s">
        <v>105</v>
      </c>
      <c r="CM318" s="5" t="s">
        <v>105</v>
      </c>
      <c r="CN318" s="5" t="s">
        <v>105</v>
      </c>
      <c r="CO318" s="5" t="s">
        <v>105</v>
      </c>
      <c r="CP318" s="5" t="s">
        <v>105</v>
      </c>
      <c r="CQ318" s="29" t="s">
        <v>2861</v>
      </c>
      <c r="CR318" s="6"/>
      <c r="CS318" s="5" t="s">
        <v>105</v>
      </c>
      <c r="CT318" s="5" t="s">
        <v>105</v>
      </c>
      <c r="CU318" s="5" t="s">
        <v>105</v>
      </c>
      <c r="CV318" s="13" t="s">
        <v>2862</v>
      </c>
      <c r="CW318" s="6"/>
      <c r="CX318" s="6"/>
      <c r="CY318" s="6"/>
      <c r="CZ318" s="6"/>
      <c r="DA318" s="6"/>
      <c r="DB318" s="6"/>
      <c r="DC318" s="6"/>
      <c r="DD318" s="6"/>
      <c r="DE318" s="6"/>
      <c r="DF318" s="6"/>
    </row>
    <row r="319">
      <c r="A319" s="5" t="s">
        <v>100</v>
      </c>
      <c r="B319" s="5" t="s">
        <v>1496</v>
      </c>
      <c r="C319" s="5" t="s">
        <v>2854</v>
      </c>
      <c r="D319" s="5">
        <v>687.0</v>
      </c>
      <c r="E319" s="5" t="s">
        <v>105</v>
      </c>
      <c r="F319" s="5">
        <v>1992.0</v>
      </c>
      <c r="G319" s="5" t="s">
        <v>241</v>
      </c>
      <c r="H319" s="5" t="s">
        <v>105</v>
      </c>
      <c r="I319" s="5" t="s">
        <v>136</v>
      </c>
      <c r="J319" s="5" t="s">
        <v>124</v>
      </c>
      <c r="K319" s="5" t="s">
        <v>108</v>
      </c>
      <c r="L319" s="5" t="s">
        <v>105</v>
      </c>
      <c r="M319" s="5" t="s">
        <v>225</v>
      </c>
      <c r="N319" s="5">
        <v>2.0</v>
      </c>
      <c r="O319" s="29" t="s">
        <v>2863</v>
      </c>
      <c r="P319" s="5" t="s">
        <v>2864</v>
      </c>
      <c r="Q319" s="5" t="s">
        <v>105</v>
      </c>
      <c r="R319" s="5" t="s">
        <v>105</v>
      </c>
      <c r="S319" s="5" t="s">
        <v>105</v>
      </c>
      <c r="T319" s="5" t="s">
        <v>105</v>
      </c>
      <c r="U319" s="5" t="s">
        <v>105</v>
      </c>
      <c r="V319" s="5" t="s">
        <v>105</v>
      </c>
      <c r="W319" s="5" t="s">
        <v>105</v>
      </c>
      <c r="X319" s="5" t="s">
        <v>105</v>
      </c>
      <c r="Y319" s="5" t="s">
        <v>105</v>
      </c>
      <c r="Z319" s="5" t="s">
        <v>105</v>
      </c>
      <c r="AA319" s="5" t="s">
        <v>105</v>
      </c>
      <c r="AB319" s="5" t="s">
        <v>105</v>
      </c>
      <c r="AC319" s="5" t="s">
        <v>105</v>
      </c>
      <c r="AD319" s="5" t="s">
        <v>105</v>
      </c>
      <c r="AE319" s="5" t="s">
        <v>105</v>
      </c>
      <c r="AF319" s="5" t="s">
        <v>105</v>
      </c>
      <c r="AG319" s="5" t="s">
        <v>105</v>
      </c>
      <c r="AH319" s="5" t="s">
        <v>105</v>
      </c>
      <c r="AI319" s="15" t="s">
        <v>105</v>
      </c>
      <c r="AJ319" s="22" t="s">
        <v>105</v>
      </c>
      <c r="AK319" s="25" t="s">
        <v>105</v>
      </c>
      <c r="AL319" s="5" t="s">
        <v>105</v>
      </c>
      <c r="AM319" s="5">
        <v>1.0</v>
      </c>
      <c r="AN319" s="5">
        <v>7.0</v>
      </c>
      <c r="AO319" s="5" t="s">
        <v>105</v>
      </c>
      <c r="AP319" s="5" t="s">
        <v>105</v>
      </c>
      <c r="AQ319" s="5" t="s">
        <v>105</v>
      </c>
      <c r="AR319" s="5" t="s">
        <v>105</v>
      </c>
      <c r="AS319" s="5" t="s">
        <v>105</v>
      </c>
      <c r="AT319" s="5" t="s">
        <v>105</v>
      </c>
      <c r="AU319" s="5" t="s">
        <v>105</v>
      </c>
      <c r="AV319" s="5" t="s">
        <v>105</v>
      </c>
      <c r="AW319" s="5" t="s">
        <v>556</v>
      </c>
      <c r="AX319" s="5" t="s">
        <v>144</v>
      </c>
      <c r="AY319" s="5" t="s">
        <v>105</v>
      </c>
      <c r="AZ319" s="5">
        <v>3.0</v>
      </c>
      <c r="BA319" s="5" t="s">
        <v>105</v>
      </c>
      <c r="BB319" s="5" t="s">
        <v>105</v>
      </c>
      <c r="BC319" s="5" t="s">
        <v>105</v>
      </c>
      <c r="BD319" s="5" t="s">
        <v>105</v>
      </c>
      <c r="BE319" s="5" t="s">
        <v>105</v>
      </c>
      <c r="BF319" s="5" t="s">
        <v>105</v>
      </c>
      <c r="BG319" s="5" t="s">
        <v>105</v>
      </c>
      <c r="BH319" s="5" t="s">
        <v>105</v>
      </c>
      <c r="BI319" s="5" t="s">
        <v>105</v>
      </c>
      <c r="BJ319" s="5" t="s">
        <v>105</v>
      </c>
      <c r="BK319" s="5" t="s">
        <v>105</v>
      </c>
      <c r="BL319" s="5" t="s">
        <v>105</v>
      </c>
      <c r="BM319" s="5" t="s">
        <v>105</v>
      </c>
      <c r="BN319" s="5" t="s">
        <v>105</v>
      </c>
      <c r="BO319" s="5" t="s">
        <v>105</v>
      </c>
      <c r="BP319" s="5" t="s">
        <v>2865</v>
      </c>
      <c r="BQ319" s="5" t="s">
        <v>105</v>
      </c>
      <c r="BR319" s="5" t="s">
        <v>2866</v>
      </c>
      <c r="BS319" s="5" t="s">
        <v>105</v>
      </c>
      <c r="BT319" s="5" t="s">
        <v>105</v>
      </c>
      <c r="BU319" s="5" t="s">
        <v>105</v>
      </c>
      <c r="BV319" s="10" t="s">
        <v>105</v>
      </c>
      <c r="BW319" s="10" t="s">
        <v>105</v>
      </c>
      <c r="BX319" s="5" t="s">
        <v>105</v>
      </c>
      <c r="BY319" s="5" t="s">
        <v>105</v>
      </c>
      <c r="BZ319" s="5" t="s">
        <v>105</v>
      </c>
      <c r="CA319" s="5" t="s">
        <v>105</v>
      </c>
      <c r="CB319" s="5" t="s">
        <v>105</v>
      </c>
      <c r="CC319" s="5" t="s">
        <v>105</v>
      </c>
      <c r="CD319" s="5" t="s">
        <v>105</v>
      </c>
      <c r="CE319" s="5" t="s">
        <v>105</v>
      </c>
      <c r="CF319" s="5" t="s">
        <v>105</v>
      </c>
      <c r="CG319" s="5" t="s">
        <v>105</v>
      </c>
      <c r="CH319" s="5" t="s">
        <v>105</v>
      </c>
      <c r="CI319" s="5" t="s">
        <v>105</v>
      </c>
      <c r="CJ319" s="5" t="s">
        <v>105</v>
      </c>
      <c r="CK319" s="5" t="s">
        <v>105</v>
      </c>
      <c r="CL319" s="5" t="s">
        <v>105</v>
      </c>
      <c r="CM319" s="5" t="s">
        <v>105</v>
      </c>
      <c r="CN319" s="5" t="s">
        <v>105</v>
      </c>
      <c r="CO319" s="5" t="s">
        <v>105</v>
      </c>
      <c r="CP319" s="5" t="s">
        <v>105</v>
      </c>
      <c r="CQ319" s="5" t="s">
        <v>105</v>
      </c>
      <c r="CR319" s="5" t="s">
        <v>105</v>
      </c>
      <c r="CS319" s="5" t="s">
        <v>105</v>
      </c>
      <c r="CT319" s="5" t="s">
        <v>2867</v>
      </c>
      <c r="CU319" s="5" t="s">
        <v>118</v>
      </c>
      <c r="CV319" s="13" t="s">
        <v>2868</v>
      </c>
      <c r="CW319" s="6"/>
      <c r="CX319" s="6"/>
      <c r="CY319" s="6"/>
      <c r="CZ319" s="6"/>
      <c r="DA319" s="6"/>
      <c r="DB319" s="6"/>
      <c r="DC319" s="6"/>
      <c r="DD319" s="6"/>
      <c r="DE319" s="6"/>
      <c r="DF319" s="6"/>
    </row>
    <row r="320">
      <c r="A320" s="5" t="s">
        <v>100</v>
      </c>
      <c r="B320" s="5" t="s">
        <v>1496</v>
      </c>
      <c r="C320" s="5" t="s">
        <v>2854</v>
      </c>
      <c r="D320" s="5">
        <v>686.0</v>
      </c>
      <c r="E320" s="5" t="s">
        <v>105</v>
      </c>
      <c r="F320" s="5">
        <v>1994.0</v>
      </c>
      <c r="G320" s="5" t="s">
        <v>149</v>
      </c>
      <c r="H320" s="5" t="s">
        <v>105</v>
      </c>
      <c r="I320" s="5" t="s">
        <v>150</v>
      </c>
      <c r="J320" s="5" t="s">
        <v>124</v>
      </c>
      <c r="K320" s="5" t="s">
        <v>151</v>
      </c>
      <c r="L320" s="5" t="s">
        <v>105</v>
      </c>
      <c r="M320" s="5" t="s">
        <v>105</v>
      </c>
      <c r="N320" s="5">
        <v>2.0</v>
      </c>
      <c r="O320" s="29" t="s">
        <v>2869</v>
      </c>
      <c r="P320" s="5" t="s">
        <v>2870</v>
      </c>
      <c r="Q320" s="5" t="s">
        <v>2871</v>
      </c>
      <c r="R320" s="5" t="s">
        <v>105</v>
      </c>
      <c r="S320" s="5" t="s">
        <v>105</v>
      </c>
      <c r="T320" s="5" t="s">
        <v>105</v>
      </c>
      <c r="U320" s="5" t="s">
        <v>105</v>
      </c>
      <c r="V320" s="5" t="s">
        <v>105</v>
      </c>
      <c r="W320" s="5" t="s">
        <v>105</v>
      </c>
      <c r="X320" s="5">
        <v>1600.0</v>
      </c>
      <c r="Y320" s="5" t="s">
        <v>105</v>
      </c>
      <c r="Z320" s="5" t="s">
        <v>105</v>
      </c>
      <c r="AA320" s="5" t="s">
        <v>105</v>
      </c>
      <c r="AB320" s="5" t="s">
        <v>105</v>
      </c>
      <c r="AC320" s="5" t="s">
        <v>2872</v>
      </c>
      <c r="AD320" s="5" t="s">
        <v>105</v>
      </c>
      <c r="AE320" s="5" t="s">
        <v>105</v>
      </c>
      <c r="AF320" s="5" t="s">
        <v>105</v>
      </c>
      <c r="AG320" s="5" t="s">
        <v>105</v>
      </c>
      <c r="AH320" s="5" t="s">
        <v>105</v>
      </c>
      <c r="AI320" s="28">
        <f t="shared" ref="AI320:AI326" si="80">CONVERT(AJ320, "ft", "m")</f>
        <v>0.3048</v>
      </c>
      <c r="AJ320" s="22">
        <v>1.0</v>
      </c>
      <c r="AK320" s="24">
        <f t="shared" ref="AK320:AK326" si="81">CONVERT(AJ320, "ft", "yd")</f>
        <v>0.3333333333</v>
      </c>
      <c r="AL320" s="5" t="s">
        <v>105</v>
      </c>
      <c r="AM320" s="5" t="s">
        <v>105</v>
      </c>
      <c r="AN320" s="5" t="s">
        <v>105</v>
      </c>
      <c r="AO320" s="5" t="s">
        <v>105</v>
      </c>
      <c r="AP320" s="5" t="s">
        <v>105</v>
      </c>
      <c r="AQ320" s="5" t="s">
        <v>105</v>
      </c>
      <c r="AR320" s="5" t="s">
        <v>105</v>
      </c>
      <c r="AS320" s="5" t="s">
        <v>105</v>
      </c>
      <c r="AT320" s="5" t="s">
        <v>105</v>
      </c>
      <c r="AU320" s="5" t="s">
        <v>105</v>
      </c>
      <c r="AV320" s="5" t="s">
        <v>105</v>
      </c>
      <c r="AW320" s="5" t="s">
        <v>105</v>
      </c>
      <c r="AX320" s="5" t="s">
        <v>105</v>
      </c>
      <c r="AY320" s="5" t="s">
        <v>105</v>
      </c>
      <c r="AZ320" s="5" t="s">
        <v>105</v>
      </c>
      <c r="BA320" s="5" t="s">
        <v>105</v>
      </c>
      <c r="BB320" s="5" t="s">
        <v>105</v>
      </c>
      <c r="BC320" s="5" t="s">
        <v>105</v>
      </c>
      <c r="BD320" s="5" t="s">
        <v>105</v>
      </c>
      <c r="BE320" s="5" t="s">
        <v>105</v>
      </c>
      <c r="BF320" s="5" t="s">
        <v>105</v>
      </c>
      <c r="BG320" s="5" t="s">
        <v>105</v>
      </c>
      <c r="BH320" s="5" t="s">
        <v>105</v>
      </c>
      <c r="BI320" s="5" t="s">
        <v>105</v>
      </c>
      <c r="BJ320" s="5" t="s">
        <v>105</v>
      </c>
      <c r="BK320" s="5" t="s">
        <v>105</v>
      </c>
      <c r="BL320" s="5" t="s">
        <v>105</v>
      </c>
      <c r="BM320" s="5" t="s">
        <v>105</v>
      </c>
      <c r="BN320" s="5" t="s">
        <v>105</v>
      </c>
      <c r="BO320" s="5" t="s">
        <v>105</v>
      </c>
      <c r="BP320" s="5" t="s">
        <v>105</v>
      </c>
      <c r="BQ320" s="5" t="s">
        <v>105</v>
      </c>
      <c r="BR320" s="5" t="s">
        <v>2873</v>
      </c>
      <c r="BS320" s="5" t="s">
        <v>105</v>
      </c>
      <c r="BT320" s="5" t="s">
        <v>105</v>
      </c>
      <c r="BU320" s="5" t="s">
        <v>105</v>
      </c>
      <c r="BV320" s="10" t="s">
        <v>105</v>
      </c>
      <c r="BW320" s="10" t="s">
        <v>105</v>
      </c>
      <c r="BX320" s="5" t="s">
        <v>105</v>
      </c>
      <c r="BY320" s="5" t="s">
        <v>105</v>
      </c>
      <c r="BZ320" s="5" t="s">
        <v>105</v>
      </c>
      <c r="CA320" s="5">
        <v>1.0</v>
      </c>
      <c r="CB320" s="5" t="s">
        <v>105</v>
      </c>
      <c r="CC320" s="5" t="s">
        <v>105</v>
      </c>
      <c r="CD320" s="5">
        <v>18.0</v>
      </c>
      <c r="CE320" s="5" t="s">
        <v>105</v>
      </c>
      <c r="CF320" s="5" t="s">
        <v>105</v>
      </c>
      <c r="CG320" s="5" t="s">
        <v>105</v>
      </c>
      <c r="CH320" s="5" t="s">
        <v>105</v>
      </c>
      <c r="CI320" s="5" t="s">
        <v>105</v>
      </c>
      <c r="CJ320" s="5" t="s">
        <v>105</v>
      </c>
      <c r="CK320" s="5" t="s">
        <v>105</v>
      </c>
      <c r="CL320" s="5" t="s">
        <v>118</v>
      </c>
      <c r="CM320" s="5">
        <v>4.0</v>
      </c>
      <c r="CN320" s="5" t="s">
        <v>105</v>
      </c>
      <c r="CO320" s="5" t="s">
        <v>105</v>
      </c>
      <c r="CP320" s="5" t="s">
        <v>105</v>
      </c>
      <c r="CQ320" s="5" t="s">
        <v>105</v>
      </c>
      <c r="CR320" s="5" t="s">
        <v>105</v>
      </c>
      <c r="CS320" s="5" t="s">
        <v>105</v>
      </c>
      <c r="CT320" s="5" t="s">
        <v>105</v>
      </c>
      <c r="CU320" s="5" t="s">
        <v>105</v>
      </c>
      <c r="CV320" s="13" t="s">
        <v>2874</v>
      </c>
      <c r="CW320" s="6"/>
      <c r="CX320" s="6"/>
      <c r="CY320" s="6"/>
      <c r="CZ320" s="6"/>
      <c r="DA320" s="6"/>
      <c r="DB320" s="6"/>
      <c r="DC320" s="6"/>
      <c r="DD320" s="6"/>
      <c r="DE320" s="6"/>
      <c r="DF320" s="6"/>
    </row>
    <row r="321">
      <c r="A321" s="5" t="s">
        <v>100</v>
      </c>
      <c r="B321" s="5" t="s">
        <v>1496</v>
      </c>
      <c r="C321" s="5" t="s">
        <v>2854</v>
      </c>
      <c r="D321" s="5">
        <v>7209.0</v>
      </c>
      <c r="E321" s="5" t="s">
        <v>103</v>
      </c>
      <c r="F321" s="5">
        <v>2001.0</v>
      </c>
      <c r="G321" s="5" t="s">
        <v>149</v>
      </c>
      <c r="H321" s="5">
        <v>15.0</v>
      </c>
      <c r="I321" s="5" t="s">
        <v>150</v>
      </c>
      <c r="J321" s="5" t="s">
        <v>124</v>
      </c>
      <c r="K321" s="5" t="s">
        <v>199</v>
      </c>
      <c r="L321" s="5" t="s">
        <v>151</v>
      </c>
      <c r="M321" s="5" t="s">
        <v>105</v>
      </c>
      <c r="N321" s="5">
        <v>1.0</v>
      </c>
      <c r="O321" s="29" t="s">
        <v>2875</v>
      </c>
      <c r="P321" s="5" t="s">
        <v>2876</v>
      </c>
      <c r="Q321" s="5" t="s">
        <v>2877</v>
      </c>
      <c r="R321" s="5" t="s">
        <v>2878</v>
      </c>
      <c r="S321" s="5" t="s">
        <v>105</v>
      </c>
      <c r="T321" s="5">
        <v>44.663397</v>
      </c>
      <c r="U321" s="5">
        <v>-122.848341</v>
      </c>
      <c r="V321" s="5" t="s">
        <v>105</v>
      </c>
      <c r="W321" s="5">
        <v>372.0</v>
      </c>
      <c r="X321" s="5" t="s">
        <v>105</v>
      </c>
      <c r="Y321" s="5" t="s">
        <v>105</v>
      </c>
      <c r="Z321" s="5" t="s">
        <v>105</v>
      </c>
      <c r="AA321" s="5" t="s">
        <v>220</v>
      </c>
      <c r="AB321" s="5">
        <v>33.0</v>
      </c>
      <c r="AC321" s="5" t="s">
        <v>2611</v>
      </c>
      <c r="AD321" s="5" t="s">
        <v>105</v>
      </c>
      <c r="AE321" s="5" t="s">
        <v>105</v>
      </c>
      <c r="AF321" s="5" t="s">
        <v>105</v>
      </c>
      <c r="AG321" s="5" t="s">
        <v>105</v>
      </c>
      <c r="AH321" s="5" t="s">
        <v>105</v>
      </c>
      <c r="AI321" s="28">
        <f t="shared" si="80"/>
        <v>22.86</v>
      </c>
      <c r="AJ321" s="22">
        <v>75.0</v>
      </c>
      <c r="AK321" s="24">
        <f t="shared" si="81"/>
        <v>25</v>
      </c>
      <c r="AL321" s="5" t="s">
        <v>105</v>
      </c>
      <c r="AM321" s="5">
        <v>1.0</v>
      </c>
      <c r="AN321" s="5" t="s">
        <v>105</v>
      </c>
      <c r="AO321" s="5" t="s">
        <v>105</v>
      </c>
      <c r="AP321" s="5" t="s">
        <v>105</v>
      </c>
      <c r="AQ321" s="5" t="s">
        <v>105</v>
      </c>
      <c r="AR321" s="5" t="s">
        <v>105</v>
      </c>
      <c r="AS321" s="5" t="s">
        <v>105</v>
      </c>
      <c r="AT321" s="5" t="s">
        <v>105</v>
      </c>
      <c r="AU321" s="5" t="s">
        <v>105</v>
      </c>
      <c r="AV321" s="5" t="s">
        <v>105</v>
      </c>
      <c r="AW321" s="5" t="s">
        <v>105</v>
      </c>
      <c r="AX321" s="5" t="s">
        <v>105</v>
      </c>
      <c r="AY321" s="5" t="s">
        <v>105</v>
      </c>
      <c r="AZ321" s="5" t="s">
        <v>105</v>
      </c>
      <c r="BA321" s="5" t="s">
        <v>105</v>
      </c>
      <c r="BB321" s="5" t="s">
        <v>105</v>
      </c>
      <c r="BC321" s="5" t="s">
        <v>105</v>
      </c>
      <c r="BD321" s="5" t="s">
        <v>105</v>
      </c>
      <c r="BE321" s="5" t="s">
        <v>105</v>
      </c>
      <c r="BF321" s="5" t="s">
        <v>105</v>
      </c>
      <c r="BG321" s="5" t="s">
        <v>105</v>
      </c>
      <c r="BH321" s="5" t="s">
        <v>105</v>
      </c>
      <c r="BI321" s="5" t="s">
        <v>105</v>
      </c>
      <c r="BJ321" s="5" t="s">
        <v>105</v>
      </c>
      <c r="BK321" s="5" t="s">
        <v>105</v>
      </c>
      <c r="BL321" s="5" t="s">
        <v>105</v>
      </c>
      <c r="BM321" s="5" t="s">
        <v>105</v>
      </c>
      <c r="BN321" s="5" t="s">
        <v>105</v>
      </c>
      <c r="BO321" s="5" t="s">
        <v>105</v>
      </c>
      <c r="BP321" s="5" t="s">
        <v>105</v>
      </c>
      <c r="BQ321" s="5" t="s">
        <v>105</v>
      </c>
      <c r="BR321" s="5" t="s">
        <v>105</v>
      </c>
      <c r="BS321" s="5" t="s">
        <v>105</v>
      </c>
      <c r="BT321" s="5" t="s">
        <v>105</v>
      </c>
      <c r="BU321" s="5" t="s">
        <v>119</v>
      </c>
      <c r="BV321" s="10" t="s">
        <v>105</v>
      </c>
      <c r="BW321" s="10" t="s">
        <v>105</v>
      </c>
      <c r="BX321" s="5" t="s">
        <v>368</v>
      </c>
      <c r="BY321" s="5" t="s">
        <v>105</v>
      </c>
      <c r="BZ321" s="5" t="s">
        <v>105</v>
      </c>
      <c r="CA321" s="5">
        <v>1.0</v>
      </c>
      <c r="CB321" s="5">
        <v>4.0</v>
      </c>
      <c r="CC321" s="5" t="s">
        <v>105</v>
      </c>
      <c r="CD321" s="5">
        <v>19.0</v>
      </c>
      <c r="CE321" s="5" t="s">
        <v>105</v>
      </c>
      <c r="CF321" s="5" t="s">
        <v>105</v>
      </c>
      <c r="CG321" s="5" t="s">
        <v>105</v>
      </c>
      <c r="CH321" s="5" t="s">
        <v>105</v>
      </c>
      <c r="CI321" s="5" t="s">
        <v>105</v>
      </c>
      <c r="CJ321" s="5" t="s">
        <v>105</v>
      </c>
      <c r="CK321" s="5" t="s">
        <v>105</v>
      </c>
      <c r="CL321" s="5" t="s">
        <v>118</v>
      </c>
      <c r="CM321" s="5" t="s">
        <v>105</v>
      </c>
      <c r="CN321" s="5" t="s">
        <v>105</v>
      </c>
      <c r="CO321" s="5" t="s">
        <v>105</v>
      </c>
      <c r="CP321" s="5" t="s">
        <v>105</v>
      </c>
      <c r="CQ321" s="29" t="s">
        <v>2879</v>
      </c>
      <c r="CR321" s="5" t="s">
        <v>118</v>
      </c>
      <c r="CS321" s="5" t="s">
        <v>105</v>
      </c>
      <c r="CT321" s="5" t="s">
        <v>105</v>
      </c>
      <c r="CU321" s="5" t="s">
        <v>105</v>
      </c>
      <c r="CV321" s="13" t="s">
        <v>2880</v>
      </c>
      <c r="CW321" s="6"/>
      <c r="CX321" s="6"/>
      <c r="CY321" s="6"/>
      <c r="CZ321" s="6"/>
      <c r="DA321" s="6"/>
      <c r="DB321" s="6"/>
      <c r="DC321" s="6"/>
      <c r="DD321" s="6"/>
      <c r="DE321" s="6"/>
      <c r="DF321" s="6"/>
    </row>
    <row r="322">
      <c r="A322" s="5" t="s">
        <v>100</v>
      </c>
      <c r="B322" s="5" t="s">
        <v>1496</v>
      </c>
      <c r="C322" s="5" t="s">
        <v>2854</v>
      </c>
      <c r="D322" s="5">
        <v>9289.0</v>
      </c>
      <c r="E322" s="5" t="s">
        <v>103</v>
      </c>
      <c r="F322" s="5">
        <v>2004.0</v>
      </c>
      <c r="G322" s="5" t="s">
        <v>197</v>
      </c>
      <c r="H322" s="5">
        <v>31.0</v>
      </c>
      <c r="I322" s="5" t="s">
        <v>150</v>
      </c>
      <c r="J322" s="5" t="s">
        <v>124</v>
      </c>
      <c r="K322" s="5" t="s">
        <v>199</v>
      </c>
      <c r="L322" s="5" t="s">
        <v>151</v>
      </c>
      <c r="M322" s="5" t="s">
        <v>2494</v>
      </c>
      <c r="N322" s="5">
        <v>1.0</v>
      </c>
      <c r="O322" s="29" t="s">
        <v>2881</v>
      </c>
      <c r="P322" s="5" t="s">
        <v>2882</v>
      </c>
      <c r="Q322" s="5" t="s">
        <v>2883</v>
      </c>
      <c r="R322" s="5" t="s">
        <v>2884</v>
      </c>
      <c r="S322" s="5" t="s">
        <v>2882</v>
      </c>
      <c r="T322" s="5" t="s">
        <v>105</v>
      </c>
      <c r="U322" s="5" t="s">
        <v>105</v>
      </c>
      <c r="V322" s="5" t="s">
        <v>105</v>
      </c>
      <c r="W322" s="5" t="s">
        <v>105</v>
      </c>
      <c r="X322" s="5">
        <v>300.0</v>
      </c>
      <c r="Y322" s="5" t="s">
        <v>105</v>
      </c>
      <c r="Z322" s="5" t="s">
        <v>814</v>
      </c>
      <c r="AA322" s="5" t="s">
        <v>283</v>
      </c>
      <c r="AB322" s="5">
        <v>97.0</v>
      </c>
      <c r="AC322" s="5" t="s">
        <v>284</v>
      </c>
      <c r="AD322" s="5" t="s">
        <v>2885</v>
      </c>
      <c r="AE322" s="5" t="s">
        <v>105</v>
      </c>
      <c r="AF322" s="5" t="s">
        <v>105</v>
      </c>
      <c r="AG322" s="5" t="s">
        <v>105</v>
      </c>
      <c r="AH322" s="5" t="s">
        <v>105</v>
      </c>
      <c r="AI322" s="28">
        <f t="shared" si="80"/>
        <v>0.9144</v>
      </c>
      <c r="AJ322" s="22">
        <v>3.0</v>
      </c>
      <c r="AK322" s="24">
        <f t="shared" si="81"/>
        <v>1</v>
      </c>
      <c r="AL322" s="5" t="s">
        <v>105</v>
      </c>
      <c r="AM322" s="5">
        <v>1.0</v>
      </c>
      <c r="AN322" s="5" t="s">
        <v>105</v>
      </c>
      <c r="AO322" s="5" t="s">
        <v>105</v>
      </c>
      <c r="AP322" s="5" t="s">
        <v>105</v>
      </c>
      <c r="AQ322" s="5" t="s">
        <v>105</v>
      </c>
      <c r="AR322" s="5" t="s">
        <v>105</v>
      </c>
      <c r="AS322" s="5" t="s">
        <v>105</v>
      </c>
      <c r="AT322" s="5" t="s">
        <v>105</v>
      </c>
      <c r="AU322" s="5" t="s">
        <v>105</v>
      </c>
      <c r="AV322" s="5" t="s">
        <v>105</v>
      </c>
      <c r="AW322" s="5" t="s">
        <v>105</v>
      </c>
      <c r="AX322" s="5" t="s">
        <v>105</v>
      </c>
      <c r="AY322" s="5" t="s">
        <v>105</v>
      </c>
      <c r="AZ322" s="5" t="s">
        <v>105</v>
      </c>
      <c r="BA322" s="5" t="s">
        <v>105</v>
      </c>
      <c r="BB322" s="5" t="s">
        <v>105</v>
      </c>
      <c r="BC322" s="5" t="s">
        <v>105</v>
      </c>
      <c r="BD322" s="5" t="s">
        <v>105</v>
      </c>
      <c r="BE322" s="5" t="s">
        <v>105</v>
      </c>
      <c r="BF322" s="5" t="s">
        <v>105</v>
      </c>
      <c r="BG322" s="5" t="s">
        <v>105</v>
      </c>
      <c r="BH322" s="5" t="s">
        <v>105</v>
      </c>
      <c r="BI322" s="5" t="s">
        <v>105</v>
      </c>
      <c r="BJ322" s="5" t="s">
        <v>105</v>
      </c>
      <c r="BK322" s="5" t="s">
        <v>105</v>
      </c>
      <c r="BL322" s="5" t="s">
        <v>105</v>
      </c>
      <c r="BM322" s="5" t="s">
        <v>105</v>
      </c>
      <c r="BN322" s="5" t="s">
        <v>105</v>
      </c>
      <c r="BO322" s="5" t="s">
        <v>105</v>
      </c>
      <c r="BP322" s="5" t="s">
        <v>105</v>
      </c>
      <c r="BQ322" s="5" t="s">
        <v>105</v>
      </c>
      <c r="BR322" s="5" t="s">
        <v>2886</v>
      </c>
      <c r="BS322" s="5" t="s">
        <v>105</v>
      </c>
      <c r="BT322" s="5" t="s">
        <v>288</v>
      </c>
      <c r="BU322" s="5" t="s">
        <v>119</v>
      </c>
      <c r="BV322" s="10" t="s">
        <v>105</v>
      </c>
      <c r="BW322" s="10" t="s">
        <v>105</v>
      </c>
      <c r="BX322" s="5" t="s">
        <v>1077</v>
      </c>
      <c r="BY322" s="5" t="s">
        <v>105</v>
      </c>
      <c r="BZ322" s="5" t="s">
        <v>105</v>
      </c>
      <c r="CA322" s="5">
        <v>2.0</v>
      </c>
      <c r="CB322" s="5" t="s">
        <v>105</v>
      </c>
      <c r="CC322" s="5" t="s">
        <v>105</v>
      </c>
      <c r="CD322" s="5">
        <v>14.0</v>
      </c>
      <c r="CE322" s="5" t="s">
        <v>105</v>
      </c>
      <c r="CF322" s="5" t="s">
        <v>105</v>
      </c>
      <c r="CG322" s="5" t="s">
        <v>105</v>
      </c>
      <c r="CH322" s="5" t="s">
        <v>105</v>
      </c>
      <c r="CI322" s="5">
        <v>5.0</v>
      </c>
      <c r="CJ322" s="5" t="s">
        <v>105</v>
      </c>
      <c r="CK322" s="5" t="s">
        <v>105</v>
      </c>
      <c r="CL322" s="5" t="s">
        <v>118</v>
      </c>
      <c r="CM322" s="5" t="s">
        <v>105</v>
      </c>
      <c r="CN322" s="5" t="s">
        <v>105</v>
      </c>
      <c r="CO322" s="5" t="s">
        <v>105</v>
      </c>
      <c r="CP322" s="5" t="s">
        <v>2887</v>
      </c>
      <c r="CQ322" s="29" t="s">
        <v>2888</v>
      </c>
      <c r="CR322" s="5" t="s">
        <v>105</v>
      </c>
      <c r="CS322" s="5" t="s">
        <v>105</v>
      </c>
      <c r="CT322" s="5" t="s">
        <v>105</v>
      </c>
      <c r="CU322" s="5" t="s">
        <v>105</v>
      </c>
      <c r="CV322" s="13" t="s">
        <v>2889</v>
      </c>
      <c r="CW322" s="6"/>
      <c r="CX322" s="6"/>
      <c r="CY322" s="6"/>
      <c r="CZ322" s="6"/>
      <c r="DA322" s="6"/>
      <c r="DB322" s="6"/>
      <c r="DC322" s="6"/>
      <c r="DD322" s="6"/>
      <c r="DE322" s="6"/>
      <c r="DF322" s="6"/>
    </row>
    <row r="323">
      <c r="A323" s="5" t="s">
        <v>100</v>
      </c>
      <c r="B323" s="5" t="s">
        <v>1496</v>
      </c>
      <c r="C323" s="5" t="s">
        <v>2854</v>
      </c>
      <c r="D323" s="5">
        <v>36370.0</v>
      </c>
      <c r="E323" s="5" t="s">
        <v>1526</v>
      </c>
      <c r="F323" s="5">
        <v>2012.0</v>
      </c>
      <c r="G323" s="5" t="s">
        <v>197</v>
      </c>
      <c r="H323" s="5">
        <v>31.0</v>
      </c>
      <c r="I323" s="5" t="s">
        <v>150</v>
      </c>
      <c r="J323" s="5" t="s">
        <v>107</v>
      </c>
      <c r="K323" s="5" t="s">
        <v>108</v>
      </c>
      <c r="L323" s="5" t="s">
        <v>105</v>
      </c>
      <c r="M323" s="5" t="s">
        <v>2494</v>
      </c>
      <c r="N323" s="5">
        <v>2.0</v>
      </c>
      <c r="O323" s="29" t="s">
        <v>2890</v>
      </c>
      <c r="P323" s="5" t="s">
        <v>105</v>
      </c>
      <c r="Q323" s="5" t="s">
        <v>2891</v>
      </c>
      <c r="R323" s="5" t="s">
        <v>2088</v>
      </c>
      <c r="S323" s="5" t="s">
        <v>105</v>
      </c>
      <c r="T323" s="5" t="s">
        <v>105</v>
      </c>
      <c r="U323" s="5" t="s">
        <v>105</v>
      </c>
      <c r="V323" s="5" t="s">
        <v>105</v>
      </c>
      <c r="W323" s="5" t="s">
        <v>105</v>
      </c>
      <c r="X323" s="5">
        <v>2300.0</v>
      </c>
      <c r="Y323" s="5" t="s">
        <v>105</v>
      </c>
      <c r="Z323" s="5" t="s">
        <v>167</v>
      </c>
      <c r="AA323" s="5" t="s">
        <v>545</v>
      </c>
      <c r="AB323" s="5">
        <v>100.0</v>
      </c>
      <c r="AC323" s="5" t="s">
        <v>2892</v>
      </c>
      <c r="AD323" s="5" t="s">
        <v>402</v>
      </c>
      <c r="AE323" s="5" t="s">
        <v>105</v>
      </c>
      <c r="AF323" s="5" t="s">
        <v>105</v>
      </c>
      <c r="AG323" s="5" t="s">
        <v>105</v>
      </c>
      <c r="AH323" s="6">
        <f>5*60</f>
        <v>300</v>
      </c>
      <c r="AI323" s="28">
        <f t="shared" si="80"/>
        <v>27.432</v>
      </c>
      <c r="AJ323" s="22">
        <v>90.0</v>
      </c>
      <c r="AK323" s="24">
        <f t="shared" si="81"/>
        <v>30</v>
      </c>
      <c r="AL323" s="5" t="s">
        <v>105</v>
      </c>
      <c r="AM323" s="5">
        <v>2.0</v>
      </c>
      <c r="AN323" s="5">
        <v>8.5</v>
      </c>
      <c r="AO323" s="5" t="s">
        <v>105</v>
      </c>
      <c r="AP323" s="5" t="s">
        <v>105</v>
      </c>
      <c r="AQ323" s="5" t="s">
        <v>105</v>
      </c>
      <c r="AR323" s="5" t="s">
        <v>105</v>
      </c>
      <c r="AS323" s="5" t="s">
        <v>105</v>
      </c>
      <c r="AT323" s="5" t="s">
        <v>105</v>
      </c>
      <c r="AU323" s="5" t="s">
        <v>105</v>
      </c>
      <c r="AV323" s="5" t="s">
        <v>105</v>
      </c>
      <c r="AW323" s="5" t="s">
        <v>116</v>
      </c>
      <c r="AX323" s="5" t="s">
        <v>105</v>
      </c>
      <c r="AY323" s="5" t="s">
        <v>105</v>
      </c>
      <c r="AZ323" s="5" t="s">
        <v>105</v>
      </c>
      <c r="BA323" s="5" t="s">
        <v>105</v>
      </c>
      <c r="BB323" s="5" t="s">
        <v>105</v>
      </c>
      <c r="BC323" s="5" t="s">
        <v>105</v>
      </c>
      <c r="BD323" s="5" t="s">
        <v>105</v>
      </c>
      <c r="BE323" s="5" t="s">
        <v>105</v>
      </c>
      <c r="BF323" s="5" t="s">
        <v>105</v>
      </c>
      <c r="BG323" s="5" t="s">
        <v>105</v>
      </c>
      <c r="BH323" s="5" t="s">
        <v>105</v>
      </c>
      <c r="BI323" s="5" t="s">
        <v>105</v>
      </c>
      <c r="BJ323" s="5" t="s">
        <v>105</v>
      </c>
      <c r="BK323" s="5" t="s">
        <v>105</v>
      </c>
      <c r="BL323" s="5" t="s">
        <v>105</v>
      </c>
      <c r="BM323" s="5" t="s">
        <v>105</v>
      </c>
      <c r="BN323" s="5" t="s">
        <v>105</v>
      </c>
      <c r="BO323" s="5" t="s">
        <v>105</v>
      </c>
      <c r="BP323" s="5" t="s">
        <v>105</v>
      </c>
      <c r="BQ323" s="5" t="s">
        <v>105</v>
      </c>
      <c r="BR323" s="5" t="s">
        <v>2893</v>
      </c>
      <c r="BS323" s="5" t="s">
        <v>105</v>
      </c>
      <c r="BT323" s="5" t="s">
        <v>1523</v>
      </c>
      <c r="BU323" s="5" t="s">
        <v>119</v>
      </c>
      <c r="BV323" s="10" t="s">
        <v>105</v>
      </c>
      <c r="BW323" s="10" t="s">
        <v>105</v>
      </c>
      <c r="BX323" s="5" t="s">
        <v>105</v>
      </c>
      <c r="BY323" s="5" t="s">
        <v>105</v>
      </c>
      <c r="BZ323" s="5" t="s">
        <v>105</v>
      </c>
      <c r="CA323" s="5" t="s">
        <v>105</v>
      </c>
      <c r="CB323" s="5" t="s">
        <v>105</v>
      </c>
      <c r="CC323" s="5" t="s">
        <v>105</v>
      </c>
      <c r="CD323" s="5" t="s">
        <v>105</v>
      </c>
      <c r="CE323" s="5" t="s">
        <v>105</v>
      </c>
      <c r="CF323" s="5" t="s">
        <v>105</v>
      </c>
      <c r="CG323" s="5" t="s">
        <v>105</v>
      </c>
      <c r="CH323" s="5" t="s">
        <v>105</v>
      </c>
      <c r="CI323" s="5" t="s">
        <v>105</v>
      </c>
      <c r="CJ323" s="5" t="s">
        <v>105</v>
      </c>
      <c r="CK323" s="5" t="s">
        <v>105</v>
      </c>
      <c r="CL323" s="5" t="s">
        <v>105</v>
      </c>
      <c r="CM323" s="5" t="s">
        <v>105</v>
      </c>
      <c r="CN323" s="5" t="s">
        <v>105</v>
      </c>
      <c r="CO323" s="5" t="s">
        <v>105</v>
      </c>
      <c r="CP323" s="5" t="s">
        <v>2894</v>
      </c>
      <c r="CQ323" s="29" t="s">
        <v>2895</v>
      </c>
      <c r="CR323" s="5" t="s">
        <v>105</v>
      </c>
      <c r="CS323" s="5" t="s">
        <v>118</v>
      </c>
      <c r="CT323" s="5" t="s">
        <v>105</v>
      </c>
      <c r="CU323" s="5" t="s">
        <v>105</v>
      </c>
      <c r="CV323" s="13" t="s">
        <v>2896</v>
      </c>
      <c r="CW323" s="6"/>
      <c r="CX323" s="6"/>
      <c r="CY323" s="6"/>
      <c r="CZ323" s="6"/>
      <c r="DA323" s="6"/>
      <c r="DB323" s="6"/>
      <c r="DC323" s="6"/>
      <c r="DD323" s="6"/>
      <c r="DE323" s="6"/>
      <c r="DF323" s="6"/>
    </row>
    <row r="324">
      <c r="A324" s="5" t="s">
        <v>100</v>
      </c>
      <c r="B324" s="5" t="s">
        <v>1496</v>
      </c>
      <c r="C324" s="5" t="s">
        <v>2854</v>
      </c>
      <c r="D324" s="5">
        <v>41378.0</v>
      </c>
      <c r="E324" s="5" t="s">
        <v>1526</v>
      </c>
      <c r="F324" s="5">
        <v>2013.0</v>
      </c>
      <c r="G324" s="5" t="s">
        <v>163</v>
      </c>
      <c r="H324" s="5">
        <v>9.0</v>
      </c>
      <c r="I324" s="5" t="s">
        <v>150</v>
      </c>
      <c r="J324" s="5" t="s">
        <v>107</v>
      </c>
      <c r="K324" s="5" t="s">
        <v>108</v>
      </c>
      <c r="L324" s="5" t="s">
        <v>105</v>
      </c>
      <c r="M324" s="5" t="s">
        <v>137</v>
      </c>
      <c r="N324" s="5">
        <v>3.0</v>
      </c>
      <c r="O324" s="29" t="s">
        <v>2897</v>
      </c>
      <c r="P324" s="5" t="s">
        <v>2898</v>
      </c>
      <c r="Q324" s="5" t="s">
        <v>2891</v>
      </c>
      <c r="R324" s="5" t="s">
        <v>2088</v>
      </c>
      <c r="S324" s="5" t="s">
        <v>2899</v>
      </c>
      <c r="T324" s="5" t="s">
        <v>105</v>
      </c>
      <c r="U324" s="5" t="s">
        <v>105</v>
      </c>
      <c r="V324" s="5" t="s">
        <v>105</v>
      </c>
      <c r="W324" s="5" t="s">
        <v>105</v>
      </c>
      <c r="X324" s="5">
        <v>2030.0</v>
      </c>
      <c r="Y324" s="5" t="s">
        <v>416</v>
      </c>
      <c r="Z324" s="5" t="s">
        <v>167</v>
      </c>
      <c r="AA324" s="5" t="s">
        <v>156</v>
      </c>
      <c r="AB324" s="5">
        <v>1.0</v>
      </c>
      <c r="AC324" s="5" t="s">
        <v>2900</v>
      </c>
      <c r="AD324" s="5" t="s">
        <v>2901</v>
      </c>
      <c r="AE324" s="5" t="s">
        <v>105</v>
      </c>
      <c r="AF324" s="5" t="s">
        <v>105</v>
      </c>
      <c r="AG324" s="5" t="s">
        <v>105</v>
      </c>
      <c r="AH324" s="6">
        <f>4/60</f>
        <v>0.06666666667</v>
      </c>
      <c r="AI324" s="28">
        <f t="shared" si="80"/>
        <v>182.88</v>
      </c>
      <c r="AJ324" s="22">
        <v>600.0</v>
      </c>
      <c r="AK324" s="24">
        <f t="shared" si="81"/>
        <v>200</v>
      </c>
      <c r="AL324" s="5" t="s">
        <v>105</v>
      </c>
      <c r="AM324" s="5">
        <v>1.0</v>
      </c>
      <c r="AN324" s="5">
        <v>6.5</v>
      </c>
      <c r="AO324" s="5" t="s">
        <v>105</v>
      </c>
      <c r="AP324" s="5" t="s">
        <v>105</v>
      </c>
      <c r="AQ324" s="5" t="s">
        <v>105</v>
      </c>
      <c r="AR324" s="5" t="s">
        <v>105</v>
      </c>
      <c r="AS324" s="5" t="s">
        <v>105</v>
      </c>
      <c r="AT324" s="5" t="s">
        <v>105</v>
      </c>
      <c r="AU324" s="5" t="s">
        <v>105</v>
      </c>
      <c r="AV324" s="5" t="s">
        <v>105</v>
      </c>
      <c r="AW324" s="5" t="s">
        <v>286</v>
      </c>
      <c r="AX324" s="5" t="s">
        <v>105</v>
      </c>
      <c r="AY324" s="5" t="s">
        <v>105</v>
      </c>
      <c r="AZ324" s="5" t="s">
        <v>105</v>
      </c>
      <c r="BA324" s="5" t="s">
        <v>105</v>
      </c>
      <c r="BB324" s="5" t="s">
        <v>105</v>
      </c>
      <c r="BC324" s="5" t="s">
        <v>105</v>
      </c>
      <c r="BD324" s="5" t="s">
        <v>105</v>
      </c>
      <c r="BE324" s="5" t="s">
        <v>105</v>
      </c>
      <c r="BF324" s="5" t="s">
        <v>105</v>
      </c>
      <c r="BG324" s="5" t="s">
        <v>105</v>
      </c>
      <c r="BH324" s="5" t="s">
        <v>105</v>
      </c>
      <c r="BI324" s="5" t="s">
        <v>105</v>
      </c>
      <c r="BJ324" s="5" t="s">
        <v>105</v>
      </c>
      <c r="BK324" s="5" t="s">
        <v>105</v>
      </c>
      <c r="BL324" s="5" t="s">
        <v>105</v>
      </c>
      <c r="BM324" s="5" t="s">
        <v>105</v>
      </c>
      <c r="BN324" s="5" t="s">
        <v>105</v>
      </c>
      <c r="BO324" s="5" t="s">
        <v>105</v>
      </c>
      <c r="BP324" s="5" t="s">
        <v>105</v>
      </c>
      <c r="BQ324" s="5" t="s">
        <v>105</v>
      </c>
      <c r="BR324" s="5" t="s">
        <v>2902</v>
      </c>
      <c r="BS324" s="5" t="s">
        <v>105</v>
      </c>
      <c r="BT324" s="5" t="s">
        <v>1353</v>
      </c>
      <c r="BU324" s="5" t="s">
        <v>119</v>
      </c>
      <c r="BV324" s="10" t="s">
        <v>105</v>
      </c>
      <c r="BW324" s="10" t="s">
        <v>105</v>
      </c>
      <c r="BX324" s="5" t="s">
        <v>105</v>
      </c>
      <c r="BY324" s="5" t="s">
        <v>105</v>
      </c>
      <c r="BZ324" s="5" t="s">
        <v>105</v>
      </c>
      <c r="CA324" s="5" t="s">
        <v>105</v>
      </c>
      <c r="CB324" s="5" t="s">
        <v>105</v>
      </c>
      <c r="CC324" s="5" t="s">
        <v>105</v>
      </c>
      <c r="CD324" s="5" t="s">
        <v>105</v>
      </c>
      <c r="CE324" s="5" t="s">
        <v>105</v>
      </c>
      <c r="CF324" s="5" t="s">
        <v>105</v>
      </c>
      <c r="CG324" s="5" t="s">
        <v>105</v>
      </c>
      <c r="CH324" s="5" t="s">
        <v>105</v>
      </c>
      <c r="CI324" s="5" t="s">
        <v>105</v>
      </c>
      <c r="CJ324" s="5" t="s">
        <v>105</v>
      </c>
      <c r="CK324" s="5" t="s">
        <v>105</v>
      </c>
      <c r="CL324" s="5" t="s">
        <v>105</v>
      </c>
      <c r="CM324" s="5" t="s">
        <v>105</v>
      </c>
      <c r="CN324" s="5" t="s">
        <v>105</v>
      </c>
      <c r="CO324" s="5" t="s">
        <v>105</v>
      </c>
      <c r="CP324" s="5" t="s">
        <v>2903</v>
      </c>
      <c r="CQ324" s="29" t="s">
        <v>2904</v>
      </c>
      <c r="CR324" s="5" t="s">
        <v>105</v>
      </c>
      <c r="CS324" s="5" t="s">
        <v>105</v>
      </c>
      <c r="CT324" s="5" t="s">
        <v>105</v>
      </c>
      <c r="CU324" s="5" t="s">
        <v>105</v>
      </c>
      <c r="CV324" s="13" t="s">
        <v>2905</v>
      </c>
      <c r="CW324" s="6"/>
      <c r="CX324" s="6"/>
      <c r="CY324" s="6"/>
      <c r="CZ324" s="6"/>
      <c r="DA324" s="6"/>
      <c r="DB324" s="6"/>
      <c r="DC324" s="6"/>
      <c r="DD324" s="6"/>
      <c r="DE324" s="6"/>
      <c r="DF324" s="6"/>
    </row>
    <row r="325">
      <c r="A325" s="5" t="s">
        <v>100</v>
      </c>
      <c r="B325" s="5" t="s">
        <v>1496</v>
      </c>
      <c r="C325" s="5" t="s">
        <v>2906</v>
      </c>
      <c r="D325" s="5">
        <v>688.0</v>
      </c>
      <c r="E325" s="5" t="s">
        <v>103</v>
      </c>
      <c r="F325" s="5">
        <v>1970.0</v>
      </c>
      <c r="G325" s="5" t="s">
        <v>105</v>
      </c>
      <c r="H325" s="5" t="s">
        <v>105</v>
      </c>
      <c r="I325" s="5" t="s">
        <v>105</v>
      </c>
      <c r="J325" s="5" t="s">
        <v>107</v>
      </c>
      <c r="K325" s="5" t="s">
        <v>108</v>
      </c>
      <c r="L325" s="5" t="s">
        <v>151</v>
      </c>
      <c r="M325" s="5" t="s">
        <v>278</v>
      </c>
      <c r="N325" s="5">
        <v>1.0</v>
      </c>
      <c r="O325" s="29" t="s">
        <v>2907</v>
      </c>
      <c r="P325" s="5" t="s">
        <v>2908</v>
      </c>
      <c r="Q325" s="5" t="s">
        <v>105</v>
      </c>
      <c r="R325" s="5" t="s">
        <v>105</v>
      </c>
      <c r="S325" s="5" t="s">
        <v>105</v>
      </c>
      <c r="T325" s="5" t="s">
        <v>105</v>
      </c>
      <c r="U325" s="5" t="s">
        <v>105</v>
      </c>
      <c r="V325" s="5" t="s">
        <v>105</v>
      </c>
      <c r="W325" s="5" t="s">
        <v>105</v>
      </c>
      <c r="X325" s="5" t="s">
        <v>105</v>
      </c>
      <c r="Y325" s="5" t="s">
        <v>105</v>
      </c>
      <c r="Z325" s="5" t="s">
        <v>105</v>
      </c>
      <c r="AA325" s="5" t="s">
        <v>105</v>
      </c>
      <c r="AB325" s="5" t="s">
        <v>105</v>
      </c>
      <c r="AC325" s="5" t="s">
        <v>105</v>
      </c>
      <c r="AD325" s="5" t="s">
        <v>105</v>
      </c>
      <c r="AE325" s="5" t="s">
        <v>105</v>
      </c>
      <c r="AF325" s="5" t="s">
        <v>105</v>
      </c>
      <c r="AG325" s="5" t="s">
        <v>105</v>
      </c>
      <c r="AH325" s="5" t="s">
        <v>105</v>
      </c>
      <c r="AI325" s="28">
        <f t="shared" si="80"/>
        <v>6.096</v>
      </c>
      <c r="AJ325" s="22">
        <v>20.0</v>
      </c>
      <c r="AK325" s="24">
        <f t="shared" si="81"/>
        <v>6.666666667</v>
      </c>
      <c r="AL325" s="5" t="s">
        <v>105</v>
      </c>
      <c r="AM325" s="5">
        <v>2.0</v>
      </c>
      <c r="AN325" s="5">
        <v>6.5</v>
      </c>
      <c r="AO325" s="5" t="s">
        <v>105</v>
      </c>
      <c r="AP325" s="5" t="s">
        <v>105</v>
      </c>
      <c r="AQ325" s="5" t="s">
        <v>105</v>
      </c>
      <c r="AR325" s="5" t="s">
        <v>105</v>
      </c>
      <c r="AS325" s="5" t="s">
        <v>105</v>
      </c>
      <c r="AT325" s="5" t="s">
        <v>105</v>
      </c>
      <c r="AU325" s="5" t="s">
        <v>105</v>
      </c>
      <c r="AV325" s="5" t="s">
        <v>105</v>
      </c>
      <c r="AW325" s="5" t="s">
        <v>317</v>
      </c>
      <c r="AX325" s="5" t="s">
        <v>105</v>
      </c>
      <c r="AY325" s="5" t="s">
        <v>105</v>
      </c>
      <c r="AZ325" s="5" t="s">
        <v>105</v>
      </c>
      <c r="BA325" s="5" t="s">
        <v>105</v>
      </c>
      <c r="BB325" s="5" t="s">
        <v>105</v>
      </c>
      <c r="BC325" s="5" t="s">
        <v>105</v>
      </c>
      <c r="BD325" s="5" t="s">
        <v>105</v>
      </c>
      <c r="BE325" s="5" t="s">
        <v>105</v>
      </c>
      <c r="BF325" s="5" t="s">
        <v>105</v>
      </c>
      <c r="BG325" s="5" t="s">
        <v>105</v>
      </c>
      <c r="BH325" s="5" t="s">
        <v>105</v>
      </c>
      <c r="BI325" s="5" t="s">
        <v>105</v>
      </c>
      <c r="BJ325" s="5" t="s">
        <v>105</v>
      </c>
      <c r="BK325" s="5" t="s">
        <v>105</v>
      </c>
      <c r="BL325" s="5" t="s">
        <v>105</v>
      </c>
      <c r="BM325" s="5" t="s">
        <v>105</v>
      </c>
      <c r="BN325" s="5" t="s">
        <v>105</v>
      </c>
      <c r="BO325" s="5" t="s">
        <v>105</v>
      </c>
      <c r="BP325" s="5" t="s">
        <v>105</v>
      </c>
      <c r="BQ325" s="5" t="s">
        <v>499</v>
      </c>
      <c r="BR325" s="5" t="s">
        <v>2909</v>
      </c>
      <c r="BS325" s="5" t="s">
        <v>105</v>
      </c>
      <c r="BT325" s="5" t="s">
        <v>105</v>
      </c>
      <c r="BU325" s="5" t="s">
        <v>119</v>
      </c>
      <c r="BV325" s="10" t="s">
        <v>105</v>
      </c>
      <c r="BW325" s="10" t="s">
        <v>105</v>
      </c>
      <c r="BX325" s="5" t="s">
        <v>105</v>
      </c>
      <c r="BY325" s="5" t="s">
        <v>105</v>
      </c>
      <c r="BZ325" s="5" t="s">
        <v>105</v>
      </c>
      <c r="CA325" s="5" t="s">
        <v>105</v>
      </c>
      <c r="CB325" s="5" t="s">
        <v>105</v>
      </c>
      <c r="CC325" s="5" t="s">
        <v>105</v>
      </c>
      <c r="CD325" s="5">
        <v>14.0</v>
      </c>
      <c r="CE325" s="5" t="s">
        <v>105</v>
      </c>
      <c r="CF325" s="5" t="s">
        <v>105</v>
      </c>
      <c r="CG325" s="5" t="s">
        <v>105</v>
      </c>
      <c r="CH325" s="5" t="s">
        <v>105</v>
      </c>
      <c r="CI325" s="5" t="s">
        <v>105</v>
      </c>
      <c r="CJ325" s="5" t="s">
        <v>105</v>
      </c>
      <c r="CK325" s="5" t="s">
        <v>105</v>
      </c>
      <c r="CL325" s="5" t="s">
        <v>105</v>
      </c>
      <c r="CM325" s="5" t="s">
        <v>105</v>
      </c>
      <c r="CN325" s="5" t="s">
        <v>105</v>
      </c>
      <c r="CO325" s="5" t="s">
        <v>105</v>
      </c>
      <c r="CP325" s="5" t="s">
        <v>105</v>
      </c>
      <c r="CQ325" s="29" t="s">
        <v>2910</v>
      </c>
      <c r="CR325" s="5" t="s">
        <v>105</v>
      </c>
      <c r="CS325" s="5" t="s">
        <v>105</v>
      </c>
      <c r="CT325" s="5" t="s">
        <v>105</v>
      </c>
      <c r="CU325" s="5" t="s">
        <v>105</v>
      </c>
      <c r="CV325" s="13" t="s">
        <v>2911</v>
      </c>
      <c r="CW325" s="6"/>
      <c r="CX325" s="6"/>
      <c r="CY325" s="6"/>
      <c r="CZ325" s="6"/>
      <c r="DA325" s="6"/>
      <c r="DB325" s="6"/>
      <c r="DC325" s="6"/>
      <c r="DD325" s="6"/>
      <c r="DE325" s="6"/>
      <c r="DF325" s="6"/>
    </row>
    <row r="326">
      <c r="A326" s="5" t="s">
        <v>100</v>
      </c>
      <c r="B326" s="5" t="s">
        <v>1496</v>
      </c>
      <c r="C326" s="5" t="s">
        <v>2906</v>
      </c>
      <c r="D326" s="5">
        <v>2628.0</v>
      </c>
      <c r="E326" s="5" t="s">
        <v>105</v>
      </c>
      <c r="F326" s="5">
        <v>1975.0</v>
      </c>
      <c r="G326" s="5" t="s">
        <v>105</v>
      </c>
      <c r="H326" s="5" t="s">
        <v>105</v>
      </c>
      <c r="I326" s="5" t="s">
        <v>150</v>
      </c>
      <c r="J326" s="5" t="s">
        <v>107</v>
      </c>
      <c r="K326" s="5" t="s">
        <v>108</v>
      </c>
      <c r="L326" s="5" t="s">
        <v>105</v>
      </c>
      <c r="M326" s="5" t="s">
        <v>215</v>
      </c>
      <c r="N326" s="5">
        <v>2.0</v>
      </c>
      <c r="O326" s="29" t="s">
        <v>2912</v>
      </c>
      <c r="P326" s="5" t="s">
        <v>2913</v>
      </c>
      <c r="Q326" s="5" t="s">
        <v>105</v>
      </c>
      <c r="R326" s="5" t="s">
        <v>2914</v>
      </c>
      <c r="S326" s="5" t="s">
        <v>2915</v>
      </c>
      <c r="T326" s="5" t="s">
        <v>105</v>
      </c>
      <c r="U326" s="5" t="s">
        <v>105</v>
      </c>
      <c r="V326" s="5" t="s">
        <v>105</v>
      </c>
      <c r="W326" s="5" t="s">
        <v>105</v>
      </c>
      <c r="X326" s="5" t="s">
        <v>105</v>
      </c>
      <c r="Y326" s="5" t="s">
        <v>105</v>
      </c>
      <c r="Z326" s="5" t="s">
        <v>167</v>
      </c>
      <c r="AA326" s="5" t="s">
        <v>105</v>
      </c>
      <c r="AB326" s="5" t="s">
        <v>105</v>
      </c>
      <c r="AC326" s="5" t="s">
        <v>284</v>
      </c>
      <c r="AD326" s="5" t="s">
        <v>2916</v>
      </c>
      <c r="AE326" s="5" t="s">
        <v>105</v>
      </c>
      <c r="AF326" s="5" t="s">
        <v>105</v>
      </c>
      <c r="AG326" s="5" t="s">
        <v>105</v>
      </c>
      <c r="AH326" s="5" t="s">
        <v>105</v>
      </c>
      <c r="AI326" s="28">
        <f t="shared" si="80"/>
        <v>20.574</v>
      </c>
      <c r="AJ326" s="8">
        <f>(60+75)/2</f>
        <v>67.5</v>
      </c>
      <c r="AK326" s="24">
        <f t="shared" si="81"/>
        <v>22.5</v>
      </c>
      <c r="AL326" s="5" t="s">
        <v>105</v>
      </c>
      <c r="AM326" s="5">
        <v>1.0</v>
      </c>
      <c r="AN326" s="5">
        <v>7.5</v>
      </c>
      <c r="AO326" s="5" t="s">
        <v>105</v>
      </c>
      <c r="AP326" s="5" t="s">
        <v>105</v>
      </c>
      <c r="AQ326" s="5" t="s">
        <v>105</v>
      </c>
      <c r="AR326" s="5" t="s">
        <v>105</v>
      </c>
      <c r="AS326" s="5" t="s">
        <v>105</v>
      </c>
      <c r="AT326" s="5">
        <v>800.0</v>
      </c>
      <c r="AU326" s="5" t="s">
        <v>105</v>
      </c>
      <c r="AV326" s="5" t="s">
        <v>105</v>
      </c>
      <c r="AW326" s="5" t="s">
        <v>116</v>
      </c>
      <c r="AX326" s="5" t="s">
        <v>105</v>
      </c>
      <c r="AY326" s="5" t="s">
        <v>105</v>
      </c>
      <c r="AZ326" s="5">
        <v>2.0</v>
      </c>
      <c r="BA326" s="5" t="s">
        <v>105</v>
      </c>
      <c r="BB326" s="5" t="s">
        <v>105</v>
      </c>
      <c r="BC326" s="5" t="s">
        <v>105</v>
      </c>
      <c r="BD326" s="5" t="s">
        <v>105</v>
      </c>
      <c r="BE326" s="5" t="s">
        <v>105</v>
      </c>
      <c r="BF326" s="5" t="s">
        <v>105</v>
      </c>
      <c r="BG326" s="5" t="s">
        <v>105</v>
      </c>
      <c r="BH326" s="5" t="s">
        <v>1658</v>
      </c>
      <c r="BI326" s="5" t="s">
        <v>105</v>
      </c>
      <c r="BJ326" s="5" t="s">
        <v>105</v>
      </c>
      <c r="BK326" s="5" t="s">
        <v>105</v>
      </c>
      <c r="BL326" s="5" t="s">
        <v>105</v>
      </c>
      <c r="BM326" s="5" t="s">
        <v>105</v>
      </c>
      <c r="BN326" s="5" t="s">
        <v>105</v>
      </c>
      <c r="BO326" s="5" t="s">
        <v>105</v>
      </c>
      <c r="BP326" s="5" t="s">
        <v>2917</v>
      </c>
      <c r="BQ326" s="5" t="s">
        <v>105</v>
      </c>
      <c r="BR326" s="5" t="s">
        <v>2918</v>
      </c>
      <c r="BS326" s="5" t="s">
        <v>105</v>
      </c>
      <c r="BT326" s="5" t="s">
        <v>1523</v>
      </c>
      <c r="BU326" s="5" t="s">
        <v>119</v>
      </c>
      <c r="BV326" s="10" t="s">
        <v>105</v>
      </c>
      <c r="BW326" s="10" t="s">
        <v>105</v>
      </c>
      <c r="BX326" s="5" t="s">
        <v>105</v>
      </c>
      <c r="BY326" s="5" t="s">
        <v>105</v>
      </c>
      <c r="BZ326" s="5" t="s">
        <v>105</v>
      </c>
      <c r="CA326" s="5" t="s">
        <v>105</v>
      </c>
      <c r="CB326" s="5" t="s">
        <v>105</v>
      </c>
      <c r="CC326" s="5" t="s">
        <v>105</v>
      </c>
      <c r="CD326" s="5" t="s">
        <v>105</v>
      </c>
      <c r="CE326" s="5" t="s">
        <v>105</v>
      </c>
      <c r="CF326" s="5" t="s">
        <v>105</v>
      </c>
      <c r="CG326" s="5" t="s">
        <v>105</v>
      </c>
      <c r="CH326" s="5" t="s">
        <v>105</v>
      </c>
      <c r="CI326" s="5" t="s">
        <v>105</v>
      </c>
      <c r="CJ326" s="5" t="s">
        <v>105</v>
      </c>
      <c r="CK326" s="5" t="s">
        <v>105</v>
      </c>
      <c r="CL326" s="5" t="s">
        <v>105</v>
      </c>
      <c r="CM326" s="5" t="s">
        <v>105</v>
      </c>
      <c r="CN326" s="5" t="s">
        <v>105</v>
      </c>
      <c r="CO326" s="5" t="s">
        <v>105</v>
      </c>
      <c r="CP326" s="5" t="s">
        <v>105</v>
      </c>
      <c r="CQ326" s="29" t="s">
        <v>2919</v>
      </c>
      <c r="CR326" s="5" t="s">
        <v>105</v>
      </c>
      <c r="CS326" s="5" t="s">
        <v>105</v>
      </c>
      <c r="CT326" s="5" t="s">
        <v>105</v>
      </c>
      <c r="CU326" s="5" t="s">
        <v>105</v>
      </c>
      <c r="CV326" s="13" t="s">
        <v>2920</v>
      </c>
      <c r="CW326" s="6"/>
      <c r="CX326" s="6"/>
      <c r="CY326" s="6"/>
      <c r="CZ326" s="6"/>
      <c r="DA326" s="6"/>
      <c r="DB326" s="6"/>
      <c r="DC326" s="6"/>
      <c r="DD326" s="6"/>
      <c r="DE326" s="6"/>
      <c r="DF326" s="6"/>
    </row>
    <row r="327">
      <c r="A327" s="5" t="s">
        <v>100</v>
      </c>
      <c r="B327" s="5" t="s">
        <v>1496</v>
      </c>
      <c r="C327" s="5" t="s">
        <v>2906</v>
      </c>
      <c r="D327" s="5">
        <v>5350.0</v>
      </c>
      <c r="E327" s="5" t="s">
        <v>103</v>
      </c>
      <c r="F327" s="5">
        <v>1977.0</v>
      </c>
      <c r="G327" s="5" t="s">
        <v>105</v>
      </c>
      <c r="H327" s="5" t="s">
        <v>105</v>
      </c>
      <c r="I327" s="5" t="s">
        <v>150</v>
      </c>
      <c r="J327" s="5" t="s">
        <v>124</v>
      </c>
      <c r="K327" s="5" t="s">
        <v>108</v>
      </c>
      <c r="L327" s="5" t="s">
        <v>105</v>
      </c>
      <c r="M327" s="5" t="s">
        <v>225</v>
      </c>
      <c r="N327" s="5">
        <v>4.0</v>
      </c>
      <c r="O327" s="29" t="s">
        <v>2921</v>
      </c>
      <c r="P327" s="29" t="s">
        <v>2922</v>
      </c>
      <c r="Q327" s="5" t="s">
        <v>2871</v>
      </c>
      <c r="R327" s="5" t="s">
        <v>2923</v>
      </c>
      <c r="S327" s="5" t="s">
        <v>2924</v>
      </c>
      <c r="T327" s="5" t="s">
        <v>105</v>
      </c>
      <c r="U327" s="5" t="s">
        <v>105</v>
      </c>
      <c r="V327" s="5" t="s">
        <v>105</v>
      </c>
      <c r="W327" s="5" t="s">
        <v>105</v>
      </c>
      <c r="X327" s="5">
        <v>2200.0</v>
      </c>
      <c r="Y327" s="5" t="s">
        <v>105</v>
      </c>
      <c r="Z327" s="5" t="s">
        <v>105</v>
      </c>
      <c r="AA327" s="5" t="s">
        <v>105</v>
      </c>
      <c r="AB327" s="5" t="s">
        <v>105</v>
      </c>
      <c r="AC327" s="5" t="s">
        <v>2785</v>
      </c>
      <c r="AD327" s="5" t="s">
        <v>105</v>
      </c>
      <c r="AE327" s="5" t="s">
        <v>105</v>
      </c>
      <c r="AF327" s="5" t="s">
        <v>105</v>
      </c>
      <c r="AG327" s="5" t="s">
        <v>105</v>
      </c>
      <c r="AH327" s="5" t="s">
        <v>105</v>
      </c>
      <c r="AI327" s="15" t="s">
        <v>105</v>
      </c>
      <c r="AJ327" s="22" t="s">
        <v>105</v>
      </c>
      <c r="AK327" s="25" t="s">
        <v>105</v>
      </c>
      <c r="AL327" s="5" t="s">
        <v>105</v>
      </c>
      <c r="AM327" s="5">
        <v>1.0</v>
      </c>
      <c r="AN327" s="5">
        <v>8.0</v>
      </c>
      <c r="AO327" s="5" t="s">
        <v>105</v>
      </c>
      <c r="AP327" s="5" t="s">
        <v>105</v>
      </c>
      <c r="AQ327" s="5" t="s">
        <v>105</v>
      </c>
      <c r="AR327" s="5" t="s">
        <v>105</v>
      </c>
      <c r="AS327" s="5" t="s">
        <v>105</v>
      </c>
      <c r="AT327" s="5" t="s">
        <v>105</v>
      </c>
      <c r="AU327" s="5" t="s">
        <v>105</v>
      </c>
      <c r="AV327" s="5" t="s">
        <v>105</v>
      </c>
      <c r="AW327" s="5" t="s">
        <v>105</v>
      </c>
      <c r="AX327" s="5" t="s">
        <v>105</v>
      </c>
      <c r="AY327" s="5" t="s">
        <v>105</v>
      </c>
      <c r="AZ327" s="5" t="s">
        <v>105</v>
      </c>
      <c r="BA327" s="5" t="s">
        <v>105</v>
      </c>
      <c r="BB327" s="5" t="s">
        <v>105</v>
      </c>
      <c r="BC327" s="5" t="s">
        <v>105</v>
      </c>
      <c r="BD327" s="5" t="s">
        <v>105</v>
      </c>
      <c r="BE327" s="5" t="s">
        <v>105</v>
      </c>
      <c r="BF327" s="5" t="s">
        <v>105</v>
      </c>
      <c r="BG327" s="5" t="s">
        <v>105</v>
      </c>
      <c r="BH327" s="5" t="s">
        <v>105</v>
      </c>
      <c r="BI327" s="5" t="s">
        <v>105</v>
      </c>
      <c r="BJ327" s="5" t="s">
        <v>105</v>
      </c>
      <c r="BK327" s="5" t="s">
        <v>105</v>
      </c>
      <c r="BL327" s="5" t="s">
        <v>105</v>
      </c>
      <c r="BM327" s="5" t="s">
        <v>105</v>
      </c>
      <c r="BN327" s="5" t="s">
        <v>105</v>
      </c>
      <c r="BO327" s="5" t="s">
        <v>105</v>
      </c>
      <c r="BP327" s="5" t="s">
        <v>105</v>
      </c>
      <c r="BQ327" s="5" t="s">
        <v>105</v>
      </c>
      <c r="BR327" s="5" t="s">
        <v>2925</v>
      </c>
      <c r="BS327" s="5" t="s">
        <v>118</v>
      </c>
      <c r="BT327" s="5" t="s">
        <v>1353</v>
      </c>
      <c r="BU327" s="5" t="s">
        <v>119</v>
      </c>
      <c r="BV327" s="10" t="s">
        <v>105</v>
      </c>
      <c r="BW327" s="10" t="s">
        <v>105</v>
      </c>
      <c r="BX327" s="5" t="s">
        <v>2095</v>
      </c>
      <c r="BY327" s="5" t="s">
        <v>105</v>
      </c>
      <c r="BZ327" s="5" t="s">
        <v>105</v>
      </c>
      <c r="CA327" s="5" t="s">
        <v>105</v>
      </c>
      <c r="CB327" s="5" t="s">
        <v>105</v>
      </c>
      <c r="CC327" s="5" t="s">
        <v>105</v>
      </c>
      <c r="CD327" s="5" t="s">
        <v>105</v>
      </c>
      <c r="CE327" s="5" t="s">
        <v>105</v>
      </c>
      <c r="CF327" s="5" t="s">
        <v>105</v>
      </c>
      <c r="CG327" s="5" t="s">
        <v>105</v>
      </c>
      <c r="CH327" s="5" t="s">
        <v>105</v>
      </c>
      <c r="CI327" s="5" t="s">
        <v>105</v>
      </c>
      <c r="CJ327" s="5" t="s">
        <v>105</v>
      </c>
      <c r="CK327" s="5" t="s">
        <v>105</v>
      </c>
      <c r="CL327" s="5" t="s">
        <v>105</v>
      </c>
      <c r="CM327" s="5" t="s">
        <v>105</v>
      </c>
      <c r="CN327" s="5" t="s">
        <v>105</v>
      </c>
      <c r="CO327" s="5" t="s">
        <v>105</v>
      </c>
      <c r="CP327" s="5" t="s">
        <v>105</v>
      </c>
      <c r="CQ327" s="29" t="s">
        <v>2926</v>
      </c>
      <c r="CR327" s="5" t="s">
        <v>105</v>
      </c>
      <c r="CS327" s="5" t="s">
        <v>105</v>
      </c>
      <c r="CT327" s="5" t="s">
        <v>105</v>
      </c>
      <c r="CU327" s="5" t="s">
        <v>105</v>
      </c>
      <c r="CV327" s="13" t="s">
        <v>2927</v>
      </c>
      <c r="CW327" s="6"/>
      <c r="CX327" s="6"/>
      <c r="CY327" s="6"/>
      <c r="CZ327" s="6"/>
      <c r="DA327" s="6"/>
      <c r="DB327" s="6"/>
      <c r="DC327" s="6"/>
      <c r="DD327" s="6"/>
      <c r="DE327" s="6"/>
      <c r="DF327" s="6"/>
    </row>
    <row r="328">
      <c r="A328" s="5" t="s">
        <v>100</v>
      </c>
      <c r="B328" s="5" t="s">
        <v>1496</v>
      </c>
      <c r="C328" s="5" t="s">
        <v>2906</v>
      </c>
      <c r="D328" s="5">
        <v>7642.0</v>
      </c>
      <c r="E328" s="5" t="s">
        <v>103</v>
      </c>
      <c r="F328" s="5">
        <v>1980.0</v>
      </c>
      <c r="G328" s="5" t="s">
        <v>149</v>
      </c>
      <c r="H328" s="5" t="s">
        <v>105</v>
      </c>
      <c r="I328" s="5" t="s">
        <v>150</v>
      </c>
      <c r="J328" s="5" t="s">
        <v>124</v>
      </c>
      <c r="K328" s="5" t="s">
        <v>623</v>
      </c>
      <c r="L328" s="5" t="s">
        <v>105</v>
      </c>
      <c r="M328" s="5" t="s">
        <v>623</v>
      </c>
      <c r="N328" s="5">
        <v>3.0</v>
      </c>
      <c r="O328" s="29" t="s">
        <v>2928</v>
      </c>
      <c r="P328" s="5" t="s">
        <v>2929</v>
      </c>
      <c r="Q328" s="5" t="s">
        <v>2930</v>
      </c>
      <c r="R328" s="5" t="s">
        <v>2931</v>
      </c>
      <c r="S328" s="5" t="s">
        <v>2929</v>
      </c>
      <c r="T328" s="5" t="s">
        <v>105</v>
      </c>
      <c r="U328" s="5" t="s">
        <v>105</v>
      </c>
      <c r="V328" s="5" t="s">
        <v>105</v>
      </c>
      <c r="W328" s="5" t="s">
        <v>105</v>
      </c>
      <c r="X328" s="5" t="s">
        <v>105</v>
      </c>
      <c r="Y328" s="5" t="s">
        <v>105</v>
      </c>
      <c r="Z328" s="5" t="s">
        <v>167</v>
      </c>
      <c r="AA328" s="5" t="s">
        <v>105</v>
      </c>
      <c r="AB328" s="5" t="s">
        <v>105</v>
      </c>
      <c r="AC328" s="5" t="s">
        <v>2932</v>
      </c>
      <c r="AD328" s="5" t="s">
        <v>105</v>
      </c>
      <c r="AE328" s="5" t="s">
        <v>105</v>
      </c>
      <c r="AF328" s="5" t="s">
        <v>105</v>
      </c>
      <c r="AG328" s="5" t="s">
        <v>105</v>
      </c>
      <c r="AH328" s="5" t="s">
        <v>105</v>
      </c>
      <c r="AI328" s="28">
        <f t="shared" ref="AI328:AI329" si="82">CONVERT(AJ328, "ft", "m")</f>
        <v>0.3048</v>
      </c>
      <c r="AJ328" s="22">
        <v>1.0</v>
      </c>
      <c r="AK328" s="24">
        <f t="shared" ref="AK328:AK329" si="83">CONVERT(AJ328, "ft", "yd")</f>
        <v>0.3333333333</v>
      </c>
      <c r="AL328" s="5" t="s">
        <v>105</v>
      </c>
      <c r="AM328" s="5" t="s">
        <v>105</v>
      </c>
      <c r="AN328" s="5" t="s">
        <v>105</v>
      </c>
      <c r="AO328" s="5" t="s">
        <v>105</v>
      </c>
      <c r="AP328" s="5" t="s">
        <v>105</v>
      </c>
      <c r="AQ328" s="5" t="s">
        <v>105</v>
      </c>
      <c r="AR328" s="5" t="s">
        <v>105</v>
      </c>
      <c r="AS328" s="5" t="s">
        <v>105</v>
      </c>
      <c r="AT328" s="5" t="s">
        <v>105</v>
      </c>
      <c r="AU328" s="5" t="s">
        <v>105</v>
      </c>
      <c r="AV328" s="5" t="s">
        <v>105</v>
      </c>
      <c r="AW328" s="5" t="s">
        <v>105</v>
      </c>
      <c r="AX328" s="5" t="s">
        <v>105</v>
      </c>
      <c r="AY328" s="5" t="s">
        <v>105</v>
      </c>
      <c r="AZ328" s="5" t="s">
        <v>105</v>
      </c>
      <c r="BA328" s="5" t="s">
        <v>105</v>
      </c>
      <c r="BB328" s="5" t="s">
        <v>105</v>
      </c>
      <c r="BC328" s="5" t="s">
        <v>105</v>
      </c>
      <c r="BD328" s="5" t="s">
        <v>105</v>
      </c>
      <c r="BE328" s="5" t="s">
        <v>105</v>
      </c>
      <c r="BF328" s="5" t="s">
        <v>105</v>
      </c>
      <c r="BG328" s="5" t="s">
        <v>105</v>
      </c>
      <c r="BH328" s="5" t="s">
        <v>105</v>
      </c>
      <c r="BI328" s="5" t="s">
        <v>105</v>
      </c>
      <c r="BJ328" s="5" t="s">
        <v>105</v>
      </c>
      <c r="BK328" s="5" t="s">
        <v>105</v>
      </c>
      <c r="BL328" s="5" t="s">
        <v>105</v>
      </c>
      <c r="BM328" s="5" t="s">
        <v>105</v>
      </c>
      <c r="BN328" s="5" t="s">
        <v>105</v>
      </c>
      <c r="BO328" s="5" t="s">
        <v>105</v>
      </c>
      <c r="BP328" s="5" t="s">
        <v>105</v>
      </c>
      <c r="BQ328" s="5" t="s">
        <v>105</v>
      </c>
      <c r="BR328" s="5" t="s">
        <v>2933</v>
      </c>
      <c r="BS328" s="5" t="s">
        <v>105</v>
      </c>
      <c r="BT328" s="5" t="s">
        <v>105</v>
      </c>
      <c r="BU328" s="5" t="s">
        <v>105</v>
      </c>
      <c r="BV328" s="10" t="s">
        <v>105</v>
      </c>
      <c r="BW328" s="10" t="s">
        <v>105</v>
      </c>
      <c r="BX328" s="5" t="s">
        <v>105</v>
      </c>
      <c r="BY328" s="5" t="s">
        <v>105</v>
      </c>
      <c r="BZ328" s="5" t="s">
        <v>105</v>
      </c>
      <c r="CA328" s="5" t="s">
        <v>105</v>
      </c>
      <c r="CB328" s="5" t="s">
        <v>105</v>
      </c>
      <c r="CC328" s="5" t="s">
        <v>105</v>
      </c>
      <c r="CD328" s="5" t="s">
        <v>105</v>
      </c>
      <c r="CE328" s="5" t="s">
        <v>105</v>
      </c>
      <c r="CF328" s="5" t="s">
        <v>105</v>
      </c>
      <c r="CG328" s="5" t="s">
        <v>105</v>
      </c>
      <c r="CH328" s="5" t="s">
        <v>105</v>
      </c>
      <c r="CI328" s="5" t="s">
        <v>105</v>
      </c>
      <c r="CJ328" s="5" t="s">
        <v>105</v>
      </c>
      <c r="CK328" s="5" t="s">
        <v>105</v>
      </c>
      <c r="CL328" s="5" t="s">
        <v>105</v>
      </c>
      <c r="CM328" s="5" t="s">
        <v>105</v>
      </c>
      <c r="CN328" s="5" t="s">
        <v>105</v>
      </c>
      <c r="CO328" s="5" t="s">
        <v>105</v>
      </c>
      <c r="CP328" s="5" t="s">
        <v>2934</v>
      </c>
      <c r="CQ328" s="29" t="s">
        <v>2935</v>
      </c>
      <c r="CR328" s="5" t="s">
        <v>105</v>
      </c>
      <c r="CS328" s="5" t="s">
        <v>105</v>
      </c>
      <c r="CT328" s="5" t="s">
        <v>105</v>
      </c>
      <c r="CU328" s="5" t="s">
        <v>118</v>
      </c>
      <c r="CV328" s="13" t="s">
        <v>2936</v>
      </c>
      <c r="CW328" s="6"/>
      <c r="CX328" s="6"/>
      <c r="CY328" s="6"/>
      <c r="CZ328" s="6"/>
      <c r="DA328" s="6"/>
      <c r="DB328" s="6"/>
      <c r="DC328" s="6"/>
      <c r="DD328" s="6"/>
      <c r="DE328" s="6"/>
      <c r="DF328" s="6"/>
    </row>
    <row r="329">
      <c r="A329" s="5" t="s">
        <v>100</v>
      </c>
      <c r="B329" s="5" t="s">
        <v>1496</v>
      </c>
      <c r="C329" s="5" t="s">
        <v>2906</v>
      </c>
      <c r="D329" s="5">
        <v>15067.0</v>
      </c>
      <c r="E329" s="5" t="s">
        <v>103</v>
      </c>
      <c r="F329" s="5">
        <v>1995.0</v>
      </c>
      <c r="G329" s="5" t="s">
        <v>492</v>
      </c>
      <c r="H329" s="5" t="s">
        <v>105</v>
      </c>
      <c r="I329" s="5" t="s">
        <v>136</v>
      </c>
      <c r="J329" s="5" t="s">
        <v>107</v>
      </c>
      <c r="K329" s="5" t="s">
        <v>108</v>
      </c>
      <c r="L329" s="5" t="s">
        <v>151</v>
      </c>
      <c r="M329" s="5" t="s">
        <v>137</v>
      </c>
      <c r="N329" s="5">
        <v>1.0</v>
      </c>
      <c r="O329" s="29" t="s">
        <v>2937</v>
      </c>
      <c r="P329" s="5" t="s">
        <v>2938</v>
      </c>
      <c r="Q329" s="5" t="s">
        <v>2930</v>
      </c>
      <c r="R329" s="5" t="s">
        <v>2801</v>
      </c>
      <c r="S329" s="5" t="s">
        <v>2915</v>
      </c>
      <c r="T329" s="5" t="s">
        <v>105</v>
      </c>
      <c r="U329" s="5" t="s">
        <v>105</v>
      </c>
      <c r="V329" s="5" t="s">
        <v>105</v>
      </c>
      <c r="W329" s="5" t="s">
        <v>105</v>
      </c>
      <c r="X329" s="5">
        <v>1907.0</v>
      </c>
      <c r="Y329" s="5">
        <v>65.0</v>
      </c>
      <c r="Z329" s="5" t="s">
        <v>261</v>
      </c>
      <c r="AA329" s="5" t="s">
        <v>105</v>
      </c>
      <c r="AB329" s="5" t="s">
        <v>105</v>
      </c>
      <c r="AC329" s="5" t="s">
        <v>516</v>
      </c>
      <c r="AD329" s="5" t="s">
        <v>1699</v>
      </c>
      <c r="AE329" s="5" t="s">
        <v>105</v>
      </c>
      <c r="AF329" s="5" t="s">
        <v>105</v>
      </c>
      <c r="AG329" s="5" t="s">
        <v>105</v>
      </c>
      <c r="AH329" s="5" t="s">
        <v>105</v>
      </c>
      <c r="AI329" s="28">
        <f t="shared" si="82"/>
        <v>91.44</v>
      </c>
      <c r="AJ329" s="22">
        <v>300.0</v>
      </c>
      <c r="AK329" s="24">
        <f t="shared" si="83"/>
        <v>100</v>
      </c>
      <c r="AL329" s="5" t="s">
        <v>105</v>
      </c>
      <c r="AM329" s="5">
        <v>1.0</v>
      </c>
      <c r="AN329" s="5" t="s">
        <v>105</v>
      </c>
      <c r="AO329" s="5" t="s">
        <v>105</v>
      </c>
      <c r="AP329" s="5" t="s">
        <v>105</v>
      </c>
      <c r="AQ329" s="5" t="s">
        <v>105</v>
      </c>
      <c r="AR329" s="5" t="s">
        <v>105</v>
      </c>
      <c r="AS329" s="5" t="s">
        <v>105</v>
      </c>
      <c r="AT329" s="5" t="s">
        <v>105</v>
      </c>
      <c r="AU329" s="5" t="s">
        <v>105</v>
      </c>
      <c r="AV329" s="5" t="s">
        <v>105</v>
      </c>
      <c r="AW329" s="5" t="s">
        <v>116</v>
      </c>
      <c r="AX329" s="5" t="s">
        <v>105</v>
      </c>
      <c r="AY329" s="5" t="s">
        <v>105</v>
      </c>
      <c r="AZ329" s="5" t="s">
        <v>105</v>
      </c>
      <c r="BA329" s="5" t="s">
        <v>105</v>
      </c>
      <c r="BB329" s="5" t="s">
        <v>105</v>
      </c>
      <c r="BC329" s="5" t="s">
        <v>105</v>
      </c>
      <c r="BD329" s="5" t="s">
        <v>105</v>
      </c>
      <c r="BE329" s="5" t="s">
        <v>105</v>
      </c>
      <c r="BF329" s="5" t="s">
        <v>105</v>
      </c>
      <c r="BG329" s="5" t="s">
        <v>105</v>
      </c>
      <c r="BH329" s="5" t="s">
        <v>105</v>
      </c>
      <c r="BI329" s="5" t="s">
        <v>105</v>
      </c>
      <c r="BJ329" s="5" t="s">
        <v>105</v>
      </c>
      <c r="BK329" s="5" t="s">
        <v>105</v>
      </c>
      <c r="BL329" s="5" t="s">
        <v>105</v>
      </c>
      <c r="BM329" s="5" t="s">
        <v>105</v>
      </c>
      <c r="BN329" s="5" t="s">
        <v>105</v>
      </c>
      <c r="BO329" s="5" t="s">
        <v>105</v>
      </c>
      <c r="BP329" s="5" t="s">
        <v>105</v>
      </c>
      <c r="BQ329" s="5" t="s">
        <v>105</v>
      </c>
      <c r="BR329" s="5" t="s">
        <v>2939</v>
      </c>
      <c r="BS329" s="5" t="s">
        <v>105</v>
      </c>
      <c r="BT329" s="5" t="s">
        <v>1353</v>
      </c>
      <c r="BU329" s="5" t="s">
        <v>105</v>
      </c>
      <c r="BV329" s="10" t="s">
        <v>105</v>
      </c>
      <c r="BW329" s="10" t="s">
        <v>105</v>
      </c>
      <c r="BX329" s="5" t="s">
        <v>105</v>
      </c>
      <c r="BY329" s="5" t="s">
        <v>105</v>
      </c>
      <c r="BZ329" s="5" t="s">
        <v>105</v>
      </c>
      <c r="CA329" s="5">
        <v>1.0</v>
      </c>
      <c r="CB329" s="5">
        <v>1.0</v>
      </c>
      <c r="CC329" s="5" t="s">
        <v>105</v>
      </c>
      <c r="CD329" s="5" t="s">
        <v>105</v>
      </c>
      <c r="CE329" s="5" t="s">
        <v>105</v>
      </c>
      <c r="CF329" s="5" t="s">
        <v>105</v>
      </c>
      <c r="CG329" s="5">
        <v>3.0</v>
      </c>
      <c r="CH329" s="5" t="s">
        <v>105</v>
      </c>
      <c r="CI329" s="5" t="s">
        <v>105</v>
      </c>
      <c r="CJ329" s="5" t="s">
        <v>105</v>
      </c>
      <c r="CK329" s="5" t="s">
        <v>105</v>
      </c>
      <c r="CL329" s="5" t="s">
        <v>118</v>
      </c>
      <c r="CM329" s="5">
        <v>3.0</v>
      </c>
      <c r="CN329" s="5" t="s">
        <v>105</v>
      </c>
      <c r="CO329" s="5" t="s">
        <v>105</v>
      </c>
      <c r="CP329" s="5" t="s">
        <v>105</v>
      </c>
      <c r="CQ329" s="5" t="s">
        <v>105</v>
      </c>
      <c r="CR329" s="5" t="s">
        <v>105</v>
      </c>
      <c r="CS329" s="5" t="s">
        <v>105</v>
      </c>
      <c r="CT329" s="5" t="s">
        <v>105</v>
      </c>
      <c r="CU329" s="5" t="s">
        <v>105</v>
      </c>
      <c r="CV329" s="13" t="s">
        <v>2940</v>
      </c>
      <c r="CW329" s="6"/>
      <c r="CX329" s="6"/>
      <c r="CY329" s="6"/>
      <c r="CZ329" s="6"/>
      <c r="DA329" s="6"/>
      <c r="DB329" s="6"/>
      <c r="DC329" s="6"/>
      <c r="DD329" s="6"/>
      <c r="DE329" s="6"/>
      <c r="DF329" s="6"/>
    </row>
    <row r="330">
      <c r="A330" s="5" t="s">
        <v>100</v>
      </c>
      <c r="B330" s="5" t="s">
        <v>1496</v>
      </c>
      <c r="C330" s="5" t="s">
        <v>2906</v>
      </c>
      <c r="D330" s="5">
        <v>689.0</v>
      </c>
      <c r="E330" s="5" t="s">
        <v>2941</v>
      </c>
      <c r="F330" s="5">
        <v>1999.0</v>
      </c>
      <c r="G330" s="5" t="s">
        <v>163</v>
      </c>
      <c r="H330" s="5">
        <v>21.0</v>
      </c>
      <c r="I330" s="5" t="s">
        <v>150</v>
      </c>
      <c r="J330" s="5" t="s">
        <v>124</v>
      </c>
      <c r="K330" s="5" t="s">
        <v>199</v>
      </c>
      <c r="L330" s="5" t="s">
        <v>105</v>
      </c>
      <c r="M330" s="5" t="s">
        <v>105</v>
      </c>
      <c r="N330" s="5">
        <v>3.0</v>
      </c>
      <c r="O330" s="29" t="s">
        <v>2942</v>
      </c>
      <c r="P330" s="5" t="s">
        <v>2943</v>
      </c>
      <c r="Q330" s="5" t="s">
        <v>105</v>
      </c>
      <c r="R330" s="5" t="s">
        <v>105</v>
      </c>
      <c r="S330" s="5" t="s">
        <v>2944</v>
      </c>
      <c r="T330" s="5">
        <v>44.712237</v>
      </c>
      <c r="U330" s="5">
        <v>-122.126005</v>
      </c>
      <c r="V330" s="5" t="s">
        <v>105</v>
      </c>
      <c r="W330" s="5">
        <v>1705.0</v>
      </c>
      <c r="X330" s="5">
        <v>2030.0</v>
      </c>
      <c r="Y330" s="5" t="s">
        <v>105</v>
      </c>
      <c r="Z330" s="5" t="s">
        <v>105</v>
      </c>
      <c r="AA330" s="5" t="s">
        <v>141</v>
      </c>
      <c r="AB330" s="5">
        <v>57.0</v>
      </c>
      <c r="AC330" s="5" t="s">
        <v>2945</v>
      </c>
      <c r="AD330" s="5" t="s">
        <v>1615</v>
      </c>
      <c r="AE330" s="5" t="s">
        <v>105</v>
      </c>
      <c r="AF330" s="5" t="s">
        <v>105</v>
      </c>
      <c r="AG330" s="5" t="s">
        <v>105</v>
      </c>
      <c r="AH330" s="5" t="s">
        <v>105</v>
      </c>
      <c r="AI330" s="5" t="s">
        <v>105</v>
      </c>
      <c r="AJ330" s="5" t="s">
        <v>105</v>
      </c>
      <c r="AK330" s="5" t="s">
        <v>105</v>
      </c>
      <c r="AL330" s="5" t="s">
        <v>105</v>
      </c>
      <c r="AM330" s="5">
        <v>1.0</v>
      </c>
      <c r="AN330" s="5" t="s">
        <v>105</v>
      </c>
      <c r="AO330" s="5" t="s">
        <v>105</v>
      </c>
      <c r="AP330" s="5" t="s">
        <v>105</v>
      </c>
      <c r="AQ330" s="5" t="s">
        <v>105</v>
      </c>
      <c r="AR330" s="5" t="s">
        <v>105</v>
      </c>
      <c r="AS330" s="5" t="s">
        <v>105</v>
      </c>
      <c r="AT330" s="5" t="s">
        <v>105</v>
      </c>
      <c r="AU330" s="5" t="s">
        <v>105</v>
      </c>
      <c r="AV330" s="5" t="s">
        <v>105</v>
      </c>
      <c r="AW330" s="5" t="s">
        <v>105</v>
      </c>
      <c r="AX330" s="5" t="s">
        <v>105</v>
      </c>
      <c r="AY330" s="5" t="s">
        <v>105</v>
      </c>
      <c r="AZ330" s="5" t="s">
        <v>105</v>
      </c>
      <c r="BA330" s="5" t="s">
        <v>105</v>
      </c>
      <c r="BB330" s="5" t="s">
        <v>105</v>
      </c>
      <c r="BC330" s="5" t="s">
        <v>105</v>
      </c>
      <c r="BD330" s="5" t="s">
        <v>105</v>
      </c>
      <c r="BE330" s="5" t="s">
        <v>105</v>
      </c>
      <c r="BF330" s="5" t="s">
        <v>105</v>
      </c>
      <c r="BG330" s="5" t="s">
        <v>105</v>
      </c>
      <c r="BH330" s="5" t="s">
        <v>105</v>
      </c>
      <c r="BI330" s="5" t="s">
        <v>105</v>
      </c>
      <c r="BJ330" s="5" t="s">
        <v>105</v>
      </c>
      <c r="BK330" s="5" t="s">
        <v>105</v>
      </c>
      <c r="BL330" s="5" t="s">
        <v>105</v>
      </c>
      <c r="BM330" s="5" t="s">
        <v>105</v>
      </c>
      <c r="BN330" s="5" t="s">
        <v>105</v>
      </c>
      <c r="BO330" s="5" t="s">
        <v>105</v>
      </c>
      <c r="BP330" s="5" t="s">
        <v>105</v>
      </c>
      <c r="BQ330" s="5" t="s">
        <v>105</v>
      </c>
      <c r="BR330" s="5" t="s">
        <v>105</v>
      </c>
      <c r="BS330" s="5" t="s">
        <v>105</v>
      </c>
      <c r="BT330" s="5" t="s">
        <v>105</v>
      </c>
      <c r="BU330" s="5" t="s">
        <v>105</v>
      </c>
      <c r="BV330" s="10" t="s">
        <v>105</v>
      </c>
      <c r="BW330" s="10" t="s">
        <v>105</v>
      </c>
      <c r="BX330" s="5" t="s">
        <v>368</v>
      </c>
      <c r="BY330" s="5" t="s">
        <v>105</v>
      </c>
      <c r="BZ330" s="5" t="s">
        <v>105</v>
      </c>
      <c r="CA330" s="5" t="s">
        <v>105</v>
      </c>
      <c r="CB330" s="5" t="s">
        <v>105</v>
      </c>
      <c r="CC330" s="5" t="s">
        <v>105</v>
      </c>
      <c r="CD330" s="5" t="s">
        <v>105</v>
      </c>
      <c r="CE330" s="5" t="s">
        <v>105</v>
      </c>
      <c r="CF330" s="5" t="s">
        <v>105</v>
      </c>
      <c r="CG330" s="5" t="s">
        <v>105</v>
      </c>
      <c r="CH330" s="5" t="s">
        <v>105</v>
      </c>
      <c r="CI330" s="5" t="s">
        <v>105</v>
      </c>
      <c r="CJ330" s="5" t="s">
        <v>105</v>
      </c>
      <c r="CK330" s="5" t="s">
        <v>105</v>
      </c>
      <c r="CL330" s="5" t="s">
        <v>105</v>
      </c>
      <c r="CM330" s="5" t="s">
        <v>105</v>
      </c>
      <c r="CN330" s="5" t="s">
        <v>105</v>
      </c>
      <c r="CO330" s="6">
        <f>50/12</f>
        <v>4.166666667</v>
      </c>
      <c r="CP330" s="5" t="s">
        <v>105</v>
      </c>
      <c r="CQ330" s="29" t="s">
        <v>2946</v>
      </c>
      <c r="CR330" s="5" t="s">
        <v>118</v>
      </c>
      <c r="CS330" s="5" t="s">
        <v>105</v>
      </c>
      <c r="CT330" s="5" t="s">
        <v>105</v>
      </c>
      <c r="CU330" s="5" t="s">
        <v>105</v>
      </c>
      <c r="CV330" s="13" t="s">
        <v>2947</v>
      </c>
      <c r="CW330" s="6"/>
      <c r="CX330" s="6"/>
      <c r="CY330" s="6"/>
      <c r="CZ330" s="6"/>
      <c r="DA330" s="6"/>
      <c r="DB330" s="6"/>
      <c r="DC330" s="6"/>
      <c r="DD330" s="6"/>
      <c r="DE330" s="6"/>
      <c r="DF330" s="6"/>
    </row>
    <row r="331">
      <c r="A331" s="5" t="s">
        <v>100</v>
      </c>
      <c r="B331" s="5" t="s">
        <v>1496</v>
      </c>
      <c r="C331" s="5" t="s">
        <v>2906</v>
      </c>
      <c r="D331" s="5">
        <v>4644.0</v>
      </c>
      <c r="E331" s="5" t="s">
        <v>105</v>
      </c>
      <c r="F331" s="5">
        <v>2002.0</v>
      </c>
      <c r="G331" s="5" t="s">
        <v>149</v>
      </c>
      <c r="H331" s="5">
        <v>10.0</v>
      </c>
      <c r="I331" s="5" t="s">
        <v>150</v>
      </c>
      <c r="J331" s="5" t="s">
        <v>124</v>
      </c>
      <c r="K331" s="5" t="s">
        <v>199</v>
      </c>
      <c r="L331" s="5" t="s">
        <v>105</v>
      </c>
      <c r="M331" s="5" t="s">
        <v>105</v>
      </c>
      <c r="N331" s="5">
        <v>3.0</v>
      </c>
      <c r="O331" s="29" t="s">
        <v>2948</v>
      </c>
      <c r="P331" s="5" t="s">
        <v>2949</v>
      </c>
      <c r="Q331" s="5" t="s">
        <v>2950</v>
      </c>
      <c r="R331" s="5" t="s">
        <v>2884</v>
      </c>
      <c r="S331" s="5" t="s">
        <v>2951</v>
      </c>
      <c r="T331" s="5">
        <v>44.791734</v>
      </c>
      <c r="U331" s="5">
        <v>-122.569004</v>
      </c>
      <c r="V331" s="5" t="s">
        <v>105</v>
      </c>
      <c r="W331" s="5">
        <v>757.0</v>
      </c>
      <c r="X331" s="5">
        <v>145.0</v>
      </c>
      <c r="Y331" s="5" t="s">
        <v>105</v>
      </c>
      <c r="Z331" s="5" t="s">
        <v>105</v>
      </c>
      <c r="AA331" s="5" t="s">
        <v>1842</v>
      </c>
      <c r="AB331" s="5">
        <v>0.0</v>
      </c>
      <c r="AC331" s="5" t="s">
        <v>1714</v>
      </c>
      <c r="AD331" s="5" t="s">
        <v>105</v>
      </c>
      <c r="AE331" s="5" t="s">
        <v>105</v>
      </c>
      <c r="AF331" s="5" t="s">
        <v>105</v>
      </c>
      <c r="AG331" s="5" t="s">
        <v>105</v>
      </c>
      <c r="AH331" s="5" t="s">
        <v>105</v>
      </c>
      <c r="AI331" s="15" t="s">
        <v>105</v>
      </c>
      <c r="AJ331" s="15" t="s">
        <v>105</v>
      </c>
      <c r="AK331" s="15" t="s">
        <v>105</v>
      </c>
      <c r="AL331" s="15" t="s">
        <v>105</v>
      </c>
      <c r="AM331" s="15" t="s">
        <v>105</v>
      </c>
      <c r="AN331" s="15" t="s">
        <v>105</v>
      </c>
      <c r="AO331" s="15" t="s">
        <v>105</v>
      </c>
      <c r="AP331" s="15" t="s">
        <v>105</v>
      </c>
      <c r="AQ331" s="15" t="s">
        <v>105</v>
      </c>
      <c r="AR331" s="15" t="s">
        <v>105</v>
      </c>
      <c r="AS331" s="15" t="s">
        <v>105</v>
      </c>
      <c r="AT331" s="15" t="s">
        <v>105</v>
      </c>
      <c r="AU331" s="15" t="s">
        <v>105</v>
      </c>
      <c r="AV331" s="15" t="s">
        <v>105</v>
      </c>
      <c r="AW331" s="15" t="s">
        <v>105</v>
      </c>
      <c r="AX331" s="5" t="s">
        <v>105</v>
      </c>
      <c r="AY331" s="5" t="s">
        <v>105</v>
      </c>
      <c r="AZ331" s="15" t="s">
        <v>105</v>
      </c>
      <c r="BA331" s="15" t="s">
        <v>105</v>
      </c>
      <c r="BB331" s="15" t="s">
        <v>105</v>
      </c>
      <c r="BC331" s="15" t="s">
        <v>105</v>
      </c>
      <c r="BD331" s="15" t="s">
        <v>105</v>
      </c>
      <c r="BE331" s="5" t="s">
        <v>105</v>
      </c>
      <c r="BF331" s="15" t="s">
        <v>105</v>
      </c>
      <c r="BG331" s="15" t="s">
        <v>105</v>
      </c>
      <c r="BH331" s="15" t="s">
        <v>105</v>
      </c>
      <c r="BI331" s="15" t="s">
        <v>105</v>
      </c>
      <c r="BJ331" s="15" t="s">
        <v>105</v>
      </c>
      <c r="BK331" s="15" t="s">
        <v>105</v>
      </c>
      <c r="BL331" s="15" t="s">
        <v>105</v>
      </c>
      <c r="BM331" s="15" t="s">
        <v>105</v>
      </c>
      <c r="BN331" s="15" t="s">
        <v>105</v>
      </c>
      <c r="BO331" s="15" t="s">
        <v>105</v>
      </c>
      <c r="BP331" s="15" t="s">
        <v>105</v>
      </c>
      <c r="BQ331" s="15" t="s">
        <v>105</v>
      </c>
      <c r="BR331" s="15" t="s">
        <v>105</v>
      </c>
      <c r="BS331" s="15" t="s">
        <v>105</v>
      </c>
      <c r="BT331" s="15" t="s">
        <v>105</v>
      </c>
      <c r="BU331" s="15" t="s">
        <v>105</v>
      </c>
      <c r="BV331" s="10" t="s">
        <v>105</v>
      </c>
      <c r="BW331" s="10" t="s">
        <v>105</v>
      </c>
      <c r="BX331" s="5" t="s">
        <v>2952</v>
      </c>
      <c r="BY331" s="5" t="s">
        <v>105</v>
      </c>
      <c r="BZ331" s="5" t="s">
        <v>105</v>
      </c>
      <c r="CA331" s="5" t="s">
        <v>105</v>
      </c>
      <c r="CB331" s="5" t="s">
        <v>105</v>
      </c>
      <c r="CC331" s="5" t="s">
        <v>105</v>
      </c>
      <c r="CD331" s="5" t="s">
        <v>105</v>
      </c>
      <c r="CE331" s="5" t="s">
        <v>105</v>
      </c>
      <c r="CF331" s="5" t="s">
        <v>105</v>
      </c>
      <c r="CG331" s="5" t="s">
        <v>105</v>
      </c>
      <c r="CH331" s="5" t="s">
        <v>105</v>
      </c>
      <c r="CI331" s="5" t="s">
        <v>105</v>
      </c>
      <c r="CJ331" s="5" t="s">
        <v>105</v>
      </c>
      <c r="CK331" s="5" t="s">
        <v>105</v>
      </c>
      <c r="CL331" s="5" t="s">
        <v>105</v>
      </c>
      <c r="CM331" s="5" t="s">
        <v>105</v>
      </c>
      <c r="CN331" s="5" t="s">
        <v>105</v>
      </c>
      <c r="CO331" s="5" t="s">
        <v>105</v>
      </c>
      <c r="CP331" s="5" t="s">
        <v>2953</v>
      </c>
      <c r="CQ331" s="29" t="s">
        <v>105</v>
      </c>
      <c r="CR331" s="5" t="s">
        <v>118</v>
      </c>
      <c r="CS331" s="5" t="s">
        <v>105</v>
      </c>
      <c r="CT331" s="5" t="s">
        <v>105</v>
      </c>
      <c r="CU331" s="5" t="s">
        <v>105</v>
      </c>
      <c r="CV331" s="13" t="s">
        <v>2954</v>
      </c>
      <c r="CW331" s="6"/>
      <c r="CX331" s="6"/>
      <c r="CY331" s="6"/>
      <c r="CZ331" s="6"/>
      <c r="DA331" s="6"/>
      <c r="DB331" s="6"/>
      <c r="DC331" s="6"/>
      <c r="DD331" s="6"/>
      <c r="DE331" s="6"/>
      <c r="DF331" s="6"/>
    </row>
    <row r="332">
      <c r="A332" s="5" t="s">
        <v>100</v>
      </c>
      <c r="B332" s="5" t="s">
        <v>1496</v>
      </c>
      <c r="C332" s="5" t="s">
        <v>2906</v>
      </c>
      <c r="D332" s="5">
        <v>11818.0</v>
      </c>
      <c r="E332" s="5" t="s">
        <v>103</v>
      </c>
      <c r="F332" s="5">
        <v>2003.0</v>
      </c>
      <c r="G332" s="5" t="s">
        <v>163</v>
      </c>
      <c r="H332" s="5" t="s">
        <v>105</v>
      </c>
      <c r="I332" s="5" t="s">
        <v>150</v>
      </c>
      <c r="J332" s="5" t="s">
        <v>107</v>
      </c>
      <c r="K332" s="5" t="s">
        <v>108</v>
      </c>
      <c r="L332" s="5" t="s">
        <v>105</v>
      </c>
      <c r="M332" s="5" t="s">
        <v>109</v>
      </c>
      <c r="N332" s="5">
        <v>1.0</v>
      </c>
      <c r="O332" s="29" t="s">
        <v>2955</v>
      </c>
      <c r="P332" s="5" t="s">
        <v>2956</v>
      </c>
      <c r="Q332" s="5" t="s">
        <v>2857</v>
      </c>
      <c r="R332" s="5" t="s">
        <v>2957</v>
      </c>
      <c r="S332" s="5" t="s">
        <v>2958</v>
      </c>
      <c r="T332" s="5">
        <v>44.769223</v>
      </c>
      <c r="U332" s="5">
        <v>-122.085716</v>
      </c>
      <c r="V332" s="5" t="s">
        <v>105</v>
      </c>
      <c r="W332" s="5">
        <v>1764.0</v>
      </c>
      <c r="X332" s="5">
        <v>1507.0</v>
      </c>
      <c r="Y332" s="5" t="s">
        <v>1041</v>
      </c>
      <c r="Z332" s="5" t="s">
        <v>167</v>
      </c>
      <c r="AA332" s="5" t="s">
        <v>105</v>
      </c>
      <c r="AB332" s="5" t="s">
        <v>105</v>
      </c>
      <c r="AC332" s="5" t="s">
        <v>1714</v>
      </c>
      <c r="AD332" s="5" t="s">
        <v>105</v>
      </c>
      <c r="AE332" s="5" t="s">
        <v>105</v>
      </c>
      <c r="AF332" s="5" t="s">
        <v>105</v>
      </c>
      <c r="AG332" s="5" t="s">
        <v>105</v>
      </c>
      <c r="AH332" s="6">
        <f>3/60</f>
        <v>0.05</v>
      </c>
      <c r="AI332" s="28">
        <f>CONVERT(AJ332, "ft", "m")</f>
        <v>22.86</v>
      </c>
      <c r="AJ332" s="22">
        <f>25*3</f>
        <v>75</v>
      </c>
      <c r="AK332" s="24">
        <f>CONVERT(AJ332, "ft", "yd")</f>
        <v>25</v>
      </c>
      <c r="AL332" s="5" t="s">
        <v>105</v>
      </c>
      <c r="AM332" s="5">
        <v>1.0</v>
      </c>
      <c r="AN332" s="15" t="s">
        <v>105</v>
      </c>
      <c r="AO332" s="15" t="s">
        <v>105</v>
      </c>
      <c r="AP332" s="15" t="s">
        <v>105</v>
      </c>
      <c r="AQ332" s="15" t="s">
        <v>105</v>
      </c>
      <c r="AR332" s="15" t="s">
        <v>105</v>
      </c>
      <c r="AS332" s="15" t="s">
        <v>105</v>
      </c>
      <c r="AT332" s="15" t="s">
        <v>105</v>
      </c>
      <c r="AU332" s="15" t="s">
        <v>105</v>
      </c>
      <c r="AV332" s="15" t="s">
        <v>105</v>
      </c>
      <c r="AW332" s="15" t="s">
        <v>105</v>
      </c>
      <c r="AX332" s="5" t="s">
        <v>105</v>
      </c>
      <c r="AY332" s="5" t="s">
        <v>105</v>
      </c>
      <c r="AZ332" s="15" t="s">
        <v>105</v>
      </c>
      <c r="BA332" s="15" t="s">
        <v>105</v>
      </c>
      <c r="BB332" s="15" t="s">
        <v>105</v>
      </c>
      <c r="BC332" s="15" t="s">
        <v>105</v>
      </c>
      <c r="BD332" s="15" t="s">
        <v>105</v>
      </c>
      <c r="BE332" s="5" t="s">
        <v>105</v>
      </c>
      <c r="BF332" s="15" t="s">
        <v>105</v>
      </c>
      <c r="BG332" s="15" t="s">
        <v>105</v>
      </c>
      <c r="BH332" s="15" t="s">
        <v>105</v>
      </c>
      <c r="BI332" s="15" t="s">
        <v>105</v>
      </c>
      <c r="BJ332" s="15" t="s">
        <v>105</v>
      </c>
      <c r="BK332" s="5" t="s">
        <v>306</v>
      </c>
      <c r="BL332" s="5" t="s">
        <v>105</v>
      </c>
      <c r="BM332" s="5" t="s">
        <v>105</v>
      </c>
      <c r="BN332" s="5" t="s">
        <v>105</v>
      </c>
      <c r="BO332" s="5" t="s">
        <v>105</v>
      </c>
      <c r="BP332" s="5" t="s">
        <v>2959</v>
      </c>
      <c r="BQ332" s="5" t="s">
        <v>105</v>
      </c>
      <c r="BR332" s="5" t="s">
        <v>2960</v>
      </c>
      <c r="BS332" s="5" t="s">
        <v>118</v>
      </c>
      <c r="BT332" s="5" t="s">
        <v>1523</v>
      </c>
      <c r="BU332" s="5" t="s">
        <v>119</v>
      </c>
      <c r="BV332" s="10" t="s">
        <v>105</v>
      </c>
      <c r="BW332" s="10" t="s">
        <v>105</v>
      </c>
      <c r="BX332" s="5" t="s">
        <v>105</v>
      </c>
      <c r="BY332" s="5" t="s">
        <v>105</v>
      </c>
      <c r="BZ332" s="5" t="s">
        <v>105</v>
      </c>
      <c r="CA332" s="5" t="s">
        <v>105</v>
      </c>
      <c r="CB332" s="5" t="s">
        <v>105</v>
      </c>
      <c r="CC332" s="5" t="s">
        <v>105</v>
      </c>
      <c r="CD332" s="5" t="s">
        <v>105</v>
      </c>
      <c r="CE332" s="5" t="s">
        <v>105</v>
      </c>
      <c r="CF332" s="5" t="s">
        <v>105</v>
      </c>
      <c r="CG332" s="5" t="s">
        <v>105</v>
      </c>
      <c r="CH332" s="5" t="s">
        <v>105</v>
      </c>
      <c r="CI332" s="5" t="s">
        <v>105</v>
      </c>
      <c r="CJ332" s="5" t="s">
        <v>105</v>
      </c>
      <c r="CK332" s="5" t="s">
        <v>105</v>
      </c>
      <c r="CL332" s="5" t="s">
        <v>105</v>
      </c>
      <c r="CM332" s="5" t="s">
        <v>105</v>
      </c>
      <c r="CN332" s="5" t="s">
        <v>105</v>
      </c>
      <c r="CO332" s="5" t="s">
        <v>105</v>
      </c>
      <c r="CP332" s="5" t="s">
        <v>105</v>
      </c>
      <c r="CQ332" s="29" t="s">
        <v>2961</v>
      </c>
      <c r="CR332" s="5" t="s">
        <v>118</v>
      </c>
      <c r="CS332" s="5" t="s">
        <v>105</v>
      </c>
      <c r="CT332" s="5" t="s">
        <v>105</v>
      </c>
      <c r="CU332" s="5" t="s">
        <v>105</v>
      </c>
      <c r="CV332" s="13" t="s">
        <v>2962</v>
      </c>
      <c r="CW332" s="6"/>
      <c r="CX332" s="6"/>
      <c r="CY332" s="6"/>
      <c r="CZ332" s="6"/>
      <c r="DA332" s="6"/>
      <c r="DB332" s="6"/>
      <c r="DC332" s="6"/>
      <c r="DD332" s="6"/>
      <c r="DE332" s="6"/>
      <c r="DF332" s="6"/>
    </row>
    <row r="333">
      <c r="A333" s="5" t="s">
        <v>100</v>
      </c>
      <c r="B333" s="5" t="s">
        <v>1496</v>
      </c>
      <c r="C333" s="5" t="s">
        <v>2906</v>
      </c>
      <c r="D333" s="5">
        <v>12156.0</v>
      </c>
      <c r="E333" s="5" t="s">
        <v>103</v>
      </c>
      <c r="F333" s="5">
        <v>2005.0</v>
      </c>
      <c r="G333" s="5" t="s">
        <v>163</v>
      </c>
      <c r="H333" s="5">
        <v>21.0</v>
      </c>
      <c r="I333" s="5" t="s">
        <v>150</v>
      </c>
      <c r="J333" s="5" t="s">
        <v>124</v>
      </c>
      <c r="K333" s="5" t="s">
        <v>199</v>
      </c>
      <c r="L333" s="5" t="s">
        <v>325</v>
      </c>
      <c r="M333" s="5" t="s">
        <v>105</v>
      </c>
      <c r="N333" s="5">
        <v>1.0</v>
      </c>
      <c r="O333" s="29" t="s">
        <v>2963</v>
      </c>
      <c r="P333" s="29" t="s">
        <v>2964</v>
      </c>
      <c r="Q333" s="5" t="s">
        <v>2857</v>
      </c>
      <c r="R333" s="5" t="s">
        <v>2536</v>
      </c>
      <c r="S333" s="5" t="s">
        <v>2965</v>
      </c>
      <c r="T333" s="5" t="s">
        <v>105</v>
      </c>
      <c r="U333" s="5" t="s">
        <v>105</v>
      </c>
      <c r="V333" s="5" t="s">
        <v>105</v>
      </c>
      <c r="W333" s="5" t="s">
        <v>105</v>
      </c>
      <c r="X333" s="5">
        <v>2100.0</v>
      </c>
      <c r="Y333" s="5" t="s">
        <v>105</v>
      </c>
      <c r="Z333" s="5" t="s">
        <v>105</v>
      </c>
      <c r="AA333" s="5" t="s">
        <v>141</v>
      </c>
      <c r="AB333" s="5">
        <v>99.0</v>
      </c>
      <c r="AC333" s="5" t="s">
        <v>567</v>
      </c>
      <c r="AD333" s="5" t="s">
        <v>105</v>
      </c>
      <c r="AE333" s="5" t="s">
        <v>105</v>
      </c>
      <c r="AF333" s="5" t="s">
        <v>105</v>
      </c>
      <c r="AG333" s="5" t="s">
        <v>105</v>
      </c>
      <c r="AH333" s="5" t="s">
        <v>105</v>
      </c>
      <c r="AI333" s="5" t="s">
        <v>105</v>
      </c>
      <c r="AJ333" s="5" t="s">
        <v>105</v>
      </c>
      <c r="AK333" s="5" t="s">
        <v>105</v>
      </c>
      <c r="AL333" s="5" t="s">
        <v>105</v>
      </c>
      <c r="AM333" s="5" t="s">
        <v>105</v>
      </c>
      <c r="AN333" s="5" t="s">
        <v>105</v>
      </c>
      <c r="AO333" s="5" t="s">
        <v>105</v>
      </c>
      <c r="AP333" s="5" t="s">
        <v>105</v>
      </c>
      <c r="AQ333" s="5" t="s">
        <v>105</v>
      </c>
      <c r="AR333" s="5" t="s">
        <v>105</v>
      </c>
      <c r="AS333" s="5" t="s">
        <v>105</v>
      </c>
      <c r="AT333" s="5" t="s">
        <v>105</v>
      </c>
      <c r="AU333" s="5" t="s">
        <v>105</v>
      </c>
      <c r="AV333" s="5" t="s">
        <v>105</v>
      </c>
      <c r="AW333" s="5" t="s">
        <v>105</v>
      </c>
      <c r="AX333" s="5" t="s">
        <v>105</v>
      </c>
      <c r="AY333" s="5" t="s">
        <v>105</v>
      </c>
      <c r="AZ333" s="5" t="s">
        <v>105</v>
      </c>
      <c r="BA333" s="5" t="s">
        <v>105</v>
      </c>
      <c r="BB333" s="5" t="s">
        <v>105</v>
      </c>
      <c r="BC333" s="5" t="s">
        <v>105</v>
      </c>
      <c r="BD333" s="5" t="s">
        <v>105</v>
      </c>
      <c r="BE333" s="5" t="s">
        <v>105</v>
      </c>
      <c r="BF333" s="5" t="s">
        <v>105</v>
      </c>
      <c r="BG333" s="5" t="s">
        <v>105</v>
      </c>
      <c r="BH333" s="5" t="s">
        <v>105</v>
      </c>
      <c r="BI333" s="5" t="s">
        <v>105</v>
      </c>
      <c r="BJ333" s="5" t="s">
        <v>105</v>
      </c>
      <c r="BK333" s="5" t="s">
        <v>105</v>
      </c>
      <c r="BL333" s="5" t="s">
        <v>105</v>
      </c>
      <c r="BM333" s="5" t="s">
        <v>105</v>
      </c>
      <c r="BN333" s="5" t="s">
        <v>105</v>
      </c>
      <c r="BO333" s="5" t="s">
        <v>105</v>
      </c>
      <c r="BP333" s="5" t="s">
        <v>105</v>
      </c>
      <c r="BQ333" s="5" t="s">
        <v>105</v>
      </c>
      <c r="BR333" s="5" t="s">
        <v>105</v>
      </c>
      <c r="BS333" s="5" t="s">
        <v>105</v>
      </c>
      <c r="BT333" s="5" t="s">
        <v>105</v>
      </c>
      <c r="BU333" s="5" t="s">
        <v>105</v>
      </c>
      <c r="BV333" s="10" t="s">
        <v>105</v>
      </c>
      <c r="BW333" s="10" t="s">
        <v>105</v>
      </c>
      <c r="BX333" s="5" t="s">
        <v>368</v>
      </c>
      <c r="BY333" s="5" t="s">
        <v>118</v>
      </c>
      <c r="BZ333" s="5">
        <v>4.0</v>
      </c>
      <c r="CA333" s="5" t="s">
        <v>105</v>
      </c>
      <c r="CB333" s="5" t="s">
        <v>105</v>
      </c>
      <c r="CC333" s="5" t="s">
        <v>105</v>
      </c>
      <c r="CD333" s="5" t="s">
        <v>105</v>
      </c>
      <c r="CE333" s="5" t="s">
        <v>105</v>
      </c>
      <c r="CF333" s="5" t="s">
        <v>105</v>
      </c>
      <c r="CG333" s="5" t="s">
        <v>105</v>
      </c>
      <c r="CH333" s="5" t="s">
        <v>105</v>
      </c>
      <c r="CI333" s="5" t="s">
        <v>105</v>
      </c>
      <c r="CJ333" s="5" t="s">
        <v>105</v>
      </c>
      <c r="CK333" s="5" t="s">
        <v>105</v>
      </c>
      <c r="CL333" s="5" t="s">
        <v>105</v>
      </c>
      <c r="CM333" s="5" t="s">
        <v>105</v>
      </c>
      <c r="CN333" s="5" t="s">
        <v>105</v>
      </c>
      <c r="CO333" s="5" t="s">
        <v>105</v>
      </c>
      <c r="CP333" s="5" t="s">
        <v>105</v>
      </c>
      <c r="CQ333" s="29" t="s">
        <v>2966</v>
      </c>
      <c r="CR333" s="5" t="s">
        <v>105</v>
      </c>
      <c r="CS333" s="5" t="s">
        <v>105</v>
      </c>
      <c r="CT333" s="5" t="s">
        <v>105</v>
      </c>
      <c r="CU333" s="5" t="s">
        <v>105</v>
      </c>
      <c r="CV333" s="13" t="s">
        <v>2967</v>
      </c>
      <c r="CW333" s="6"/>
      <c r="CX333" s="6"/>
      <c r="CY333" s="6"/>
      <c r="CZ333" s="6"/>
      <c r="DA333" s="6"/>
      <c r="DB333" s="6"/>
      <c r="DC333" s="6"/>
      <c r="DD333" s="6"/>
      <c r="DE333" s="6"/>
      <c r="DF333" s="6"/>
    </row>
    <row r="334">
      <c r="A334" s="5" t="s">
        <v>100</v>
      </c>
      <c r="B334" s="5" t="s">
        <v>1496</v>
      </c>
      <c r="C334" s="5" t="s">
        <v>2906</v>
      </c>
      <c r="D334" s="5">
        <v>16624.0</v>
      </c>
      <c r="E334" s="5" t="s">
        <v>103</v>
      </c>
      <c r="F334" s="5">
        <v>2006.0</v>
      </c>
      <c r="G334" s="5" t="s">
        <v>241</v>
      </c>
      <c r="H334" s="5">
        <v>13.0</v>
      </c>
      <c r="I334" s="5" t="s">
        <v>136</v>
      </c>
      <c r="J334" s="5" t="s">
        <v>124</v>
      </c>
      <c r="K334" s="5" t="s">
        <v>199</v>
      </c>
      <c r="L334" s="5" t="s">
        <v>105</v>
      </c>
      <c r="M334" s="5" t="s">
        <v>623</v>
      </c>
      <c r="N334" s="5">
        <v>2.0</v>
      </c>
      <c r="O334" s="29" t="s">
        <v>2968</v>
      </c>
      <c r="P334" s="5" t="s">
        <v>714</v>
      </c>
      <c r="Q334" s="5" t="s">
        <v>2969</v>
      </c>
      <c r="R334" s="5" t="s">
        <v>2970</v>
      </c>
      <c r="S334" s="5" t="s">
        <v>105</v>
      </c>
      <c r="T334" s="5" t="s">
        <v>105</v>
      </c>
      <c r="U334" s="5" t="s">
        <v>105</v>
      </c>
      <c r="V334" s="5" t="s">
        <v>105</v>
      </c>
      <c r="W334" s="5" t="s">
        <v>105</v>
      </c>
      <c r="X334" s="5" t="s">
        <v>105</v>
      </c>
      <c r="Y334" s="5">
        <v>45.0</v>
      </c>
      <c r="Z334" s="5" t="s">
        <v>261</v>
      </c>
      <c r="AA334" s="5" t="s">
        <v>220</v>
      </c>
      <c r="AB334" s="5">
        <v>43.0</v>
      </c>
      <c r="AC334" s="5" t="s">
        <v>2971</v>
      </c>
      <c r="AD334" s="5" t="s">
        <v>105</v>
      </c>
      <c r="AE334" s="5" t="s">
        <v>105</v>
      </c>
      <c r="AF334" s="5" t="s">
        <v>105</v>
      </c>
      <c r="AG334" s="5" t="s">
        <v>105</v>
      </c>
      <c r="AH334" s="5" t="s">
        <v>105</v>
      </c>
      <c r="AI334" s="5" t="s">
        <v>105</v>
      </c>
      <c r="AJ334" s="5" t="s">
        <v>105</v>
      </c>
      <c r="AK334" s="5" t="s">
        <v>105</v>
      </c>
      <c r="AL334" s="5" t="s">
        <v>105</v>
      </c>
      <c r="AM334" s="5" t="s">
        <v>105</v>
      </c>
      <c r="AN334" s="5" t="s">
        <v>105</v>
      </c>
      <c r="AO334" s="5" t="s">
        <v>105</v>
      </c>
      <c r="AP334" s="5" t="s">
        <v>105</v>
      </c>
      <c r="AQ334" s="5" t="s">
        <v>105</v>
      </c>
      <c r="AR334" s="5" t="s">
        <v>105</v>
      </c>
      <c r="AS334" s="5" t="s">
        <v>105</v>
      </c>
      <c r="AT334" s="5" t="s">
        <v>105</v>
      </c>
      <c r="AU334" s="5" t="s">
        <v>105</v>
      </c>
      <c r="AV334" s="5" t="s">
        <v>105</v>
      </c>
      <c r="AW334" s="5" t="s">
        <v>105</v>
      </c>
      <c r="AX334" s="5" t="s">
        <v>105</v>
      </c>
      <c r="AY334" s="5" t="s">
        <v>105</v>
      </c>
      <c r="AZ334" s="5" t="s">
        <v>105</v>
      </c>
      <c r="BA334" s="5" t="s">
        <v>105</v>
      </c>
      <c r="BB334" s="5" t="s">
        <v>105</v>
      </c>
      <c r="BC334" s="5" t="s">
        <v>105</v>
      </c>
      <c r="BD334" s="5" t="s">
        <v>105</v>
      </c>
      <c r="BE334" s="5" t="s">
        <v>105</v>
      </c>
      <c r="BF334" s="5" t="s">
        <v>105</v>
      </c>
      <c r="BG334" s="5" t="s">
        <v>105</v>
      </c>
      <c r="BH334" s="5" t="s">
        <v>105</v>
      </c>
      <c r="BI334" s="5" t="s">
        <v>105</v>
      </c>
      <c r="BJ334" s="5" t="s">
        <v>105</v>
      </c>
      <c r="BK334" s="5" t="s">
        <v>105</v>
      </c>
      <c r="BL334" s="5" t="s">
        <v>105</v>
      </c>
      <c r="BM334" s="5" t="s">
        <v>105</v>
      </c>
      <c r="BN334" s="5" t="s">
        <v>105</v>
      </c>
      <c r="BO334" s="5" t="s">
        <v>105</v>
      </c>
      <c r="BP334" s="5" t="s">
        <v>105</v>
      </c>
      <c r="BQ334" s="5" t="s">
        <v>105</v>
      </c>
      <c r="BR334" s="5" t="s">
        <v>2972</v>
      </c>
      <c r="BS334" s="5" t="s">
        <v>105</v>
      </c>
      <c r="BT334" s="5" t="s">
        <v>105</v>
      </c>
      <c r="BU334" s="5" t="s">
        <v>105</v>
      </c>
      <c r="BV334" s="10" t="s">
        <v>105</v>
      </c>
      <c r="BW334" s="10" t="s">
        <v>105</v>
      </c>
      <c r="BX334" s="5" t="s">
        <v>368</v>
      </c>
      <c r="BY334" s="5" t="s">
        <v>105</v>
      </c>
      <c r="BZ334" s="5" t="s">
        <v>105</v>
      </c>
      <c r="CA334" s="5" t="s">
        <v>105</v>
      </c>
      <c r="CB334" s="5" t="s">
        <v>105</v>
      </c>
      <c r="CC334" s="5" t="s">
        <v>105</v>
      </c>
      <c r="CD334" s="5" t="s">
        <v>105</v>
      </c>
      <c r="CE334" s="5" t="s">
        <v>105</v>
      </c>
      <c r="CF334" s="5" t="s">
        <v>105</v>
      </c>
      <c r="CG334" s="5" t="s">
        <v>105</v>
      </c>
      <c r="CH334" s="5" t="s">
        <v>105</v>
      </c>
      <c r="CI334" s="5" t="s">
        <v>105</v>
      </c>
      <c r="CJ334" s="5" t="s">
        <v>105</v>
      </c>
      <c r="CK334" s="5" t="s">
        <v>105</v>
      </c>
      <c r="CL334" s="5" t="s">
        <v>105</v>
      </c>
      <c r="CM334" s="5" t="s">
        <v>105</v>
      </c>
      <c r="CN334" s="5" t="s">
        <v>105</v>
      </c>
      <c r="CO334" s="5" t="s">
        <v>105</v>
      </c>
      <c r="CP334" s="5" t="s">
        <v>2973</v>
      </c>
      <c r="CQ334" s="29" t="s">
        <v>2974</v>
      </c>
      <c r="CR334" s="5" t="s">
        <v>105</v>
      </c>
      <c r="CS334" s="5" t="s">
        <v>105</v>
      </c>
      <c r="CT334" s="5" t="s">
        <v>105</v>
      </c>
      <c r="CU334" s="5" t="s">
        <v>105</v>
      </c>
      <c r="CV334" s="13" t="s">
        <v>2975</v>
      </c>
      <c r="CW334" s="6"/>
      <c r="CX334" s="6"/>
      <c r="CY334" s="6"/>
      <c r="CZ334" s="6"/>
      <c r="DA334" s="6"/>
      <c r="DB334" s="6"/>
      <c r="DC334" s="6"/>
      <c r="DD334" s="6"/>
      <c r="DE334" s="6"/>
      <c r="DF334" s="6"/>
    </row>
    <row r="335">
      <c r="A335" s="5" t="s">
        <v>100</v>
      </c>
      <c r="B335" s="5" t="s">
        <v>1496</v>
      </c>
      <c r="C335" s="5" t="s">
        <v>2976</v>
      </c>
      <c r="D335" s="5">
        <v>116.0</v>
      </c>
      <c r="E335" s="5" t="s">
        <v>105</v>
      </c>
      <c r="F335" s="5">
        <v>1995.0</v>
      </c>
      <c r="G335" s="5" t="s">
        <v>669</v>
      </c>
      <c r="H335" s="5" t="s">
        <v>105</v>
      </c>
      <c r="I335" s="5" t="s">
        <v>214</v>
      </c>
      <c r="J335" s="5" t="s">
        <v>107</v>
      </c>
      <c r="K335" s="5" t="s">
        <v>108</v>
      </c>
      <c r="L335" s="5" t="s">
        <v>105</v>
      </c>
      <c r="M335" s="5" t="s">
        <v>225</v>
      </c>
      <c r="N335" s="5">
        <v>2.0</v>
      </c>
      <c r="O335" s="29" t="s">
        <v>2977</v>
      </c>
      <c r="P335" s="5" t="s">
        <v>105</v>
      </c>
      <c r="Q335" s="5" t="s">
        <v>2978</v>
      </c>
      <c r="R335" s="5" t="s">
        <v>105</v>
      </c>
      <c r="S335" s="5" t="s">
        <v>2979</v>
      </c>
      <c r="T335" s="5" t="s">
        <v>105</v>
      </c>
      <c r="U335" s="5" t="s">
        <v>105</v>
      </c>
      <c r="V335" s="5" t="s">
        <v>105</v>
      </c>
      <c r="W335" s="5" t="s">
        <v>105</v>
      </c>
      <c r="X335" s="5" t="s">
        <v>105</v>
      </c>
      <c r="Y335" s="5" t="s">
        <v>105</v>
      </c>
      <c r="Z335" s="5" t="s">
        <v>167</v>
      </c>
      <c r="AA335" s="5" t="s">
        <v>105</v>
      </c>
      <c r="AB335" s="5" t="s">
        <v>105</v>
      </c>
      <c r="AC335" s="5" t="s">
        <v>105</v>
      </c>
      <c r="AD335" s="5" t="s">
        <v>105</v>
      </c>
      <c r="AE335" s="5" t="s">
        <v>105</v>
      </c>
      <c r="AF335" s="5" t="s">
        <v>105</v>
      </c>
      <c r="AG335" s="5" t="s">
        <v>105</v>
      </c>
      <c r="AH335" s="5">
        <v>1.0</v>
      </c>
      <c r="AI335" s="5" t="s">
        <v>105</v>
      </c>
      <c r="AJ335" s="5" t="s">
        <v>105</v>
      </c>
      <c r="AK335" s="5" t="s">
        <v>105</v>
      </c>
      <c r="AL335" s="5" t="s">
        <v>105</v>
      </c>
      <c r="AM335" s="5">
        <v>1.0</v>
      </c>
      <c r="AN335" s="5">
        <v>3.5</v>
      </c>
      <c r="AO335" s="5" t="s">
        <v>105</v>
      </c>
      <c r="AP335" s="5" t="s">
        <v>105</v>
      </c>
      <c r="AQ335" s="5" t="s">
        <v>105</v>
      </c>
      <c r="AR335" s="5" t="s">
        <v>105</v>
      </c>
      <c r="AS335" s="5" t="s">
        <v>105</v>
      </c>
      <c r="AT335" s="5" t="s">
        <v>105</v>
      </c>
      <c r="AU335" s="5" t="s">
        <v>105</v>
      </c>
      <c r="AV335" s="5" t="s">
        <v>105</v>
      </c>
      <c r="AW335" s="5" t="s">
        <v>232</v>
      </c>
      <c r="AX335" s="5" t="s">
        <v>105</v>
      </c>
      <c r="AY335" s="5" t="s">
        <v>105</v>
      </c>
      <c r="AZ335" s="5" t="s">
        <v>105</v>
      </c>
      <c r="BA335" s="5" t="s">
        <v>105</v>
      </c>
      <c r="BB335" s="5" t="s">
        <v>105</v>
      </c>
      <c r="BC335" s="5" t="s">
        <v>105</v>
      </c>
      <c r="BD335" s="5" t="s">
        <v>105</v>
      </c>
      <c r="BE335" s="5" t="s">
        <v>105</v>
      </c>
      <c r="BF335" s="5" t="s">
        <v>105</v>
      </c>
      <c r="BG335" s="5" t="s">
        <v>105</v>
      </c>
      <c r="BH335" s="5" t="s">
        <v>105</v>
      </c>
      <c r="BI335" s="5" t="s">
        <v>105</v>
      </c>
      <c r="BJ335" s="5" t="s">
        <v>105</v>
      </c>
      <c r="BK335" s="5" t="s">
        <v>105</v>
      </c>
      <c r="BL335" s="5" t="s">
        <v>105</v>
      </c>
      <c r="BM335" s="5" t="s">
        <v>105</v>
      </c>
      <c r="BN335" s="5" t="s">
        <v>105</v>
      </c>
      <c r="BO335" s="5" t="s">
        <v>105</v>
      </c>
      <c r="BP335" s="5" t="s">
        <v>105</v>
      </c>
      <c r="BQ335" s="5" t="s">
        <v>105</v>
      </c>
      <c r="BR335" s="5" t="s">
        <v>2980</v>
      </c>
      <c r="BS335" s="5" t="s">
        <v>105</v>
      </c>
      <c r="BT335" s="5" t="s">
        <v>105</v>
      </c>
      <c r="BU335" s="5" t="s">
        <v>105</v>
      </c>
      <c r="BV335" s="10" t="s">
        <v>105</v>
      </c>
      <c r="BW335" s="10" t="s">
        <v>105</v>
      </c>
      <c r="BX335" s="5" t="s">
        <v>105</v>
      </c>
      <c r="BY335" s="5" t="s">
        <v>105</v>
      </c>
      <c r="BZ335" s="5" t="s">
        <v>105</v>
      </c>
      <c r="CA335" s="5" t="s">
        <v>105</v>
      </c>
      <c r="CB335" s="5" t="s">
        <v>105</v>
      </c>
      <c r="CC335" s="5" t="s">
        <v>105</v>
      </c>
      <c r="CD335" s="5" t="s">
        <v>105</v>
      </c>
      <c r="CE335" s="5" t="s">
        <v>105</v>
      </c>
      <c r="CF335" s="5" t="s">
        <v>105</v>
      </c>
      <c r="CG335" s="5" t="s">
        <v>105</v>
      </c>
      <c r="CH335" s="5" t="s">
        <v>105</v>
      </c>
      <c r="CI335" s="5" t="s">
        <v>105</v>
      </c>
      <c r="CJ335" s="5" t="s">
        <v>105</v>
      </c>
      <c r="CK335" s="5" t="s">
        <v>105</v>
      </c>
      <c r="CL335" s="5" t="s">
        <v>105</v>
      </c>
      <c r="CM335" s="5" t="s">
        <v>105</v>
      </c>
      <c r="CN335" s="5" t="s">
        <v>105</v>
      </c>
      <c r="CO335" s="5" t="s">
        <v>105</v>
      </c>
      <c r="CP335" s="5" t="s">
        <v>105</v>
      </c>
      <c r="CQ335" s="29" t="s">
        <v>2981</v>
      </c>
      <c r="CR335" s="5" t="s">
        <v>105</v>
      </c>
      <c r="CS335" s="5" t="s">
        <v>105</v>
      </c>
      <c r="CT335" s="5" t="s">
        <v>105</v>
      </c>
      <c r="CU335" s="5" t="s">
        <v>105</v>
      </c>
      <c r="CV335" s="13" t="s">
        <v>2982</v>
      </c>
      <c r="CW335" s="6"/>
      <c r="CX335" s="6"/>
      <c r="CY335" s="6"/>
      <c r="CZ335" s="6"/>
      <c r="DA335" s="6"/>
      <c r="DB335" s="6"/>
      <c r="DC335" s="6"/>
      <c r="DD335" s="6"/>
      <c r="DE335" s="6"/>
      <c r="DF335" s="6"/>
    </row>
    <row r="336">
      <c r="A336" s="5" t="s">
        <v>100</v>
      </c>
      <c r="B336" s="5" t="s">
        <v>1496</v>
      </c>
      <c r="C336" s="5" t="s">
        <v>2983</v>
      </c>
      <c r="D336" s="5">
        <v>13037.0</v>
      </c>
      <c r="E336" s="5" t="s">
        <v>103</v>
      </c>
      <c r="F336" s="5">
        <v>1970.0</v>
      </c>
      <c r="G336" s="5" t="s">
        <v>149</v>
      </c>
      <c r="H336" s="5" t="s">
        <v>105</v>
      </c>
      <c r="I336" s="5" t="s">
        <v>150</v>
      </c>
      <c r="J336" s="5" t="s">
        <v>124</v>
      </c>
      <c r="K336" s="5" t="s">
        <v>623</v>
      </c>
      <c r="L336" s="5" t="s">
        <v>105</v>
      </c>
      <c r="M336" s="5" t="s">
        <v>623</v>
      </c>
      <c r="N336" s="5">
        <v>1.0</v>
      </c>
      <c r="O336" s="29" t="s">
        <v>2984</v>
      </c>
      <c r="P336" s="5" t="s">
        <v>2985</v>
      </c>
      <c r="Q336" s="5" t="s">
        <v>2986</v>
      </c>
      <c r="R336" s="5" t="s">
        <v>2987</v>
      </c>
      <c r="S336" s="5" t="s">
        <v>2985</v>
      </c>
      <c r="T336" s="5" t="s">
        <v>105</v>
      </c>
      <c r="U336" s="5" t="s">
        <v>105</v>
      </c>
      <c r="V336" s="5" t="s">
        <v>105</v>
      </c>
      <c r="W336" s="5" t="s">
        <v>105</v>
      </c>
      <c r="X336" s="5">
        <v>1400.0</v>
      </c>
      <c r="Y336" s="5" t="s">
        <v>105</v>
      </c>
      <c r="Z336" s="5" t="s">
        <v>167</v>
      </c>
      <c r="AA336" s="5" t="s">
        <v>105</v>
      </c>
      <c r="AB336" s="5" t="s">
        <v>105</v>
      </c>
      <c r="AC336" s="5" t="s">
        <v>1714</v>
      </c>
      <c r="AD336" s="5" t="s">
        <v>105</v>
      </c>
      <c r="AE336" s="5" t="s">
        <v>105</v>
      </c>
      <c r="AF336" s="5" t="s">
        <v>105</v>
      </c>
      <c r="AG336" s="5" t="s">
        <v>105</v>
      </c>
      <c r="AH336" s="5" t="s">
        <v>105</v>
      </c>
      <c r="AI336" s="5" t="s">
        <v>105</v>
      </c>
      <c r="AJ336" s="5" t="s">
        <v>105</v>
      </c>
      <c r="AK336" s="5" t="s">
        <v>105</v>
      </c>
      <c r="AL336" s="5" t="s">
        <v>105</v>
      </c>
      <c r="AM336" s="5" t="s">
        <v>105</v>
      </c>
      <c r="AN336" s="5" t="s">
        <v>105</v>
      </c>
      <c r="AO336" s="5" t="s">
        <v>105</v>
      </c>
      <c r="AP336" s="5" t="s">
        <v>105</v>
      </c>
      <c r="AQ336" s="5" t="s">
        <v>105</v>
      </c>
      <c r="AR336" s="5" t="s">
        <v>105</v>
      </c>
      <c r="AS336" s="5" t="s">
        <v>105</v>
      </c>
      <c r="AT336" s="5" t="s">
        <v>105</v>
      </c>
      <c r="AU336" s="5" t="s">
        <v>105</v>
      </c>
      <c r="AV336" s="5" t="s">
        <v>105</v>
      </c>
      <c r="AW336" s="5" t="s">
        <v>105</v>
      </c>
      <c r="AX336" s="5" t="s">
        <v>105</v>
      </c>
      <c r="AY336" s="5" t="s">
        <v>105</v>
      </c>
      <c r="AZ336" s="5" t="s">
        <v>105</v>
      </c>
      <c r="BA336" s="5" t="s">
        <v>105</v>
      </c>
      <c r="BB336" s="5" t="s">
        <v>105</v>
      </c>
      <c r="BC336" s="5" t="s">
        <v>105</v>
      </c>
      <c r="BD336" s="5" t="s">
        <v>105</v>
      </c>
      <c r="BE336" s="5" t="s">
        <v>105</v>
      </c>
      <c r="BF336" s="5" t="s">
        <v>105</v>
      </c>
      <c r="BG336" s="5" t="s">
        <v>105</v>
      </c>
      <c r="BH336" s="5" t="s">
        <v>105</v>
      </c>
      <c r="BI336" s="5" t="s">
        <v>105</v>
      </c>
      <c r="BJ336" s="5" t="s">
        <v>105</v>
      </c>
      <c r="BK336" s="5" t="s">
        <v>105</v>
      </c>
      <c r="BL336" s="5" t="s">
        <v>105</v>
      </c>
      <c r="BM336" s="5" t="s">
        <v>105</v>
      </c>
      <c r="BN336" s="5" t="s">
        <v>105</v>
      </c>
      <c r="BO336" s="5" t="s">
        <v>105</v>
      </c>
      <c r="BP336" s="5" t="s">
        <v>105</v>
      </c>
      <c r="BQ336" s="5" t="s">
        <v>105</v>
      </c>
      <c r="BR336" s="5" t="s">
        <v>2988</v>
      </c>
      <c r="BS336" s="5" t="s">
        <v>105</v>
      </c>
      <c r="BT336" s="5" t="s">
        <v>105</v>
      </c>
      <c r="BU336" s="5" t="s">
        <v>105</v>
      </c>
      <c r="BV336" s="10" t="s">
        <v>105</v>
      </c>
      <c r="BW336" s="10" t="s">
        <v>105</v>
      </c>
      <c r="BX336" s="5" t="s">
        <v>105</v>
      </c>
      <c r="BY336" s="5" t="s">
        <v>105</v>
      </c>
      <c r="BZ336" s="5" t="s">
        <v>105</v>
      </c>
      <c r="CA336" s="5" t="s">
        <v>105</v>
      </c>
      <c r="CB336" s="5" t="s">
        <v>105</v>
      </c>
      <c r="CC336" s="5" t="s">
        <v>105</v>
      </c>
      <c r="CD336" s="5" t="s">
        <v>105</v>
      </c>
      <c r="CE336" s="5" t="s">
        <v>105</v>
      </c>
      <c r="CF336" s="5" t="s">
        <v>105</v>
      </c>
      <c r="CG336" s="5" t="s">
        <v>105</v>
      </c>
      <c r="CH336" s="5" t="s">
        <v>105</v>
      </c>
      <c r="CI336" s="5" t="s">
        <v>105</v>
      </c>
      <c r="CJ336" s="5" t="s">
        <v>105</v>
      </c>
      <c r="CK336" s="5" t="s">
        <v>105</v>
      </c>
      <c r="CL336" s="5" t="s">
        <v>105</v>
      </c>
      <c r="CM336" s="5" t="s">
        <v>105</v>
      </c>
      <c r="CN336" s="5" t="s">
        <v>105</v>
      </c>
      <c r="CO336" s="5" t="s">
        <v>105</v>
      </c>
      <c r="CP336" s="5" t="s">
        <v>2989</v>
      </c>
      <c r="CQ336" s="29" t="s">
        <v>2990</v>
      </c>
      <c r="CR336" s="5" t="s">
        <v>105</v>
      </c>
      <c r="CS336" s="5" t="s">
        <v>105</v>
      </c>
      <c r="CT336" s="5" t="s">
        <v>105</v>
      </c>
      <c r="CU336" s="5" t="s">
        <v>105</v>
      </c>
      <c r="CV336" s="13" t="s">
        <v>2991</v>
      </c>
      <c r="CW336" s="6"/>
      <c r="CX336" s="6"/>
      <c r="CY336" s="6"/>
      <c r="CZ336" s="6"/>
      <c r="DA336" s="6"/>
      <c r="DB336" s="6"/>
      <c r="DC336" s="6"/>
      <c r="DD336" s="6"/>
      <c r="DE336" s="6"/>
      <c r="DF336" s="6"/>
    </row>
    <row r="337">
      <c r="A337" s="5" t="s">
        <v>100</v>
      </c>
      <c r="B337" s="5" t="s">
        <v>1496</v>
      </c>
      <c r="C337" s="5" t="s">
        <v>2983</v>
      </c>
      <c r="D337" s="5">
        <v>7789.0</v>
      </c>
      <c r="E337" s="5" t="s">
        <v>105</v>
      </c>
      <c r="F337" s="5" t="s">
        <v>2184</v>
      </c>
      <c r="G337" s="5" t="s">
        <v>492</v>
      </c>
      <c r="H337" s="5" t="s">
        <v>105</v>
      </c>
      <c r="I337" s="5" t="s">
        <v>136</v>
      </c>
      <c r="J337" s="5" t="s">
        <v>124</v>
      </c>
      <c r="K337" s="5" t="s">
        <v>108</v>
      </c>
      <c r="L337" s="5" t="s">
        <v>623</v>
      </c>
      <c r="M337" s="5" t="s">
        <v>105</v>
      </c>
      <c r="N337" s="5">
        <v>1.0</v>
      </c>
      <c r="O337" s="29" t="s">
        <v>2992</v>
      </c>
      <c r="P337" s="29" t="s">
        <v>2993</v>
      </c>
      <c r="Q337" s="5" t="s">
        <v>2986</v>
      </c>
      <c r="R337" s="5" t="s">
        <v>2994</v>
      </c>
      <c r="S337" s="5" t="s">
        <v>2995</v>
      </c>
      <c r="T337" s="5" t="s">
        <v>105</v>
      </c>
      <c r="U337" s="5" t="s">
        <v>105</v>
      </c>
      <c r="V337" s="5" t="s">
        <v>105</v>
      </c>
      <c r="W337" s="5" t="s">
        <v>105</v>
      </c>
      <c r="X337" s="5" t="s">
        <v>105</v>
      </c>
      <c r="Y337" s="5" t="s">
        <v>105</v>
      </c>
      <c r="Z337" s="5" t="s">
        <v>105</v>
      </c>
      <c r="AA337" s="5" t="s">
        <v>105</v>
      </c>
      <c r="AB337" s="5" t="s">
        <v>105</v>
      </c>
      <c r="AC337" s="5" t="s">
        <v>105</v>
      </c>
      <c r="AD337" s="5" t="s">
        <v>105</v>
      </c>
      <c r="AE337" s="5" t="s">
        <v>105</v>
      </c>
      <c r="AF337" s="5" t="s">
        <v>105</v>
      </c>
      <c r="AG337" s="5" t="s">
        <v>105</v>
      </c>
      <c r="AH337" s="5" t="s">
        <v>105</v>
      </c>
      <c r="AI337" s="5" t="s">
        <v>105</v>
      </c>
      <c r="AJ337" s="5" t="s">
        <v>105</v>
      </c>
      <c r="AK337" s="5" t="s">
        <v>105</v>
      </c>
      <c r="AL337" s="5" t="s">
        <v>105</v>
      </c>
      <c r="AM337" s="5" t="s">
        <v>105</v>
      </c>
      <c r="AN337" s="5" t="s">
        <v>105</v>
      </c>
      <c r="AO337" s="5" t="s">
        <v>105</v>
      </c>
      <c r="AP337" s="5" t="s">
        <v>105</v>
      </c>
      <c r="AQ337" s="5" t="s">
        <v>105</v>
      </c>
      <c r="AR337" s="5" t="s">
        <v>105</v>
      </c>
      <c r="AS337" s="5" t="s">
        <v>105</v>
      </c>
      <c r="AT337" s="5" t="s">
        <v>105</v>
      </c>
      <c r="AU337" s="5" t="s">
        <v>105</v>
      </c>
      <c r="AV337" s="5" t="s">
        <v>105</v>
      </c>
      <c r="AW337" s="5" t="s">
        <v>105</v>
      </c>
      <c r="AX337" s="5" t="s">
        <v>105</v>
      </c>
      <c r="AY337" s="5" t="s">
        <v>105</v>
      </c>
      <c r="AZ337" s="5" t="s">
        <v>105</v>
      </c>
      <c r="BA337" s="5" t="s">
        <v>105</v>
      </c>
      <c r="BB337" s="5" t="s">
        <v>105</v>
      </c>
      <c r="BC337" s="5" t="s">
        <v>105</v>
      </c>
      <c r="BD337" s="5" t="s">
        <v>105</v>
      </c>
      <c r="BE337" s="5" t="s">
        <v>105</v>
      </c>
      <c r="BF337" s="5" t="s">
        <v>105</v>
      </c>
      <c r="BG337" s="5" t="s">
        <v>105</v>
      </c>
      <c r="BH337" s="5" t="s">
        <v>105</v>
      </c>
      <c r="BI337" s="5" t="s">
        <v>105</v>
      </c>
      <c r="BJ337" s="5" t="s">
        <v>105</v>
      </c>
      <c r="BK337" s="5" t="s">
        <v>105</v>
      </c>
      <c r="BL337" s="5" t="s">
        <v>105</v>
      </c>
      <c r="BM337" s="5" t="s">
        <v>105</v>
      </c>
      <c r="BN337" s="5" t="s">
        <v>105</v>
      </c>
      <c r="BO337" s="5" t="s">
        <v>105</v>
      </c>
      <c r="BP337" s="5" t="s">
        <v>105</v>
      </c>
      <c r="BQ337" s="5" t="s">
        <v>105</v>
      </c>
      <c r="BR337" s="5" t="s">
        <v>105</v>
      </c>
      <c r="BS337" s="5" t="s">
        <v>105</v>
      </c>
      <c r="BT337" s="5" t="s">
        <v>105</v>
      </c>
      <c r="BU337" s="5" t="s">
        <v>119</v>
      </c>
      <c r="BV337" s="10" t="s">
        <v>105</v>
      </c>
      <c r="BW337" s="10" t="s">
        <v>105</v>
      </c>
      <c r="BX337" s="5" t="s">
        <v>105</v>
      </c>
      <c r="BY337" s="5" t="s">
        <v>105</v>
      </c>
      <c r="BZ337" s="5" t="s">
        <v>105</v>
      </c>
      <c r="CA337" s="5" t="s">
        <v>105</v>
      </c>
      <c r="CB337" s="5" t="s">
        <v>105</v>
      </c>
      <c r="CC337" s="5" t="s">
        <v>105</v>
      </c>
      <c r="CD337" s="5" t="s">
        <v>105</v>
      </c>
      <c r="CE337" s="5" t="s">
        <v>105</v>
      </c>
      <c r="CF337" s="5" t="s">
        <v>105</v>
      </c>
      <c r="CG337" s="5" t="s">
        <v>105</v>
      </c>
      <c r="CH337" s="5" t="s">
        <v>105</v>
      </c>
      <c r="CI337" s="5" t="s">
        <v>105</v>
      </c>
      <c r="CJ337" s="5" t="s">
        <v>105</v>
      </c>
      <c r="CK337" s="5" t="s">
        <v>105</v>
      </c>
      <c r="CL337" s="5" t="s">
        <v>105</v>
      </c>
      <c r="CM337" s="5" t="s">
        <v>105</v>
      </c>
      <c r="CN337" s="5" t="s">
        <v>105</v>
      </c>
      <c r="CO337" s="5" t="s">
        <v>105</v>
      </c>
      <c r="CP337" s="5" t="s">
        <v>2996</v>
      </c>
      <c r="CQ337" s="5" t="s">
        <v>105</v>
      </c>
      <c r="CR337" s="5" t="s">
        <v>105</v>
      </c>
      <c r="CS337" s="5" t="s">
        <v>105</v>
      </c>
      <c r="CT337" s="5" t="s">
        <v>105</v>
      </c>
      <c r="CU337" s="5" t="s">
        <v>105</v>
      </c>
      <c r="CV337" s="13" t="s">
        <v>2997</v>
      </c>
      <c r="CW337" s="6"/>
      <c r="CX337" s="6"/>
      <c r="CY337" s="6"/>
      <c r="CZ337" s="6"/>
      <c r="DA337" s="6"/>
      <c r="DB337" s="6"/>
      <c r="DC337" s="6"/>
      <c r="DD337" s="6"/>
      <c r="DE337" s="6"/>
      <c r="DF337" s="6"/>
    </row>
    <row r="338">
      <c r="A338" s="5" t="s">
        <v>100</v>
      </c>
      <c r="B338" s="5" t="s">
        <v>1496</v>
      </c>
      <c r="C338" s="5" t="s">
        <v>2983</v>
      </c>
      <c r="D338" s="5">
        <v>531.0</v>
      </c>
      <c r="E338" s="5" t="s">
        <v>105</v>
      </c>
      <c r="F338" s="5">
        <v>1994.0</v>
      </c>
      <c r="G338" s="5" t="s">
        <v>105</v>
      </c>
      <c r="H338" s="5" t="s">
        <v>105</v>
      </c>
      <c r="I338" s="5" t="s">
        <v>136</v>
      </c>
      <c r="J338" s="5" t="s">
        <v>107</v>
      </c>
      <c r="K338" s="5" t="s">
        <v>108</v>
      </c>
      <c r="L338" s="5" t="s">
        <v>105</v>
      </c>
      <c r="M338" s="5" t="s">
        <v>105</v>
      </c>
      <c r="N338" s="5">
        <v>1.0</v>
      </c>
      <c r="O338" s="29" t="s">
        <v>2998</v>
      </c>
      <c r="P338" s="5" t="s">
        <v>2999</v>
      </c>
      <c r="Q338" s="5" t="s">
        <v>3000</v>
      </c>
      <c r="R338" s="5" t="s">
        <v>3001</v>
      </c>
      <c r="S338" s="5" t="s">
        <v>105</v>
      </c>
      <c r="T338" s="5" t="s">
        <v>105</v>
      </c>
      <c r="U338" s="5" t="s">
        <v>105</v>
      </c>
      <c r="V338" s="5" t="s">
        <v>105</v>
      </c>
      <c r="W338" s="5" t="s">
        <v>105</v>
      </c>
      <c r="X338" s="5">
        <v>1600.0</v>
      </c>
      <c r="Y338" s="5" t="s">
        <v>105</v>
      </c>
      <c r="Z338" s="5" t="s">
        <v>261</v>
      </c>
      <c r="AA338" s="5" t="s">
        <v>105</v>
      </c>
      <c r="AB338" s="5" t="s">
        <v>105</v>
      </c>
      <c r="AC338" s="5" t="s">
        <v>428</v>
      </c>
      <c r="AD338" s="5" t="s">
        <v>105</v>
      </c>
      <c r="AE338" s="5" t="s">
        <v>105</v>
      </c>
      <c r="AF338" s="5" t="s">
        <v>105</v>
      </c>
      <c r="AG338" s="5" t="s">
        <v>105</v>
      </c>
      <c r="AH338" s="5">
        <v>2.0</v>
      </c>
      <c r="AI338" s="15" t="s">
        <v>105</v>
      </c>
      <c r="AJ338" s="22" t="s">
        <v>105</v>
      </c>
      <c r="AK338" s="25" t="s">
        <v>105</v>
      </c>
      <c r="AL338" s="5" t="s">
        <v>105</v>
      </c>
      <c r="AM338" s="5">
        <v>1.0</v>
      </c>
      <c r="AN338" s="5" t="s">
        <v>105</v>
      </c>
      <c r="AO338" s="5" t="s">
        <v>105</v>
      </c>
      <c r="AP338" s="5" t="s">
        <v>105</v>
      </c>
      <c r="AQ338" s="5" t="s">
        <v>105</v>
      </c>
      <c r="AR338" s="5" t="s">
        <v>105</v>
      </c>
      <c r="AS338" s="5" t="s">
        <v>105</v>
      </c>
      <c r="AT338" s="5" t="s">
        <v>105</v>
      </c>
      <c r="AU338" s="5" t="s">
        <v>105</v>
      </c>
      <c r="AV338" s="5" t="s">
        <v>105</v>
      </c>
      <c r="AW338" s="5" t="s">
        <v>116</v>
      </c>
      <c r="AX338" s="5" t="s">
        <v>105</v>
      </c>
      <c r="AY338" s="5" t="s">
        <v>105</v>
      </c>
      <c r="AZ338" s="5" t="s">
        <v>105</v>
      </c>
      <c r="BA338" s="5" t="s">
        <v>105</v>
      </c>
      <c r="BB338" s="5" t="s">
        <v>105</v>
      </c>
      <c r="BC338" s="5" t="s">
        <v>105</v>
      </c>
      <c r="BD338" s="5" t="s">
        <v>105</v>
      </c>
      <c r="BE338" s="5" t="s">
        <v>105</v>
      </c>
      <c r="BF338" s="5" t="s">
        <v>105</v>
      </c>
      <c r="BG338" s="5" t="s">
        <v>105</v>
      </c>
      <c r="BH338" s="5" t="s">
        <v>105</v>
      </c>
      <c r="BI338" s="5" t="s">
        <v>105</v>
      </c>
      <c r="BJ338" s="5" t="s">
        <v>105</v>
      </c>
      <c r="BK338" s="5" t="s">
        <v>105</v>
      </c>
      <c r="BL338" s="5" t="s">
        <v>105</v>
      </c>
      <c r="BM338" s="5" t="s">
        <v>105</v>
      </c>
      <c r="BN338" s="5" t="s">
        <v>105</v>
      </c>
      <c r="BO338" s="5" t="s">
        <v>105</v>
      </c>
      <c r="BP338" s="5" t="s">
        <v>988</v>
      </c>
      <c r="BQ338" s="5" t="s">
        <v>105</v>
      </c>
      <c r="BR338" s="5" t="s">
        <v>3002</v>
      </c>
      <c r="BS338" s="5" t="s">
        <v>105</v>
      </c>
      <c r="BT338" s="5" t="s">
        <v>105</v>
      </c>
      <c r="BU338" s="5" t="s">
        <v>105</v>
      </c>
      <c r="BV338" s="10" t="s">
        <v>105</v>
      </c>
      <c r="BW338" s="10" t="s">
        <v>105</v>
      </c>
      <c r="BX338" s="5" t="s">
        <v>105</v>
      </c>
      <c r="BY338" s="5" t="s">
        <v>105</v>
      </c>
      <c r="BZ338" s="5" t="s">
        <v>105</v>
      </c>
      <c r="CA338" s="5" t="s">
        <v>105</v>
      </c>
      <c r="CB338" s="5" t="s">
        <v>105</v>
      </c>
      <c r="CC338" s="5" t="s">
        <v>105</v>
      </c>
      <c r="CD338" s="5" t="s">
        <v>105</v>
      </c>
      <c r="CE338" s="5" t="s">
        <v>105</v>
      </c>
      <c r="CF338" s="5" t="s">
        <v>105</v>
      </c>
      <c r="CG338" s="5" t="s">
        <v>105</v>
      </c>
      <c r="CH338" s="5" t="s">
        <v>105</v>
      </c>
      <c r="CI338" s="5" t="s">
        <v>105</v>
      </c>
      <c r="CJ338" s="5" t="s">
        <v>105</v>
      </c>
      <c r="CK338" s="5" t="s">
        <v>105</v>
      </c>
      <c r="CL338" s="5" t="s">
        <v>105</v>
      </c>
      <c r="CM338" s="5" t="s">
        <v>105</v>
      </c>
      <c r="CN338" s="5" t="s">
        <v>105</v>
      </c>
      <c r="CO338" s="5" t="s">
        <v>105</v>
      </c>
      <c r="CP338" s="5" t="s">
        <v>3003</v>
      </c>
      <c r="CQ338" s="29" t="s">
        <v>3004</v>
      </c>
      <c r="CR338" s="5" t="s">
        <v>105</v>
      </c>
      <c r="CS338" s="5" t="s">
        <v>105</v>
      </c>
      <c r="CT338" s="5" t="s">
        <v>105</v>
      </c>
      <c r="CU338" s="5" t="s">
        <v>105</v>
      </c>
      <c r="CV338" s="13" t="s">
        <v>3005</v>
      </c>
      <c r="CW338" s="6"/>
      <c r="CX338" s="6"/>
      <c r="CY338" s="6"/>
      <c r="CZ338" s="6"/>
      <c r="DA338" s="6"/>
      <c r="DB338" s="6"/>
      <c r="DC338" s="6"/>
      <c r="DD338" s="6"/>
      <c r="DE338" s="6"/>
      <c r="DF338" s="6"/>
    </row>
    <row r="339">
      <c r="A339" s="5" t="s">
        <v>100</v>
      </c>
      <c r="B339" s="5" t="s">
        <v>1496</v>
      </c>
      <c r="C339" s="5" t="s">
        <v>2983</v>
      </c>
      <c r="D339" s="5">
        <v>109.0</v>
      </c>
      <c r="E339" s="5" t="s">
        <v>105</v>
      </c>
      <c r="F339" s="5">
        <v>1995.0</v>
      </c>
      <c r="G339" s="5" t="s">
        <v>149</v>
      </c>
      <c r="H339" s="5" t="s">
        <v>105</v>
      </c>
      <c r="I339" s="5" t="s">
        <v>150</v>
      </c>
      <c r="J339" s="5" t="s">
        <v>107</v>
      </c>
      <c r="K339" s="5" t="s">
        <v>108</v>
      </c>
      <c r="L339" s="5" t="s">
        <v>105</v>
      </c>
      <c r="M339" s="5" t="s">
        <v>137</v>
      </c>
      <c r="N339" s="5">
        <v>2.0</v>
      </c>
      <c r="O339" s="29" t="s">
        <v>3006</v>
      </c>
      <c r="P339" s="5" t="s">
        <v>3007</v>
      </c>
      <c r="Q339" s="5" t="s">
        <v>2365</v>
      </c>
      <c r="R339" s="5" t="s">
        <v>2433</v>
      </c>
      <c r="S339" s="5" t="s">
        <v>105</v>
      </c>
      <c r="T339" s="5" t="s">
        <v>105</v>
      </c>
      <c r="U339" s="5" t="s">
        <v>105</v>
      </c>
      <c r="V339" s="5" t="s">
        <v>105</v>
      </c>
      <c r="W339" s="5" t="s">
        <v>105</v>
      </c>
      <c r="X339" s="5">
        <v>607.0</v>
      </c>
      <c r="Y339" s="5" t="s">
        <v>105</v>
      </c>
      <c r="Z339" s="5" t="s">
        <v>167</v>
      </c>
      <c r="AA339" s="5" t="s">
        <v>105</v>
      </c>
      <c r="AB339" s="5" t="s">
        <v>105</v>
      </c>
      <c r="AC339" s="5" t="s">
        <v>2611</v>
      </c>
      <c r="AD339" s="5" t="s">
        <v>1699</v>
      </c>
      <c r="AE339" s="5" t="s">
        <v>105</v>
      </c>
      <c r="AF339" s="5" t="s">
        <v>105</v>
      </c>
      <c r="AG339" s="5" t="s">
        <v>105</v>
      </c>
      <c r="AH339" s="5" t="s">
        <v>105</v>
      </c>
      <c r="AI339" s="28">
        <f t="shared" ref="AI339:AI340" si="84">CONVERT(AJ339, "ft", "m")</f>
        <v>274.32</v>
      </c>
      <c r="AJ339" s="8">
        <f>60*15</f>
        <v>900</v>
      </c>
      <c r="AK339" s="24">
        <f t="shared" ref="AK339:AK340" si="85">CONVERT(AJ339, "ft", "yd")</f>
        <v>300</v>
      </c>
      <c r="AL339" s="5" t="s">
        <v>105</v>
      </c>
      <c r="AM339" s="5">
        <v>1.0</v>
      </c>
      <c r="AN339" s="5" t="s">
        <v>105</v>
      </c>
      <c r="AO339" s="5" t="s">
        <v>105</v>
      </c>
      <c r="AP339" s="5" t="s">
        <v>105</v>
      </c>
      <c r="AQ339" s="5" t="s">
        <v>105</v>
      </c>
      <c r="AR339" s="5" t="s">
        <v>105</v>
      </c>
      <c r="AS339" s="5" t="s">
        <v>105</v>
      </c>
      <c r="AT339" s="5" t="s">
        <v>105</v>
      </c>
      <c r="AU339" s="5" t="s">
        <v>105</v>
      </c>
      <c r="AV339" s="5" t="s">
        <v>105</v>
      </c>
      <c r="AW339" s="5" t="s">
        <v>170</v>
      </c>
      <c r="AX339" s="5" t="s">
        <v>105</v>
      </c>
      <c r="AY339" s="5" t="s">
        <v>105</v>
      </c>
      <c r="AZ339" s="5" t="s">
        <v>105</v>
      </c>
      <c r="BA339" s="5" t="s">
        <v>105</v>
      </c>
      <c r="BB339" s="5" t="s">
        <v>105</v>
      </c>
      <c r="BC339" s="5" t="s">
        <v>105</v>
      </c>
      <c r="BD339" s="5" t="s">
        <v>105</v>
      </c>
      <c r="BE339" s="5" t="s">
        <v>105</v>
      </c>
      <c r="BF339" s="5" t="s">
        <v>105</v>
      </c>
      <c r="BG339" s="5" t="s">
        <v>105</v>
      </c>
      <c r="BH339" s="5" t="s">
        <v>105</v>
      </c>
      <c r="BI339" s="5" t="s">
        <v>318</v>
      </c>
      <c r="BJ339" s="5" t="s">
        <v>105</v>
      </c>
      <c r="BK339" s="5" t="s">
        <v>105</v>
      </c>
      <c r="BL339" s="5" t="s">
        <v>105</v>
      </c>
      <c r="BM339" s="5" t="s">
        <v>105</v>
      </c>
      <c r="BN339" s="5" t="s">
        <v>105</v>
      </c>
      <c r="BO339" s="5" t="s">
        <v>105</v>
      </c>
      <c r="BP339" s="5" t="s">
        <v>3008</v>
      </c>
      <c r="BQ339" s="5" t="s">
        <v>105</v>
      </c>
      <c r="BR339" s="5" t="s">
        <v>3009</v>
      </c>
      <c r="BS339" s="5" t="s">
        <v>118</v>
      </c>
      <c r="BT339" s="5" t="s">
        <v>3010</v>
      </c>
      <c r="BU339" s="5" t="s">
        <v>119</v>
      </c>
      <c r="BV339" s="10" t="s">
        <v>105</v>
      </c>
      <c r="BW339" s="5" t="s">
        <v>118</v>
      </c>
      <c r="BX339" s="5" t="s">
        <v>105</v>
      </c>
      <c r="BY339" s="5" t="s">
        <v>105</v>
      </c>
      <c r="BZ339" s="5" t="s">
        <v>105</v>
      </c>
      <c r="CA339" s="5" t="s">
        <v>105</v>
      </c>
      <c r="CB339" s="5" t="s">
        <v>105</v>
      </c>
      <c r="CC339" s="5" t="s">
        <v>105</v>
      </c>
      <c r="CD339" s="5" t="s">
        <v>105</v>
      </c>
      <c r="CE339" s="5" t="s">
        <v>105</v>
      </c>
      <c r="CF339" s="5" t="s">
        <v>105</v>
      </c>
      <c r="CG339" s="5" t="s">
        <v>105</v>
      </c>
      <c r="CH339" s="5" t="s">
        <v>105</v>
      </c>
      <c r="CI339" s="5" t="s">
        <v>105</v>
      </c>
      <c r="CJ339" s="5" t="s">
        <v>105</v>
      </c>
      <c r="CK339" s="5" t="s">
        <v>105</v>
      </c>
      <c r="CL339" s="5" t="s">
        <v>105</v>
      </c>
      <c r="CM339" s="5" t="s">
        <v>105</v>
      </c>
      <c r="CN339" s="5" t="s">
        <v>105</v>
      </c>
      <c r="CO339" s="5" t="s">
        <v>105</v>
      </c>
      <c r="CP339" s="5" t="s">
        <v>105</v>
      </c>
      <c r="CQ339" s="29" t="s">
        <v>3011</v>
      </c>
      <c r="CR339" s="5" t="s">
        <v>105</v>
      </c>
      <c r="CS339" s="5" t="s">
        <v>105</v>
      </c>
      <c r="CT339" s="5" t="s">
        <v>105</v>
      </c>
      <c r="CU339" s="5" t="s">
        <v>105</v>
      </c>
      <c r="CV339" s="13" t="s">
        <v>3012</v>
      </c>
      <c r="CW339" s="6"/>
      <c r="CX339" s="6"/>
      <c r="CY339" s="6"/>
      <c r="CZ339" s="6"/>
      <c r="DA339" s="6"/>
      <c r="DB339" s="6"/>
      <c r="DC339" s="6"/>
      <c r="DD339" s="6"/>
      <c r="DE339" s="6"/>
      <c r="DF339" s="6"/>
    </row>
    <row r="340">
      <c r="A340" s="5" t="s">
        <v>100</v>
      </c>
      <c r="B340" s="5" t="s">
        <v>1496</v>
      </c>
      <c r="C340" s="5" t="s">
        <v>2983</v>
      </c>
      <c r="D340" s="5">
        <v>3624.0</v>
      </c>
      <c r="E340" s="5" t="s">
        <v>105</v>
      </c>
      <c r="F340" s="5">
        <v>2002.0</v>
      </c>
      <c r="G340" s="5" t="s">
        <v>396</v>
      </c>
      <c r="H340" s="5">
        <v>9.0</v>
      </c>
      <c r="I340" s="5" t="s">
        <v>106</v>
      </c>
      <c r="J340" s="5" t="s">
        <v>107</v>
      </c>
      <c r="K340" s="5" t="s">
        <v>108</v>
      </c>
      <c r="L340" s="5" t="s">
        <v>105</v>
      </c>
      <c r="M340" s="5" t="s">
        <v>215</v>
      </c>
      <c r="N340" s="5">
        <v>2.0</v>
      </c>
      <c r="O340" s="29" t="s">
        <v>3013</v>
      </c>
      <c r="P340" s="5" t="s">
        <v>3014</v>
      </c>
      <c r="Q340" s="5" t="s">
        <v>3015</v>
      </c>
      <c r="R340" s="5" t="s">
        <v>2433</v>
      </c>
      <c r="S340" s="5" t="s">
        <v>3016</v>
      </c>
      <c r="T340" s="5" t="s">
        <v>105</v>
      </c>
      <c r="U340" s="5" t="s">
        <v>105</v>
      </c>
      <c r="V340" s="5" t="s">
        <v>105</v>
      </c>
      <c r="W340" s="5" t="s">
        <v>105</v>
      </c>
      <c r="X340" s="5">
        <v>2115.0</v>
      </c>
      <c r="Y340" s="5" t="s">
        <v>105</v>
      </c>
      <c r="Z340" s="5" t="s">
        <v>261</v>
      </c>
      <c r="AA340" s="5" t="s">
        <v>220</v>
      </c>
      <c r="AB340" s="5">
        <v>17.0</v>
      </c>
      <c r="AC340" s="5" t="s">
        <v>3017</v>
      </c>
      <c r="AD340" s="5" t="s">
        <v>3018</v>
      </c>
      <c r="AE340" s="5" t="s">
        <v>105</v>
      </c>
      <c r="AF340" s="5" t="s">
        <v>105</v>
      </c>
      <c r="AG340" s="5" t="s">
        <v>105</v>
      </c>
      <c r="AH340" s="5" t="s">
        <v>105</v>
      </c>
      <c r="AI340" s="28">
        <f t="shared" si="84"/>
        <v>0.6096</v>
      </c>
      <c r="AJ340" s="22">
        <v>2.0</v>
      </c>
      <c r="AK340" s="24">
        <f t="shared" si="85"/>
        <v>0.6666666667</v>
      </c>
      <c r="AL340" s="5" t="s">
        <v>105</v>
      </c>
      <c r="AM340" s="5">
        <v>1.0</v>
      </c>
      <c r="AN340" s="5">
        <v>8.5</v>
      </c>
      <c r="AO340" s="5" t="s">
        <v>105</v>
      </c>
      <c r="AP340" s="5" t="s">
        <v>105</v>
      </c>
      <c r="AQ340" s="5" t="s">
        <v>105</v>
      </c>
      <c r="AR340" s="5" t="s">
        <v>105</v>
      </c>
      <c r="AS340" s="5" t="s">
        <v>105</v>
      </c>
      <c r="AT340" s="5" t="s">
        <v>105</v>
      </c>
      <c r="AU340" s="5" t="s">
        <v>105</v>
      </c>
      <c r="AV340" s="5" t="s">
        <v>105</v>
      </c>
      <c r="AW340" s="5" t="s">
        <v>116</v>
      </c>
      <c r="AX340" s="5" t="s">
        <v>105</v>
      </c>
      <c r="AY340" s="5" t="s">
        <v>105</v>
      </c>
      <c r="AZ340" s="5" t="s">
        <v>105</v>
      </c>
      <c r="BA340" s="5" t="s">
        <v>105</v>
      </c>
      <c r="BB340" s="5" t="s">
        <v>105</v>
      </c>
      <c r="BC340" s="5" t="s">
        <v>105</v>
      </c>
      <c r="BD340" s="5" t="s">
        <v>105</v>
      </c>
      <c r="BE340" s="5" t="s">
        <v>105</v>
      </c>
      <c r="BF340" s="5" t="s">
        <v>105</v>
      </c>
      <c r="BG340" s="5" t="s">
        <v>105</v>
      </c>
      <c r="BH340" s="5" t="s">
        <v>105</v>
      </c>
      <c r="BI340" s="5" t="s">
        <v>105</v>
      </c>
      <c r="BJ340" s="5" t="s">
        <v>619</v>
      </c>
      <c r="BK340" s="5" t="s">
        <v>105</v>
      </c>
      <c r="BL340" s="5" t="s">
        <v>105</v>
      </c>
      <c r="BM340" s="5" t="s">
        <v>379</v>
      </c>
      <c r="BN340" s="5" t="s">
        <v>105</v>
      </c>
      <c r="BO340" s="5" t="s">
        <v>105</v>
      </c>
      <c r="BP340" s="5" t="s">
        <v>988</v>
      </c>
      <c r="BQ340" s="5" t="s">
        <v>105</v>
      </c>
      <c r="BR340" s="5" t="s">
        <v>215</v>
      </c>
      <c r="BS340" s="5" t="s">
        <v>105</v>
      </c>
      <c r="BT340" s="5" t="s">
        <v>1353</v>
      </c>
      <c r="BU340" s="5" t="s">
        <v>119</v>
      </c>
      <c r="BV340" s="10" t="s">
        <v>105</v>
      </c>
      <c r="BW340" s="10" t="s">
        <v>105</v>
      </c>
      <c r="BX340" s="5" t="s">
        <v>105</v>
      </c>
      <c r="BY340" s="5" t="s">
        <v>105</v>
      </c>
      <c r="BZ340" s="5" t="s">
        <v>105</v>
      </c>
      <c r="CA340" s="5" t="s">
        <v>105</v>
      </c>
      <c r="CB340" s="5" t="s">
        <v>105</v>
      </c>
      <c r="CC340" s="5" t="s">
        <v>105</v>
      </c>
      <c r="CD340" s="5" t="s">
        <v>105</v>
      </c>
      <c r="CE340" s="5" t="s">
        <v>105</v>
      </c>
      <c r="CF340" s="5" t="s">
        <v>105</v>
      </c>
      <c r="CG340" s="5" t="s">
        <v>105</v>
      </c>
      <c r="CH340" s="5" t="s">
        <v>105</v>
      </c>
      <c r="CI340" s="5" t="s">
        <v>105</v>
      </c>
      <c r="CJ340" s="5" t="s">
        <v>105</v>
      </c>
      <c r="CK340" s="5" t="s">
        <v>105</v>
      </c>
      <c r="CL340" s="5" t="s">
        <v>105</v>
      </c>
      <c r="CM340" s="5" t="s">
        <v>105</v>
      </c>
      <c r="CN340" s="5" t="s">
        <v>105</v>
      </c>
      <c r="CO340" s="5" t="s">
        <v>105</v>
      </c>
      <c r="CP340" s="5" t="s">
        <v>105</v>
      </c>
      <c r="CQ340" s="29" t="s">
        <v>3019</v>
      </c>
      <c r="CR340" s="5" t="s">
        <v>105</v>
      </c>
      <c r="CS340" s="5" t="s">
        <v>105</v>
      </c>
      <c r="CT340" s="5" t="s">
        <v>105</v>
      </c>
      <c r="CU340" s="5" t="s">
        <v>105</v>
      </c>
      <c r="CV340" s="13" t="s">
        <v>3020</v>
      </c>
      <c r="CW340" s="6"/>
      <c r="CX340" s="6"/>
      <c r="CY340" s="6"/>
      <c r="CZ340" s="6"/>
      <c r="DA340" s="6"/>
      <c r="DB340" s="6"/>
      <c r="DC340" s="6"/>
      <c r="DD340" s="6"/>
      <c r="DE340" s="6"/>
      <c r="DF340" s="6"/>
    </row>
    <row r="341">
      <c r="A341" s="5" t="s">
        <v>100</v>
      </c>
      <c r="B341" s="5" t="s">
        <v>1496</v>
      </c>
      <c r="C341" s="5" t="s">
        <v>2983</v>
      </c>
      <c r="D341" s="5">
        <v>5053.0</v>
      </c>
      <c r="E341" s="5" t="s">
        <v>105</v>
      </c>
      <c r="F341" s="5">
        <v>2002.0</v>
      </c>
      <c r="G341" s="5" t="s">
        <v>492</v>
      </c>
      <c r="H341" s="5">
        <v>5.0</v>
      </c>
      <c r="I341" s="5" t="s">
        <v>136</v>
      </c>
      <c r="J341" s="5" t="s">
        <v>124</v>
      </c>
      <c r="K341" s="5" t="s">
        <v>199</v>
      </c>
      <c r="L341" s="5" t="s">
        <v>105</v>
      </c>
      <c r="M341" s="5" t="s">
        <v>105</v>
      </c>
      <c r="N341" s="5">
        <v>2.0</v>
      </c>
      <c r="O341" s="29" t="s">
        <v>3021</v>
      </c>
      <c r="P341" s="5" t="s">
        <v>2987</v>
      </c>
      <c r="Q341" s="5" t="s">
        <v>3022</v>
      </c>
      <c r="R341" s="5" t="s">
        <v>2987</v>
      </c>
      <c r="S341" s="5" t="s">
        <v>105</v>
      </c>
      <c r="T341" s="5" t="s">
        <v>105</v>
      </c>
      <c r="U341" s="5" t="s">
        <v>105</v>
      </c>
      <c r="V341" s="5" t="s">
        <v>105</v>
      </c>
      <c r="W341" s="5" t="s">
        <v>105</v>
      </c>
      <c r="X341" s="5">
        <v>2100.0</v>
      </c>
      <c r="Y341" s="5" t="s">
        <v>105</v>
      </c>
      <c r="Z341" s="5" t="s">
        <v>261</v>
      </c>
      <c r="AA341" s="5" t="s">
        <v>220</v>
      </c>
      <c r="AB341" s="5">
        <v>1.0</v>
      </c>
      <c r="AC341" s="5" t="s">
        <v>284</v>
      </c>
      <c r="AD341" s="5" t="s">
        <v>402</v>
      </c>
      <c r="AE341" s="5" t="s">
        <v>105</v>
      </c>
      <c r="AF341" s="5" t="s">
        <v>105</v>
      </c>
      <c r="AG341" s="5" t="s">
        <v>105</v>
      </c>
      <c r="AH341" s="5" t="s">
        <v>105</v>
      </c>
      <c r="AI341" s="5" t="s">
        <v>105</v>
      </c>
      <c r="AJ341" s="5" t="s">
        <v>105</v>
      </c>
      <c r="AK341" s="5" t="s">
        <v>105</v>
      </c>
      <c r="AL341" s="5" t="s">
        <v>105</v>
      </c>
      <c r="AM341" s="5" t="s">
        <v>105</v>
      </c>
      <c r="AN341" s="5" t="s">
        <v>105</v>
      </c>
      <c r="AO341" s="5" t="s">
        <v>105</v>
      </c>
      <c r="AP341" s="5" t="s">
        <v>105</v>
      </c>
      <c r="AQ341" s="5" t="s">
        <v>105</v>
      </c>
      <c r="AR341" s="5" t="s">
        <v>105</v>
      </c>
      <c r="AS341" s="5" t="s">
        <v>105</v>
      </c>
      <c r="AT341" s="5" t="s">
        <v>105</v>
      </c>
      <c r="AU341" s="5" t="s">
        <v>105</v>
      </c>
      <c r="AV341" s="5" t="s">
        <v>105</v>
      </c>
      <c r="AW341" s="5" t="s">
        <v>105</v>
      </c>
      <c r="AX341" s="5" t="s">
        <v>105</v>
      </c>
      <c r="AY341" s="5" t="s">
        <v>105</v>
      </c>
      <c r="AZ341" s="5" t="s">
        <v>105</v>
      </c>
      <c r="BA341" s="5" t="s">
        <v>105</v>
      </c>
      <c r="BB341" s="5" t="s">
        <v>105</v>
      </c>
      <c r="BC341" s="5" t="s">
        <v>105</v>
      </c>
      <c r="BD341" s="5" t="s">
        <v>105</v>
      </c>
      <c r="BE341" s="5" t="s">
        <v>105</v>
      </c>
      <c r="BF341" s="5" t="s">
        <v>105</v>
      </c>
      <c r="BG341" s="5" t="s">
        <v>105</v>
      </c>
      <c r="BH341" s="5" t="s">
        <v>105</v>
      </c>
      <c r="BI341" s="5" t="s">
        <v>105</v>
      </c>
      <c r="BJ341" s="5" t="s">
        <v>105</v>
      </c>
      <c r="BK341" s="5" t="s">
        <v>105</v>
      </c>
      <c r="BL341" s="5" t="s">
        <v>105</v>
      </c>
      <c r="BM341" s="5" t="s">
        <v>105</v>
      </c>
      <c r="BN341" s="5" t="s">
        <v>105</v>
      </c>
      <c r="BO341" s="5" t="s">
        <v>105</v>
      </c>
      <c r="BP341" s="5" t="s">
        <v>105</v>
      </c>
      <c r="BQ341" s="5" t="s">
        <v>105</v>
      </c>
      <c r="BR341" s="5" t="s">
        <v>105</v>
      </c>
      <c r="BS341" s="5" t="s">
        <v>105</v>
      </c>
      <c r="BT341" s="5" t="s">
        <v>105</v>
      </c>
      <c r="BU341" s="5" t="s">
        <v>105</v>
      </c>
      <c r="BV341" s="10" t="s">
        <v>105</v>
      </c>
      <c r="BW341" s="10" t="s">
        <v>105</v>
      </c>
      <c r="BX341" s="5" t="s">
        <v>3023</v>
      </c>
      <c r="BY341" s="5" t="s">
        <v>105</v>
      </c>
      <c r="BZ341" s="5" t="s">
        <v>105</v>
      </c>
      <c r="CA341" s="5" t="s">
        <v>105</v>
      </c>
      <c r="CB341" s="5" t="s">
        <v>105</v>
      </c>
      <c r="CC341" s="5" t="s">
        <v>105</v>
      </c>
      <c r="CD341" s="5" t="s">
        <v>105</v>
      </c>
      <c r="CE341" s="5" t="s">
        <v>105</v>
      </c>
      <c r="CF341" s="5" t="s">
        <v>105</v>
      </c>
      <c r="CG341" s="5" t="s">
        <v>105</v>
      </c>
      <c r="CH341" s="5" t="s">
        <v>105</v>
      </c>
      <c r="CI341" s="5" t="s">
        <v>105</v>
      </c>
      <c r="CJ341" s="5" t="s">
        <v>105</v>
      </c>
      <c r="CK341" s="5" t="s">
        <v>105</v>
      </c>
      <c r="CL341" s="5" t="s">
        <v>105</v>
      </c>
      <c r="CM341" s="5" t="s">
        <v>105</v>
      </c>
      <c r="CN341" s="5" t="s">
        <v>105</v>
      </c>
      <c r="CO341" s="5" t="s">
        <v>105</v>
      </c>
      <c r="CP341" s="5" t="s">
        <v>105</v>
      </c>
      <c r="CQ341" s="29" t="s">
        <v>3024</v>
      </c>
      <c r="CR341" s="5" t="s">
        <v>105</v>
      </c>
      <c r="CS341" s="5" t="s">
        <v>105</v>
      </c>
      <c r="CT341" s="5" t="s">
        <v>105</v>
      </c>
      <c r="CU341" s="5" t="s">
        <v>105</v>
      </c>
      <c r="CV341" s="13" t="s">
        <v>3025</v>
      </c>
      <c r="CW341" s="6"/>
      <c r="CX341" s="6"/>
      <c r="CY341" s="6"/>
      <c r="CZ341" s="6"/>
      <c r="DA341" s="6"/>
      <c r="DB341" s="6"/>
      <c r="DC341" s="6"/>
      <c r="DD341" s="6"/>
      <c r="DE341" s="6"/>
      <c r="DF341" s="6"/>
    </row>
    <row r="342">
      <c r="A342" s="5" t="s">
        <v>100</v>
      </c>
      <c r="B342" s="5" t="s">
        <v>1496</v>
      </c>
      <c r="C342" s="5" t="s">
        <v>2983</v>
      </c>
      <c r="D342" s="5">
        <v>24318.0</v>
      </c>
      <c r="E342" s="5" t="s">
        <v>1746</v>
      </c>
      <c r="F342" s="5">
        <v>2008.0</v>
      </c>
      <c r="G342" s="5" t="s">
        <v>149</v>
      </c>
      <c r="H342" s="5">
        <v>31.0</v>
      </c>
      <c r="I342" s="5" t="s">
        <v>150</v>
      </c>
      <c r="J342" s="5" t="s">
        <v>107</v>
      </c>
      <c r="K342" s="5" t="s">
        <v>108</v>
      </c>
      <c r="L342" s="5" t="s">
        <v>105</v>
      </c>
      <c r="M342" s="5" t="s">
        <v>266</v>
      </c>
      <c r="N342" s="5">
        <v>1.0</v>
      </c>
      <c r="O342" s="29" t="s">
        <v>3026</v>
      </c>
      <c r="P342" s="5" t="s">
        <v>3027</v>
      </c>
      <c r="Q342" s="5" t="s">
        <v>3022</v>
      </c>
      <c r="R342" s="5" t="s">
        <v>3028</v>
      </c>
      <c r="S342" s="5" t="s">
        <v>105</v>
      </c>
      <c r="T342" s="5">
        <v>45.490044</v>
      </c>
      <c r="U342" s="5">
        <v>-122.276425</v>
      </c>
      <c r="V342" s="5" t="s">
        <v>105</v>
      </c>
      <c r="W342" s="5">
        <v>355.0</v>
      </c>
      <c r="X342" s="5">
        <v>1845.0</v>
      </c>
      <c r="Y342" s="5" t="s">
        <v>105</v>
      </c>
      <c r="Z342" s="5" t="s">
        <v>167</v>
      </c>
      <c r="AA342" s="5" t="s">
        <v>220</v>
      </c>
      <c r="AB342" s="5">
        <v>1.0</v>
      </c>
      <c r="AC342" s="5" t="s">
        <v>428</v>
      </c>
      <c r="AD342" s="5" t="s">
        <v>3029</v>
      </c>
      <c r="AE342" s="5" t="s">
        <v>105</v>
      </c>
      <c r="AF342" s="5" t="s">
        <v>105</v>
      </c>
      <c r="AG342" s="5" t="s">
        <v>105</v>
      </c>
      <c r="AH342" s="6">
        <f>5/60</f>
        <v>0.08333333333</v>
      </c>
      <c r="AI342" s="28">
        <f t="shared" ref="AI342:AI343" si="86">CONVERT(AJ342, "ft", "m")</f>
        <v>22.86</v>
      </c>
      <c r="AJ342" s="22">
        <v>75.0</v>
      </c>
      <c r="AK342" s="24">
        <f t="shared" ref="AK342:AK343" si="87">CONVERT(AJ342, "ft", "yd")</f>
        <v>25</v>
      </c>
      <c r="AL342" s="5" t="s">
        <v>105</v>
      </c>
      <c r="AM342" s="5">
        <v>1.0</v>
      </c>
      <c r="AN342" s="5">
        <v>7.5</v>
      </c>
      <c r="AO342" s="5" t="s">
        <v>105</v>
      </c>
      <c r="AP342" s="5" t="s">
        <v>105</v>
      </c>
      <c r="AQ342" s="5" t="s">
        <v>105</v>
      </c>
      <c r="AR342" s="5" t="s">
        <v>105</v>
      </c>
      <c r="AS342" s="5" t="s">
        <v>105</v>
      </c>
      <c r="AT342" s="5" t="s">
        <v>105</v>
      </c>
      <c r="AU342" s="5" t="s">
        <v>105</v>
      </c>
      <c r="AV342" s="5" t="s">
        <v>105</v>
      </c>
      <c r="AW342" s="5" t="s">
        <v>116</v>
      </c>
      <c r="AX342" s="5" t="s">
        <v>105</v>
      </c>
      <c r="AY342" s="5" t="s">
        <v>105</v>
      </c>
      <c r="AZ342" s="5" t="s">
        <v>105</v>
      </c>
      <c r="BA342" s="5" t="s">
        <v>105</v>
      </c>
      <c r="BB342" s="5" t="s">
        <v>105</v>
      </c>
      <c r="BC342" s="5" t="s">
        <v>105</v>
      </c>
      <c r="BD342" s="5" t="s">
        <v>105</v>
      </c>
      <c r="BE342" s="5" t="s">
        <v>105</v>
      </c>
      <c r="BF342" s="5" t="s">
        <v>105</v>
      </c>
      <c r="BG342" s="5" t="s">
        <v>977</v>
      </c>
      <c r="BH342" s="5" t="s">
        <v>105</v>
      </c>
      <c r="BI342" s="5" t="s">
        <v>105</v>
      </c>
      <c r="BJ342" s="5" t="s">
        <v>619</v>
      </c>
      <c r="BK342" s="5" t="s">
        <v>118</v>
      </c>
      <c r="BL342" s="5" t="s">
        <v>105</v>
      </c>
      <c r="BM342" s="5" t="s">
        <v>379</v>
      </c>
      <c r="BN342" s="5" t="s">
        <v>105</v>
      </c>
      <c r="BO342" s="5" t="s">
        <v>105</v>
      </c>
      <c r="BP342" s="5" t="s">
        <v>3030</v>
      </c>
      <c r="BQ342" s="5" t="s">
        <v>105</v>
      </c>
      <c r="BR342" s="5" t="s">
        <v>3031</v>
      </c>
      <c r="BS342" s="5" t="s">
        <v>118</v>
      </c>
      <c r="BT342" s="5" t="s">
        <v>1353</v>
      </c>
      <c r="BU342" s="5" t="s">
        <v>119</v>
      </c>
      <c r="BV342" s="10" t="s">
        <v>105</v>
      </c>
      <c r="BW342" s="10" t="s">
        <v>105</v>
      </c>
      <c r="BX342" s="5" t="s">
        <v>105</v>
      </c>
      <c r="BY342" s="5" t="s">
        <v>105</v>
      </c>
      <c r="BZ342" s="5" t="s">
        <v>105</v>
      </c>
      <c r="CA342" s="5" t="s">
        <v>105</v>
      </c>
      <c r="CB342" s="5" t="s">
        <v>105</v>
      </c>
      <c r="CC342" s="5" t="s">
        <v>105</v>
      </c>
      <c r="CD342" s="5" t="s">
        <v>105</v>
      </c>
      <c r="CE342" s="5" t="s">
        <v>105</v>
      </c>
      <c r="CF342" s="5" t="s">
        <v>105</v>
      </c>
      <c r="CG342" s="5" t="s">
        <v>105</v>
      </c>
      <c r="CH342" s="5" t="s">
        <v>105</v>
      </c>
      <c r="CI342" s="5" t="s">
        <v>105</v>
      </c>
      <c r="CJ342" s="5" t="s">
        <v>105</v>
      </c>
      <c r="CK342" s="5" t="s">
        <v>105</v>
      </c>
      <c r="CL342" s="5" t="s">
        <v>105</v>
      </c>
      <c r="CM342" s="5" t="s">
        <v>105</v>
      </c>
      <c r="CN342" s="5" t="s">
        <v>105</v>
      </c>
      <c r="CO342" s="5" t="s">
        <v>105</v>
      </c>
      <c r="CP342" s="5" t="s">
        <v>105</v>
      </c>
      <c r="CQ342" s="29" t="s">
        <v>3032</v>
      </c>
      <c r="CR342" s="5" t="s">
        <v>118</v>
      </c>
      <c r="CS342" s="5" t="s">
        <v>118</v>
      </c>
      <c r="CT342" s="5" t="s">
        <v>105</v>
      </c>
      <c r="CU342" s="5" t="s">
        <v>105</v>
      </c>
      <c r="CV342" s="13" t="s">
        <v>3033</v>
      </c>
      <c r="CW342" s="6"/>
      <c r="CX342" s="6"/>
      <c r="CY342" s="6"/>
      <c r="CZ342" s="6"/>
      <c r="DA342" s="6"/>
      <c r="DB342" s="6"/>
      <c r="DC342" s="6"/>
      <c r="DD342" s="6"/>
      <c r="DE342" s="6"/>
      <c r="DF342" s="6"/>
    </row>
    <row r="343">
      <c r="A343" s="5" t="s">
        <v>100</v>
      </c>
      <c r="B343" s="5" t="s">
        <v>1496</v>
      </c>
      <c r="C343" s="5" t="s">
        <v>3034</v>
      </c>
      <c r="D343" s="5">
        <v>24399.0</v>
      </c>
      <c r="E343" s="5" t="s">
        <v>2169</v>
      </c>
      <c r="F343" s="5">
        <v>1982.0</v>
      </c>
      <c r="G343" s="5" t="s">
        <v>492</v>
      </c>
      <c r="H343" s="5">
        <v>20.0</v>
      </c>
      <c r="I343" s="5" t="s">
        <v>136</v>
      </c>
      <c r="J343" s="5" t="s">
        <v>107</v>
      </c>
      <c r="K343" s="5" t="s">
        <v>108</v>
      </c>
      <c r="L343" s="5" t="s">
        <v>105</v>
      </c>
      <c r="M343" s="5" t="s">
        <v>137</v>
      </c>
      <c r="N343" s="5">
        <v>1.0</v>
      </c>
      <c r="O343" s="29" t="s">
        <v>3035</v>
      </c>
      <c r="P343" s="5" t="s">
        <v>3036</v>
      </c>
      <c r="Q343" s="5" t="s">
        <v>722</v>
      </c>
      <c r="R343" s="5" t="s">
        <v>2884</v>
      </c>
      <c r="S343" s="5" t="s">
        <v>105</v>
      </c>
      <c r="T343" s="5" t="s">
        <v>105</v>
      </c>
      <c r="U343" s="5" t="s">
        <v>105</v>
      </c>
      <c r="V343" s="5" t="s">
        <v>105</v>
      </c>
      <c r="W343" s="5" t="s">
        <v>105</v>
      </c>
      <c r="X343" s="5">
        <v>907.0</v>
      </c>
      <c r="Y343" s="5" t="s">
        <v>105</v>
      </c>
      <c r="Z343" s="5" t="s">
        <v>167</v>
      </c>
      <c r="AA343" s="5" t="s">
        <v>156</v>
      </c>
      <c r="AB343" s="5">
        <v>12.0</v>
      </c>
      <c r="AC343" s="5" t="s">
        <v>3037</v>
      </c>
      <c r="AD343" s="5" t="s">
        <v>3038</v>
      </c>
      <c r="AE343" s="5" t="s">
        <v>105</v>
      </c>
      <c r="AF343" s="5" t="s">
        <v>105</v>
      </c>
      <c r="AG343" s="5" t="s">
        <v>105</v>
      </c>
      <c r="AH343" s="5" t="s">
        <v>105</v>
      </c>
      <c r="AI343" s="28">
        <f t="shared" si="86"/>
        <v>182.88</v>
      </c>
      <c r="AJ343" s="22">
        <v>600.0</v>
      </c>
      <c r="AK343" s="24">
        <f t="shared" si="87"/>
        <v>200</v>
      </c>
      <c r="AL343" s="5" t="s">
        <v>105</v>
      </c>
      <c r="AM343" s="5">
        <v>2.0</v>
      </c>
      <c r="AN343" s="5">
        <v>7.0</v>
      </c>
      <c r="AO343" s="5">
        <v>3.5</v>
      </c>
      <c r="AP343" s="5" t="s">
        <v>105</v>
      </c>
      <c r="AQ343" s="5" t="s">
        <v>105</v>
      </c>
      <c r="AR343" s="5" t="s">
        <v>105</v>
      </c>
      <c r="AS343" s="5" t="s">
        <v>105</v>
      </c>
      <c r="AT343" s="5">
        <v>450.0</v>
      </c>
      <c r="AU343" s="5" t="s">
        <v>105</v>
      </c>
      <c r="AV343" s="5" t="s">
        <v>105</v>
      </c>
      <c r="AW343" s="5" t="s">
        <v>286</v>
      </c>
      <c r="AX343" s="5" t="s">
        <v>105</v>
      </c>
      <c r="AY343" s="5" t="s">
        <v>105</v>
      </c>
      <c r="AZ343" s="5">
        <v>4.0</v>
      </c>
      <c r="BA343" s="5" t="s">
        <v>286</v>
      </c>
      <c r="BB343" s="5" t="s">
        <v>105</v>
      </c>
      <c r="BC343" s="5" t="s">
        <v>105</v>
      </c>
      <c r="BD343" s="5" t="s">
        <v>105</v>
      </c>
      <c r="BE343" s="5" t="s">
        <v>105</v>
      </c>
      <c r="BF343" s="5" t="s">
        <v>105</v>
      </c>
      <c r="BG343" s="5" t="s">
        <v>105</v>
      </c>
      <c r="BH343" s="5" t="s">
        <v>105</v>
      </c>
      <c r="BI343" s="5" t="s">
        <v>318</v>
      </c>
      <c r="BJ343" s="5" t="s">
        <v>654</v>
      </c>
      <c r="BK343" s="5" t="s">
        <v>105</v>
      </c>
      <c r="BL343" s="5" t="s">
        <v>105</v>
      </c>
      <c r="BM343" s="5" t="s">
        <v>749</v>
      </c>
      <c r="BN343" s="5" t="s">
        <v>685</v>
      </c>
      <c r="BO343" s="5" t="s">
        <v>105</v>
      </c>
      <c r="BP343" s="5" t="s">
        <v>3039</v>
      </c>
      <c r="BQ343" s="5" t="s">
        <v>105</v>
      </c>
      <c r="BR343" s="5" t="s">
        <v>3040</v>
      </c>
      <c r="BS343" s="5" t="s">
        <v>105</v>
      </c>
      <c r="BT343" s="5" t="s">
        <v>3041</v>
      </c>
      <c r="BU343" s="5" t="s">
        <v>119</v>
      </c>
      <c r="BV343" s="5" t="s">
        <v>348</v>
      </c>
      <c r="BW343" s="5" t="s">
        <v>118</v>
      </c>
      <c r="BX343" s="5" t="s">
        <v>105</v>
      </c>
      <c r="BY343" s="5" t="s">
        <v>105</v>
      </c>
      <c r="BZ343" s="5" t="s">
        <v>105</v>
      </c>
      <c r="CA343" s="5" t="s">
        <v>105</v>
      </c>
      <c r="CB343" s="5" t="s">
        <v>105</v>
      </c>
      <c r="CC343" s="5" t="s">
        <v>105</v>
      </c>
      <c r="CD343" s="5" t="s">
        <v>105</v>
      </c>
      <c r="CE343" s="5" t="s">
        <v>105</v>
      </c>
      <c r="CF343" s="5" t="s">
        <v>105</v>
      </c>
      <c r="CG343" s="5" t="s">
        <v>105</v>
      </c>
      <c r="CH343" s="5" t="s">
        <v>105</v>
      </c>
      <c r="CI343" s="5" t="s">
        <v>105</v>
      </c>
      <c r="CJ343" s="5" t="s">
        <v>105</v>
      </c>
      <c r="CK343" s="5" t="s">
        <v>105</v>
      </c>
      <c r="CL343" s="5" t="s">
        <v>105</v>
      </c>
      <c r="CM343" s="5" t="s">
        <v>105</v>
      </c>
      <c r="CN343" s="5" t="s">
        <v>105</v>
      </c>
      <c r="CO343" s="5" t="s">
        <v>105</v>
      </c>
      <c r="CP343" s="5" t="s">
        <v>3042</v>
      </c>
      <c r="CQ343" s="29" t="s">
        <v>3043</v>
      </c>
      <c r="CR343" s="5" t="s">
        <v>105</v>
      </c>
      <c r="CS343" s="5" t="s">
        <v>118</v>
      </c>
      <c r="CT343" s="5" t="s">
        <v>3044</v>
      </c>
      <c r="CU343" s="5" t="s">
        <v>105</v>
      </c>
      <c r="CV343" s="13" t="s">
        <v>3045</v>
      </c>
      <c r="CW343" s="6"/>
      <c r="CX343" s="6"/>
      <c r="CY343" s="6"/>
      <c r="CZ343" s="6"/>
      <c r="DA343" s="6"/>
      <c r="DB343" s="6"/>
      <c r="DC343" s="6"/>
      <c r="DD343" s="6"/>
      <c r="DE343" s="6"/>
      <c r="DF343" s="6"/>
    </row>
    <row r="344">
      <c r="A344" s="5" t="s">
        <v>100</v>
      </c>
      <c r="B344" s="5" t="s">
        <v>1496</v>
      </c>
      <c r="C344" s="5" t="s">
        <v>3034</v>
      </c>
      <c r="D344" s="5">
        <v>8948.0</v>
      </c>
      <c r="E344" s="5" t="s">
        <v>103</v>
      </c>
      <c r="F344" s="5">
        <v>1991.0</v>
      </c>
      <c r="G344" s="5" t="s">
        <v>492</v>
      </c>
      <c r="H344" s="5" t="s">
        <v>105</v>
      </c>
      <c r="I344" s="5" t="s">
        <v>136</v>
      </c>
      <c r="J344" s="5" t="s">
        <v>124</v>
      </c>
      <c r="K344" s="5" t="s">
        <v>623</v>
      </c>
      <c r="L344" s="5" t="s">
        <v>105</v>
      </c>
      <c r="M344" s="5" t="s">
        <v>1535</v>
      </c>
      <c r="N344" s="5">
        <v>1.0</v>
      </c>
      <c r="O344" s="29" t="s">
        <v>3046</v>
      </c>
      <c r="P344" s="5" t="s">
        <v>3047</v>
      </c>
      <c r="Q344" s="5" t="s">
        <v>3048</v>
      </c>
      <c r="R344" s="5" t="s">
        <v>3049</v>
      </c>
      <c r="S344" s="5" t="s">
        <v>105</v>
      </c>
      <c r="T344" s="5" t="s">
        <v>105</v>
      </c>
      <c r="U344" s="5" t="s">
        <v>105</v>
      </c>
      <c r="V344" s="5" t="s">
        <v>105</v>
      </c>
      <c r="W344" s="5" t="s">
        <v>105</v>
      </c>
      <c r="X344" s="5">
        <v>907.0</v>
      </c>
      <c r="Y344" s="5" t="s">
        <v>105</v>
      </c>
      <c r="Z344" s="5" t="s">
        <v>804</v>
      </c>
      <c r="AA344" s="5" t="s">
        <v>105</v>
      </c>
      <c r="AB344" s="5" t="s">
        <v>105</v>
      </c>
      <c r="AC344" s="5" t="s">
        <v>284</v>
      </c>
      <c r="AD344" s="5" t="s">
        <v>105</v>
      </c>
      <c r="AE344" s="5" t="s">
        <v>105</v>
      </c>
      <c r="AF344" s="5" t="s">
        <v>105</v>
      </c>
      <c r="AG344" s="5" t="s">
        <v>105</v>
      </c>
      <c r="AH344" s="5" t="s">
        <v>105</v>
      </c>
      <c r="AI344" s="15" t="s">
        <v>105</v>
      </c>
      <c r="AJ344" s="22" t="s">
        <v>105</v>
      </c>
      <c r="AK344" s="25" t="s">
        <v>105</v>
      </c>
      <c r="AL344" s="5" t="s">
        <v>105</v>
      </c>
      <c r="AM344" s="5" t="s">
        <v>105</v>
      </c>
      <c r="AN344" s="5" t="s">
        <v>105</v>
      </c>
      <c r="AO344" s="5" t="s">
        <v>105</v>
      </c>
      <c r="AP344" s="5" t="s">
        <v>105</v>
      </c>
      <c r="AQ344" s="5" t="s">
        <v>105</v>
      </c>
      <c r="AR344" s="5" t="s">
        <v>105</v>
      </c>
      <c r="AS344" s="5" t="s">
        <v>105</v>
      </c>
      <c r="AT344" s="5" t="s">
        <v>105</v>
      </c>
      <c r="AU344" s="5" t="s">
        <v>105</v>
      </c>
      <c r="AV344" s="5" t="s">
        <v>105</v>
      </c>
      <c r="AW344" s="5" t="s">
        <v>105</v>
      </c>
      <c r="AX344" s="5" t="s">
        <v>105</v>
      </c>
      <c r="AY344" s="5" t="s">
        <v>105</v>
      </c>
      <c r="AZ344" s="5" t="s">
        <v>105</v>
      </c>
      <c r="BA344" s="5" t="s">
        <v>105</v>
      </c>
      <c r="BB344" s="5" t="s">
        <v>105</v>
      </c>
      <c r="BC344" s="5" t="s">
        <v>105</v>
      </c>
      <c r="BD344" s="5" t="s">
        <v>105</v>
      </c>
      <c r="BE344" s="5" t="s">
        <v>105</v>
      </c>
      <c r="BF344" s="5" t="s">
        <v>105</v>
      </c>
      <c r="BG344" s="5" t="s">
        <v>105</v>
      </c>
      <c r="BH344" s="5" t="s">
        <v>105</v>
      </c>
      <c r="BI344" s="5" t="s">
        <v>105</v>
      </c>
      <c r="BJ344" s="5" t="s">
        <v>105</v>
      </c>
      <c r="BK344" s="5" t="s">
        <v>105</v>
      </c>
      <c r="BL344" s="5" t="s">
        <v>105</v>
      </c>
      <c r="BM344" s="5" t="s">
        <v>105</v>
      </c>
      <c r="BN344" s="5" t="s">
        <v>105</v>
      </c>
      <c r="BO344" s="5" t="s">
        <v>105</v>
      </c>
      <c r="BP344" s="5" t="s">
        <v>105</v>
      </c>
      <c r="BQ344" s="5" t="s">
        <v>105</v>
      </c>
      <c r="BR344" s="5" t="s">
        <v>1564</v>
      </c>
      <c r="BS344" s="5" t="s">
        <v>105</v>
      </c>
      <c r="BT344" s="5" t="s">
        <v>105</v>
      </c>
      <c r="BU344" s="5" t="s">
        <v>105</v>
      </c>
      <c r="BV344" s="10" t="s">
        <v>105</v>
      </c>
      <c r="BW344" s="10" t="s">
        <v>105</v>
      </c>
      <c r="BX344" s="5" t="s">
        <v>105</v>
      </c>
      <c r="BY344" s="5" t="s">
        <v>105</v>
      </c>
      <c r="BZ344" s="5" t="s">
        <v>105</v>
      </c>
      <c r="CA344" s="5" t="s">
        <v>105</v>
      </c>
      <c r="CB344" s="5" t="s">
        <v>105</v>
      </c>
      <c r="CC344" s="5" t="s">
        <v>105</v>
      </c>
      <c r="CD344" s="5" t="s">
        <v>105</v>
      </c>
      <c r="CE344" s="5" t="s">
        <v>105</v>
      </c>
      <c r="CF344" s="5" t="s">
        <v>105</v>
      </c>
      <c r="CG344" s="5" t="s">
        <v>105</v>
      </c>
      <c r="CH344" s="5" t="s">
        <v>105</v>
      </c>
      <c r="CI344" s="5" t="s">
        <v>105</v>
      </c>
      <c r="CJ344" s="5" t="s">
        <v>105</v>
      </c>
      <c r="CK344" s="5" t="s">
        <v>105</v>
      </c>
      <c r="CL344" s="5" t="s">
        <v>105</v>
      </c>
      <c r="CM344" s="5" t="s">
        <v>105</v>
      </c>
      <c r="CN344" s="5" t="s">
        <v>105</v>
      </c>
      <c r="CO344" s="5" t="s">
        <v>105</v>
      </c>
      <c r="CP344" s="5" t="s">
        <v>3050</v>
      </c>
      <c r="CQ344" s="29" t="s">
        <v>3051</v>
      </c>
      <c r="CR344" s="5" t="s">
        <v>105</v>
      </c>
      <c r="CS344" s="5" t="s">
        <v>105</v>
      </c>
      <c r="CT344" s="5" t="s">
        <v>105</v>
      </c>
      <c r="CU344" s="5" t="s">
        <v>105</v>
      </c>
      <c r="CV344" s="13" t="s">
        <v>3052</v>
      </c>
      <c r="CW344" s="6"/>
      <c r="CX344" s="6"/>
      <c r="CY344" s="6"/>
      <c r="CZ344" s="6"/>
      <c r="DA344" s="6"/>
      <c r="DB344" s="6"/>
      <c r="DC344" s="6"/>
      <c r="DD344" s="6"/>
      <c r="DE344" s="6"/>
      <c r="DF344" s="6"/>
    </row>
    <row r="345">
      <c r="A345" s="5" t="s">
        <v>100</v>
      </c>
      <c r="B345" s="5" t="s">
        <v>1496</v>
      </c>
      <c r="C345" s="5" t="s">
        <v>3034</v>
      </c>
      <c r="D345" s="5">
        <v>25907.0</v>
      </c>
      <c r="E345" s="5" t="s">
        <v>1737</v>
      </c>
      <c r="F345" s="5">
        <v>1995.0</v>
      </c>
      <c r="G345" s="5" t="s">
        <v>135</v>
      </c>
      <c r="H345" s="5">
        <v>15.0</v>
      </c>
      <c r="I345" s="5" t="s">
        <v>136</v>
      </c>
      <c r="J345" s="5" t="s">
        <v>124</v>
      </c>
      <c r="K345" s="5" t="s">
        <v>151</v>
      </c>
      <c r="L345" s="5" t="s">
        <v>623</v>
      </c>
      <c r="M345" s="5" t="s">
        <v>151</v>
      </c>
      <c r="N345" s="5">
        <v>2.0</v>
      </c>
      <c r="O345" s="29" t="s">
        <v>3053</v>
      </c>
      <c r="P345" s="5" t="s">
        <v>105</v>
      </c>
      <c r="Q345" s="5" t="s">
        <v>3054</v>
      </c>
      <c r="R345" s="5" t="s">
        <v>3055</v>
      </c>
      <c r="S345" s="5" t="s">
        <v>105</v>
      </c>
      <c r="T345" s="5" t="s">
        <v>105</v>
      </c>
      <c r="U345" s="5" t="s">
        <v>105</v>
      </c>
      <c r="V345" s="5" t="s">
        <v>105</v>
      </c>
      <c r="W345" s="5">
        <v>1750.0</v>
      </c>
      <c r="X345" s="5">
        <v>2307.0</v>
      </c>
      <c r="Y345" s="5" t="s">
        <v>105</v>
      </c>
      <c r="Z345" s="5" t="s">
        <v>105</v>
      </c>
      <c r="AA345" s="5" t="s">
        <v>105</v>
      </c>
      <c r="AB345" s="5" t="s">
        <v>105</v>
      </c>
      <c r="AC345" s="5" t="s">
        <v>284</v>
      </c>
      <c r="AD345" s="5" t="s">
        <v>3056</v>
      </c>
      <c r="AE345" s="5" t="s">
        <v>105</v>
      </c>
      <c r="AF345" s="5" t="s">
        <v>105</v>
      </c>
      <c r="AG345" s="5" t="s">
        <v>105</v>
      </c>
      <c r="AH345" s="5" t="s">
        <v>105</v>
      </c>
      <c r="AI345" s="5" t="s">
        <v>105</v>
      </c>
      <c r="AJ345" s="5" t="s">
        <v>105</v>
      </c>
      <c r="AK345" s="5" t="s">
        <v>105</v>
      </c>
      <c r="AL345" s="5" t="s">
        <v>105</v>
      </c>
      <c r="AM345" s="5" t="s">
        <v>105</v>
      </c>
      <c r="AN345" s="5" t="s">
        <v>105</v>
      </c>
      <c r="AO345" s="5" t="s">
        <v>105</v>
      </c>
      <c r="AP345" s="5" t="s">
        <v>105</v>
      </c>
      <c r="AQ345" s="5" t="s">
        <v>105</v>
      </c>
      <c r="AR345" s="5" t="s">
        <v>105</v>
      </c>
      <c r="AS345" s="5" t="s">
        <v>105</v>
      </c>
      <c r="AT345" s="5" t="s">
        <v>105</v>
      </c>
      <c r="AU345" s="5" t="s">
        <v>105</v>
      </c>
      <c r="AV345" s="5" t="s">
        <v>105</v>
      </c>
      <c r="AW345" s="5" t="s">
        <v>105</v>
      </c>
      <c r="AX345" s="5" t="s">
        <v>105</v>
      </c>
      <c r="AY345" s="5" t="s">
        <v>105</v>
      </c>
      <c r="AZ345" s="5" t="s">
        <v>105</v>
      </c>
      <c r="BA345" s="5" t="s">
        <v>105</v>
      </c>
      <c r="BB345" s="5" t="s">
        <v>105</v>
      </c>
      <c r="BC345" s="5" t="s">
        <v>105</v>
      </c>
      <c r="BD345" s="5" t="s">
        <v>105</v>
      </c>
      <c r="BE345" s="5" t="s">
        <v>105</v>
      </c>
      <c r="BF345" s="5" t="s">
        <v>105</v>
      </c>
      <c r="BG345" s="5" t="s">
        <v>105</v>
      </c>
      <c r="BH345" s="5" t="s">
        <v>105</v>
      </c>
      <c r="BI345" s="5" t="s">
        <v>105</v>
      </c>
      <c r="BJ345" s="5" t="s">
        <v>105</v>
      </c>
      <c r="BK345" s="5" t="s">
        <v>105</v>
      </c>
      <c r="BL345" s="5" t="s">
        <v>105</v>
      </c>
      <c r="BM345" s="5" t="s">
        <v>105</v>
      </c>
      <c r="BN345" s="5" t="s">
        <v>105</v>
      </c>
      <c r="BO345" s="5" t="s">
        <v>118</v>
      </c>
      <c r="BP345" s="5" t="s">
        <v>105</v>
      </c>
      <c r="BQ345" s="5" t="s">
        <v>105</v>
      </c>
      <c r="BR345" s="5" t="s">
        <v>3057</v>
      </c>
      <c r="BS345" s="5" t="s">
        <v>105</v>
      </c>
      <c r="BT345" s="5" t="s">
        <v>105</v>
      </c>
      <c r="BU345" s="5" t="s">
        <v>105</v>
      </c>
      <c r="BV345" s="10" t="s">
        <v>105</v>
      </c>
      <c r="BW345" s="10" t="s">
        <v>105</v>
      </c>
      <c r="BX345" s="5" t="s">
        <v>105</v>
      </c>
      <c r="BY345" s="5" t="s">
        <v>105</v>
      </c>
      <c r="BZ345" s="5" t="s">
        <v>105</v>
      </c>
      <c r="CA345" s="5">
        <v>1.0</v>
      </c>
      <c r="CB345" s="5" t="s">
        <v>105</v>
      </c>
      <c r="CC345" s="5" t="s">
        <v>105</v>
      </c>
      <c r="CD345" s="5">
        <v>16.0</v>
      </c>
      <c r="CE345" s="5" t="s">
        <v>105</v>
      </c>
      <c r="CF345" s="5" t="s">
        <v>105</v>
      </c>
      <c r="CG345" s="5" t="s">
        <v>105</v>
      </c>
      <c r="CH345" s="5" t="s">
        <v>105</v>
      </c>
      <c r="CI345" s="5" t="s">
        <v>105</v>
      </c>
      <c r="CJ345" s="5" t="s">
        <v>105</v>
      </c>
      <c r="CK345" s="5" t="s">
        <v>105</v>
      </c>
      <c r="CL345" s="5" t="s">
        <v>105</v>
      </c>
      <c r="CM345" s="5" t="s">
        <v>105</v>
      </c>
      <c r="CN345" s="5" t="s">
        <v>105</v>
      </c>
      <c r="CO345" s="5" t="s">
        <v>105</v>
      </c>
      <c r="CP345" s="5" t="s">
        <v>3058</v>
      </c>
      <c r="CQ345" s="29" t="s">
        <v>3059</v>
      </c>
      <c r="CR345" s="5" t="s">
        <v>105</v>
      </c>
      <c r="CS345" s="5" t="s">
        <v>105</v>
      </c>
      <c r="CT345" s="5" t="s">
        <v>105</v>
      </c>
      <c r="CU345" s="5" t="s">
        <v>105</v>
      </c>
      <c r="CV345" s="13" t="s">
        <v>3060</v>
      </c>
      <c r="CW345" s="6"/>
      <c r="CX345" s="6"/>
      <c r="CY345" s="6"/>
      <c r="CZ345" s="6"/>
      <c r="DA345" s="6"/>
      <c r="DB345" s="6"/>
      <c r="DC345" s="6"/>
      <c r="DD345" s="6"/>
      <c r="DE345" s="6"/>
      <c r="DF345" s="6"/>
    </row>
    <row r="346">
      <c r="A346" s="5" t="s">
        <v>100</v>
      </c>
      <c r="B346" s="5" t="s">
        <v>1496</v>
      </c>
      <c r="C346" s="5" t="s">
        <v>3034</v>
      </c>
      <c r="D346" s="5">
        <v>3633.0</v>
      </c>
      <c r="E346" s="5" t="s">
        <v>105</v>
      </c>
      <c r="F346" s="5">
        <v>2000.0</v>
      </c>
      <c r="G346" s="5" t="s">
        <v>492</v>
      </c>
      <c r="H346" s="5" t="s">
        <v>105</v>
      </c>
      <c r="I346" s="5" t="s">
        <v>136</v>
      </c>
      <c r="J346" s="5" t="s">
        <v>124</v>
      </c>
      <c r="K346" s="5" t="s">
        <v>151</v>
      </c>
      <c r="L346" s="5" t="s">
        <v>105</v>
      </c>
      <c r="M346" s="5" t="s">
        <v>105</v>
      </c>
      <c r="N346" s="5">
        <v>2.0</v>
      </c>
      <c r="O346" s="29" t="s">
        <v>3061</v>
      </c>
      <c r="P346" s="5" t="s">
        <v>3062</v>
      </c>
      <c r="Q346" s="5" t="s">
        <v>3063</v>
      </c>
      <c r="R346" s="5" t="s">
        <v>3064</v>
      </c>
      <c r="S346" s="5" t="s">
        <v>105</v>
      </c>
      <c r="T346" s="5" t="s">
        <v>105</v>
      </c>
      <c r="U346" s="5" t="s">
        <v>105</v>
      </c>
      <c r="V346" s="5" t="s">
        <v>105</v>
      </c>
      <c r="W346" s="5" t="s">
        <v>105</v>
      </c>
      <c r="X346" s="5">
        <v>1507.0</v>
      </c>
      <c r="Y346" s="5" t="s">
        <v>105</v>
      </c>
      <c r="Z346" s="5" t="s">
        <v>261</v>
      </c>
      <c r="AA346" s="5" t="s">
        <v>105</v>
      </c>
      <c r="AB346" s="5" t="s">
        <v>105</v>
      </c>
      <c r="AC346" s="5" t="s">
        <v>3065</v>
      </c>
      <c r="AD346" s="5" t="s">
        <v>105</v>
      </c>
      <c r="AE346" s="5" t="s">
        <v>105</v>
      </c>
      <c r="AF346" s="5" t="s">
        <v>105</v>
      </c>
      <c r="AG346" s="5" t="s">
        <v>105</v>
      </c>
      <c r="AH346" s="5" t="s">
        <v>105</v>
      </c>
      <c r="AI346" s="28">
        <f>CONVERT(AJ346, "ft", "m")</f>
        <v>0.3048</v>
      </c>
      <c r="AJ346" s="22">
        <v>1.0</v>
      </c>
      <c r="AK346" s="24">
        <f>CONVERT(AJ346, "ft", "yd")</f>
        <v>0.3333333333</v>
      </c>
      <c r="AL346" s="5" t="s">
        <v>105</v>
      </c>
      <c r="AM346" s="5" t="s">
        <v>105</v>
      </c>
      <c r="AN346" s="5" t="s">
        <v>105</v>
      </c>
      <c r="AO346" s="5" t="s">
        <v>105</v>
      </c>
      <c r="AP346" s="5" t="s">
        <v>105</v>
      </c>
      <c r="AQ346" s="5" t="s">
        <v>105</v>
      </c>
      <c r="AR346" s="5" t="s">
        <v>105</v>
      </c>
      <c r="AS346" s="5" t="s">
        <v>105</v>
      </c>
      <c r="AT346" s="5" t="s">
        <v>105</v>
      </c>
      <c r="AU346" s="5" t="s">
        <v>105</v>
      </c>
      <c r="AV346" s="5" t="s">
        <v>105</v>
      </c>
      <c r="AW346" s="5" t="s">
        <v>105</v>
      </c>
      <c r="AX346" s="5" t="s">
        <v>105</v>
      </c>
      <c r="AY346" s="5" t="s">
        <v>105</v>
      </c>
      <c r="AZ346" s="5" t="s">
        <v>105</v>
      </c>
      <c r="BA346" s="5" t="s">
        <v>105</v>
      </c>
      <c r="BB346" s="5" t="s">
        <v>105</v>
      </c>
      <c r="BC346" s="5" t="s">
        <v>105</v>
      </c>
      <c r="BD346" s="5" t="s">
        <v>105</v>
      </c>
      <c r="BE346" s="5" t="s">
        <v>105</v>
      </c>
      <c r="BF346" s="5" t="s">
        <v>105</v>
      </c>
      <c r="BG346" s="5" t="s">
        <v>105</v>
      </c>
      <c r="BH346" s="5" t="s">
        <v>105</v>
      </c>
      <c r="BI346" s="5" t="s">
        <v>105</v>
      </c>
      <c r="BJ346" s="5" t="s">
        <v>105</v>
      </c>
      <c r="BK346" s="5" t="s">
        <v>105</v>
      </c>
      <c r="BL346" s="5" t="s">
        <v>105</v>
      </c>
      <c r="BM346" s="5" t="s">
        <v>105</v>
      </c>
      <c r="BN346" s="5" t="s">
        <v>105</v>
      </c>
      <c r="BO346" s="5" t="s">
        <v>105</v>
      </c>
      <c r="BP346" s="5" t="s">
        <v>105</v>
      </c>
      <c r="BQ346" s="5" t="s">
        <v>105</v>
      </c>
      <c r="BR346" s="5" t="s">
        <v>105</v>
      </c>
      <c r="BS346" s="5" t="s">
        <v>105</v>
      </c>
      <c r="BT346" s="5" t="s">
        <v>3066</v>
      </c>
      <c r="BU346" s="5" t="s">
        <v>119</v>
      </c>
      <c r="BV346" s="10" t="s">
        <v>105</v>
      </c>
      <c r="BW346" s="10" t="s">
        <v>105</v>
      </c>
      <c r="BX346" s="5" t="s">
        <v>105</v>
      </c>
      <c r="BY346" s="5" t="s">
        <v>105</v>
      </c>
      <c r="BZ346" s="5" t="s">
        <v>105</v>
      </c>
      <c r="CA346" s="5">
        <v>1.0</v>
      </c>
      <c r="CB346" s="5" t="s">
        <v>105</v>
      </c>
      <c r="CC346" s="5" t="s">
        <v>105</v>
      </c>
      <c r="CD346" s="5" t="s">
        <v>105</v>
      </c>
      <c r="CE346" s="5" t="s">
        <v>105</v>
      </c>
      <c r="CF346" s="5" t="s">
        <v>105</v>
      </c>
      <c r="CG346" s="5" t="s">
        <v>105</v>
      </c>
      <c r="CH346" s="5" t="s">
        <v>105</v>
      </c>
      <c r="CI346" s="5" t="s">
        <v>105</v>
      </c>
      <c r="CJ346" s="5" t="s">
        <v>105</v>
      </c>
      <c r="CK346" s="5" t="s">
        <v>105</v>
      </c>
      <c r="CL346" s="5" t="s">
        <v>118</v>
      </c>
      <c r="CM346" s="5">
        <v>5.0</v>
      </c>
      <c r="CN346" s="5" t="s">
        <v>105</v>
      </c>
      <c r="CO346" s="5" t="s">
        <v>105</v>
      </c>
      <c r="CP346" s="5" t="s">
        <v>3067</v>
      </c>
      <c r="CQ346" s="5" t="s">
        <v>105</v>
      </c>
      <c r="CR346" s="5" t="s">
        <v>105</v>
      </c>
      <c r="CS346" s="5" t="s">
        <v>105</v>
      </c>
      <c r="CT346" s="5" t="s">
        <v>105</v>
      </c>
      <c r="CU346" s="5" t="s">
        <v>105</v>
      </c>
      <c r="CV346" s="13" t="s">
        <v>3068</v>
      </c>
      <c r="CW346" s="6"/>
      <c r="CX346" s="6"/>
      <c r="CY346" s="6"/>
      <c r="CZ346" s="6"/>
      <c r="DA346" s="6"/>
      <c r="DB346" s="6"/>
      <c r="DC346" s="6"/>
      <c r="DD346" s="6"/>
      <c r="DE346" s="6"/>
      <c r="DF346" s="6"/>
    </row>
    <row r="347">
      <c r="A347" s="5" t="s">
        <v>100</v>
      </c>
      <c r="B347" s="5" t="s">
        <v>1496</v>
      </c>
      <c r="C347" s="5" t="s">
        <v>3034</v>
      </c>
      <c r="D347" s="5">
        <v>548.0</v>
      </c>
      <c r="E347" s="5" t="s">
        <v>105</v>
      </c>
      <c r="F347" s="5">
        <v>2000.0</v>
      </c>
      <c r="G347" s="5" t="s">
        <v>135</v>
      </c>
      <c r="H347" s="5">
        <v>16.0</v>
      </c>
      <c r="I347" s="5" t="s">
        <v>136</v>
      </c>
      <c r="J347" s="5" t="s">
        <v>107</v>
      </c>
      <c r="K347" s="5" t="s">
        <v>108</v>
      </c>
      <c r="L347" s="5" t="s">
        <v>105</v>
      </c>
      <c r="M347" s="5" t="s">
        <v>215</v>
      </c>
      <c r="N347" s="5">
        <v>1.0</v>
      </c>
      <c r="O347" s="29" t="s">
        <v>3069</v>
      </c>
      <c r="P347" s="5" t="s">
        <v>3070</v>
      </c>
      <c r="Q347" s="5" t="s">
        <v>3054</v>
      </c>
      <c r="R347" s="5" t="s">
        <v>3071</v>
      </c>
      <c r="S347" s="5" t="s">
        <v>105</v>
      </c>
      <c r="T347" s="5">
        <v>45.06052</v>
      </c>
      <c r="U347" s="5">
        <v>-123.698717</v>
      </c>
      <c r="V347" s="5" t="s">
        <v>105</v>
      </c>
      <c r="W347" s="5">
        <v>763.0</v>
      </c>
      <c r="X347" s="5">
        <v>330.0</v>
      </c>
      <c r="Y347" s="5" t="s">
        <v>105</v>
      </c>
      <c r="Z347" s="5" t="s">
        <v>167</v>
      </c>
      <c r="AA347" s="5" t="s">
        <v>283</v>
      </c>
      <c r="AB347" s="5">
        <v>92.0</v>
      </c>
      <c r="AC347" s="5" t="s">
        <v>2173</v>
      </c>
      <c r="AD347" s="5" t="s">
        <v>105</v>
      </c>
      <c r="AE347" s="5" t="s">
        <v>105</v>
      </c>
      <c r="AF347" s="5" t="s">
        <v>105</v>
      </c>
      <c r="AG347" s="5" t="s">
        <v>105</v>
      </c>
      <c r="AH347" s="5" t="s">
        <v>105</v>
      </c>
      <c r="AI347" s="15" t="s">
        <v>105</v>
      </c>
      <c r="AJ347" s="22" t="s">
        <v>105</v>
      </c>
      <c r="AK347" s="25" t="s">
        <v>105</v>
      </c>
      <c r="AL347" s="5" t="s">
        <v>105</v>
      </c>
      <c r="AM347" s="5">
        <v>1.0</v>
      </c>
      <c r="AN347" s="5" t="s">
        <v>105</v>
      </c>
      <c r="AO347" s="5" t="s">
        <v>105</v>
      </c>
      <c r="AP347" s="5" t="s">
        <v>105</v>
      </c>
      <c r="AQ347" s="5" t="s">
        <v>105</v>
      </c>
      <c r="AR347" s="5" t="s">
        <v>105</v>
      </c>
      <c r="AS347" s="5" t="s">
        <v>105</v>
      </c>
      <c r="AT347" s="5" t="s">
        <v>105</v>
      </c>
      <c r="AU347" s="5" t="s">
        <v>105</v>
      </c>
      <c r="AV347" s="5" t="s">
        <v>105</v>
      </c>
      <c r="AW347" s="5" t="s">
        <v>105</v>
      </c>
      <c r="AX347" s="5" t="s">
        <v>105</v>
      </c>
      <c r="AY347" s="5" t="s">
        <v>105</v>
      </c>
      <c r="AZ347" s="5" t="s">
        <v>105</v>
      </c>
      <c r="BA347" s="5" t="s">
        <v>105</v>
      </c>
      <c r="BB347" s="5" t="s">
        <v>105</v>
      </c>
      <c r="BC347" s="5" t="s">
        <v>105</v>
      </c>
      <c r="BD347" s="5" t="s">
        <v>105</v>
      </c>
      <c r="BE347" s="5" t="s">
        <v>105</v>
      </c>
      <c r="BF347" s="5" t="s">
        <v>105</v>
      </c>
      <c r="BG347" s="5" t="s">
        <v>105</v>
      </c>
      <c r="BH347" s="5" t="s">
        <v>105</v>
      </c>
      <c r="BI347" s="5" t="s">
        <v>105</v>
      </c>
      <c r="BJ347" s="5" t="s">
        <v>105</v>
      </c>
      <c r="BK347" s="5" t="s">
        <v>105</v>
      </c>
      <c r="BL347" s="5" t="s">
        <v>105</v>
      </c>
      <c r="BM347" s="5" t="s">
        <v>105</v>
      </c>
      <c r="BN347" s="5" t="s">
        <v>105</v>
      </c>
      <c r="BO347" s="5" t="s">
        <v>118</v>
      </c>
      <c r="BP347" s="5" t="s">
        <v>105</v>
      </c>
      <c r="BQ347" s="5" t="s">
        <v>105</v>
      </c>
      <c r="BR347" s="5" t="s">
        <v>215</v>
      </c>
      <c r="BS347" s="5" t="s">
        <v>105</v>
      </c>
      <c r="BT347" s="5" t="s">
        <v>105</v>
      </c>
      <c r="BU347" s="5" t="s">
        <v>119</v>
      </c>
      <c r="BV347" s="10" t="s">
        <v>105</v>
      </c>
      <c r="BW347" s="10" t="s">
        <v>105</v>
      </c>
      <c r="BX347" s="5" t="s">
        <v>105</v>
      </c>
      <c r="BY347" s="5" t="s">
        <v>105</v>
      </c>
      <c r="BZ347" s="5" t="s">
        <v>105</v>
      </c>
      <c r="CA347" s="5" t="s">
        <v>105</v>
      </c>
      <c r="CB347" s="5" t="s">
        <v>105</v>
      </c>
      <c r="CC347" s="5" t="s">
        <v>105</v>
      </c>
      <c r="CD347" s="5" t="s">
        <v>105</v>
      </c>
      <c r="CE347" s="5" t="s">
        <v>105</v>
      </c>
      <c r="CF347" s="5" t="s">
        <v>105</v>
      </c>
      <c r="CG347" s="5" t="s">
        <v>105</v>
      </c>
      <c r="CH347" s="5" t="s">
        <v>105</v>
      </c>
      <c r="CI347" s="5" t="s">
        <v>105</v>
      </c>
      <c r="CJ347" s="5" t="s">
        <v>105</v>
      </c>
      <c r="CK347" s="5" t="s">
        <v>105</v>
      </c>
      <c r="CL347" s="5" t="s">
        <v>105</v>
      </c>
      <c r="CM347" s="5" t="s">
        <v>105</v>
      </c>
      <c r="CN347" s="5" t="s">
        <v>105</v>
      </c>
      <c r="CO347" s="5" t="s">
        <v>105</v>
      </c>
      <c r="CP347" s="5" t="s">
        <v>105</v>
      </c>
      <c r="CQ347" s="29" t="s">
        <v>3072</v>
      </c>
      <c r="CR347" s="5" t="s">
        <v>118</v>
      </c>
      <c r="CS347" s="5" t="s">
        <v>105</v>
      </c>
      <c r="CT347" s="5" t="s">
        <v>105</v>
      </c>
      <c r="CU347" s="5" t="s">
        <v>105</v>
      </c>
      <c r="CV347" s="13" t="s">
        <v>3073</v>
      </c>
      <c r="CW347" s="6"/>
      <c r="CX347" s="6"/>
      <c r="CY347" s="6"/>
      <c r="CZ347" s="6"/>
      <c r="DA347" s="6"/>
      <c r="DB347" s="6"/>
      <c r="DC347" s="6"/>
      <c r="DD347" s="6"/>
      <c r="DE347" s="6"/>
      <c r="DF347" s="6"/>
    </row>
    <row r="348">
      <c r="A348" s="5" t="s">
        <v>100</v>
      </c>
      <c r="B348" s="5" t="s">
        <v>1496</v>
      </c>
      <c r="C348" s="5" t="s">
        <v>3034</v>
      </c>
      <c r="D348" s="5">
        <v>3064.0</v>
      </c>
      <c r="E348" s="5" t="s">
        <v>105</v>
      </c>
      <c r="F348" s="5">
        <v>2001.0</v>
      </c>
      <c r="G348" s="5" t="s">
        <v>135</v>
      </c>
      <c r="H348" s="5">
        <v>1.0</v>
      </c>
      <c r="I348" s="5" t="s">
        <v>136</v>
      </c>
      <c r="J348" s="5" t="s">
        <v>124</v>
      </c>
      <c r="K348" s="5" t="s">
        <v>623</v>
      </c>
      <c r="L348" s="5" t="s">
        <v>199</v>
      </c>
      <c r="M348" s="5" t="s">
        <v>372</v>
      </c>
      <c r="N348" s="5">
        <v>1.0</v>
      </c>
      <c r="O348" s="29" t="s">
        <v>3074</v>
      </c>
      <c r="P348" s="5" t="s">
        <v>3075</v>
      </c>
      <c r="Q348" s="5" t="s">
        <v>3054</v>
      </c>
      <c r="R348" s="5" t="s">
        <v>3071</v>
      </c>
      <c r="S348" s="5" t="s">
        <v>105</v>
      </c>
      <c r="T348" s="5" t="s">
        <v>105</v>
      </c>
      <c r="U348" s="5" t="s">
        <v>105</v>
      </c>
      <c r="V348" s="5" t="s">
        <v>105</v>
      </c>
      <c r="W348" s="5" t="s">
        <v>105</v>
      </c>
      <c r="X348" s="5" t="s">
        <v>105</v>
      </c>
      <c r="Y348" s="5" t="s">
        <v>105</v>
      </c>
      <c r="Z348" s="5" t="s">
        <v>167</v>
      </c>
      <c r="AA348" s="5" t="s">
        <v>141</v>
      </c>
      <c r="AB348" s="5">
        <v>98.0</v>
      </c>
      <c r="AC348" s="5" t="s">
        <v>284</v>
      </c>
      <c r="AD348" s="5" t="s">
        <v>3076</v>
      </c>
      <c r="AE348" s="5" t="s">
        <v>105</v>
      </c>
      <c r="AF348" s="5" t="s">
        <v>105</v>
      </c>
      <c r="AG348" s="5" t="s">
        <v>105</v>
      </c>
      <c r="AH348" s="5" t="s">
        <v>105</v>
      </c>
      <c r="AI348" s="5" t="s">
        <v>105</v>
      </c>
      <c r="AJ348" s="5" t="s">
        <v>105</v>
      </c>
      <c r="AK348" s="25" t="s">
        <v>105</v>
      </c>
      <c r="AL348" s="5" t="s">
        <v>105</v>
      </c>
      <c r="AM348" s="5" t="s">
        <v>105</v>
      </c>
      <c r="AN348" s="5" t="s">
        <v>105</v>
      </c>
      <c r="AO348" s="5" t="s">
        <v>105</v>
      </c>
      <c r="AP348" s="5" t="s">
        <v>105</v>
      </c>
      <c r="AQ348" s="5" t="s">
        <v>105</v>
      </c>
      <c r="AR348" s="5" t="s">
        <v>105</v>
      </c>
      <c r="AS348" s="5" t="s">
        <v>105</v>
      </c>
      <c r="AT348" s="5" t="s">
        <v>105</v>
      </c>
      <c r="AU348" s="5" t="s">
        <v>105</v>
      </c>
      <c r="AV348" s="5" t="s">
        <v>105</v>
      </c>
      <c r="AW348" s="5" t="s">
        <v>105</v>
      </c>
      <c r="AX348" s="5" t="s">
        <v>105</v>
      </c>
      <c r="AY348" s="5" t="s">
        <v>105</v>
      </c>
      <c r="AZ348" s="5" t="s">
        <v>105</v>
      </c>
      <c r="BA348" s="5" t="s">
        <v>105</v>
      </c>
      <c r="BB348" s="5" t="s">
        <v>105</v>
      </c>
      <c r="BC348" s="5" t="s">
        <v>105</v>
      </c>
      <c r="BD348" s="5" t="s">
        <v>105</v>
      </c>
      <c r="BE348" s="5" t="s">
        <v>105</v>
      </c>
      <c r="BF348" s="5" t="s">
        <v>105</v>
      </c>
      <c r="BG348" s="5" t="s">
        <v>105</v>
      </c>
      <c r="BH348" s="5" t="s">
        <v>105</v>
      </c>
      <c r="BI348" s="5" t="s">
        <v>105</v>
      </c>
      <c r="BJ348" s="5" t="s">
        <v>105</v>
      </c>
      <c r="BK348" s="5" t="s">
        <v>105</v>
      </c>
      <c r="BL348" s="5" t="s">
        <v>105</v>
      </c>
      <c r="BM348" s="5" t="s">
        <v>105</v>
      </c>
      <c r="BN348" s="5" t="s">
        <v>105</v>
      </c>
      <c r="BO348" s="5" t="s">
        <v>105</v>
      </c>
      <c r="BP348" s="5" t="s">
        <v>105</v>
      </c>
      <c r="BQ348" s="5" t="s">
        <v>105</v>
      </c>
      <c r="BR348" s="5" t="s">
        <v>3077</v>
      </c>
      <c r="BS348" s="5" t="s">
        <v>105</v>
      </c>
      <c r="BT348" s="5" t="s">
        <v>105</v>
      </c>
      <c r="BU348" s="5" t="s">
        <v>105</v>
      </c>
      <c r="BV348" s="10" t="s">
        <v>105</v>
      </c>
      <c r="BW348" s="10" t="s">
        <v>105</v>
      </c>
      <c r="BX348" s="5" t="s">
        <v>3078</v>
      </c>
      <c r="BY348" s="5" t="s">
        <v>118</v>
      </c>
      <c r="BZ348" s="5" t="s">
        <v>105</v>
      </c>
      <c r="CA348" s="5" t="s">
        <v>105</v>
      </c>
      <c r="CB348" s="5" t="s">
        <v>105</v>
      </c>
      <c r="CC348" s="5" t="s">
        <v>105</v>
      </c>
      <c r="CD348" s="5" t="s">
        <v>105</v>
      </c>
      <c r="CE348" s="5" t="s">
        <v>105</v>
      </c>
      <c r="CF348" s="5" t="s">
        <v>105</v>
      </c>
      <c r="CG348" s="5" t="s">
        <v>105</v>
      </c>
      <c r="CH348" s="5" t="s">
        <v>105</v>
      </c>
      <c r="CI348" s="5" t="s">
        <v>105</v>
      </c>
      <c r="CJ348" s="5" t="s">
        <v>105</v>
      </c>
      <c r="CK348" s="5" t="s">
        <v>105</v>
      </c>
      <c r="CL348" s="5" t="s">
        <v>105</v>
      </c>
      <c r="CM348" s="5" t="s">
        <v>105</v>
      </c>
      <c r="CN348" s="5" t="s">
        <v>105</v>
      </c>
      <c r="CO348" s="5" t="s">
        <v>105</v>
      </c>
      <c r="CP348" s="5" t="s">
        <v>3079</v>
      </c>
      <c r="CQ348" s="29" t="s">
        <v>3080</v>
      </c>
      <c r="CR348" s="5" t="s">
        <v>105</v>
      </c>
      <c r="CS348" s="5" t="s">
        <v>105</v>
      </c>
      <c r="CT348" s="5" t="s">
        <v>105</v>
      </c>
      <c r="CU348" s="5" t="s">
        <v>105</v>
      </c>
      <c r="CV348" s="13" t="s">
        <v>3081</v>
      </c>
      <c r="CW348" s="6"/>
      <c r="CX348" s="6"/>
      <c r="CY348" s="6"/>
      <c r="CZ348" s="6"/>
      <c r="DA348" s="6"/>
      <c r="DB348" s="6"/>
      <c r="DC348" s="6"/>
      <c r="DD348" s="6"/>
      <c r="DE348" s="6"/>
      <c r="DF348" s="6"/>
    </row>
    <row r="349">
      <c r="A349" s="5" t="s">
        <v>100</v>
      </c>
      <c r="B349" s="5" t="s">
        <v>1496</v>
      </c>
      <c r="C349" s="5" t="s">
        <v>3034</v>
      </c>
      <c r="D349" s="5">
        <v>6734.0</v>
      </c>
      <c r="E349" s="5" t="s">
        <v>103</v>
      </c>
      <c r="F349" s="5">
        <v>2003.0</v>
      </c>
      <c r="G349" s="5" t="s">
        <v>149</v>
      </c>
      <c r="H349" s="5">
        <v>24.0</v>
      </c>
      <c r="I349" s="5" t="s">
        <v>150</v>
      </c>
      <c r="J349" s="5" t="s">
        <v>124</v>
      </c>
      <c r="K349" s="5" t="s">
        <v>151</v>
      </c>
      <c r="L349" s="5" t="s">
        <v>105</v>
      </c>
      <c r="M349" s="5" t="s">
        <v>151</v>
      </c>
      <c r="N349" s="5">
        <v>3.0</v>
      </c>
      <c r="O349" s="29" t="s">
        <v>3082</v>
      </c>
      <c r="P349" s="5" t="s">
        <v>3083</v>
      </c>
      <c r="Q349" s="5" t="s">
        <v>722</v>
      </c>
      <c r="R349" s="5" t="s">
        <v>3084</v>
      </c>
      <c r="S349" s="5" t="s">
        <v>3085</v>
      </c>
      <c r="T349" s="5">
        <v>44.605241</v>
      </c>
      <c r="U349" s="5">
        <v>-124.039935</v>
      </c>
      <c r="V349" s="6"/>
      <c r="W349" s="5">
        <v>170.0</v>
      </c>
      <c r="X349" s="5">
        <v>1230.0</v>
      </c>
      <c r="Y349" s="5">
        <v>90.0</v>
      </c>
      <c r="Z349" s="5" t="s">
        <v>167</v>
      </c>
      <c r="AA349" s="5" t="s">
        <v>220</v>
      </c>
      <c r="AB349" s="5">
        <v>21.0</v>
      </c>
      <c r="AC349" s="5" t="s">
        <v>3086</v>
      </c>
      <c r="AD349" s="5" t="s">
        <v>402</v>
      </c>
      <c r="AE349" s="5" t="s">
        <v>105</v>
      </c>
      <c r="AF349" s="5" t="s">
        <v>105</v>
      </c>
      <c r="AG349" s="5" t="s">
        <v>105</v>
      </c>
      <c r="AH349" s="5" t="s">
        <v>105</v>
      </c>
      <c r="AI349" s="28">
        <f t="shared" ref="AI349:AI359" si="88">CONVERT(AJ349, "ft", "m")</f>
        <v>0.3048</v>
      </c>
      <c r="AJ349" s="22">
        <v>1.0</v>
      </c>
      <c r="AK349" s="24">
        <f t="shared" ref="AK349:AK359" si="89">CONVERT(AJ349, "ft", "yd")</f>
        <v>0.3333333333</v>
      </c>
      <c r="AL349" s="5" t="s">
        <v>105</v>
      </c>
      <c r="AM349" s="5">
        <v>1.0</v>
      </c>
      <c r="AN349" s="5" t="s">
        <v>105</v>
      </c>
      <c r="AO349" s="5" t="s">
        <v>105</v>
      </c>
      <c r="AP349" s="5" t="s">
        <v>105</v>
      </c>
      <c r="AQ349" s="5" t="s">
        <v>105</v>
      </c>
      <c r="AR349" s="5" t="s">
        <v>105</v>
      </c>
      <c r="AS349" s="5" t="s">
        <v>105</v>
      </c>
      <c r="AT349" s="5" t="s">
        <v>105</v>
      </c>
      <c r="AU349" s="5" t="s">
        <v>105</v>
      </c>
      <c r="AV349" s="5" t="s">
        <v>105</v>
      </c>
      <c r="AW349" s="5" t="s">
        <v>105</v>
      </c>
      <c r="AX349" s="5" t="s">
        <v>105</v>
      </c>
      <c r="AY349" s="5" t="s">
        <v>105</v>
      </c>
      <c r="AZ349" s="5" t="s">
        <v>105</v>
      </c>
      <c r="BA349" s="5" t="s">
        <v>105</v>
      </c>
      <c r="BB349" s="5" t="s">
        <v>105</v>
      </c>
      <c r="BC349" s="5" t="s">
        <v>105</v>
      </c>
      <c r="BD349" s="5" t="s">
        <v>105</v>
      </c>
      <c r="BE349" s="5" t="s">
        <v>105</v>
      </c>
      <c r="BF349" s="5" t="s">
        <v>105</v>
      </c>
      <c r="BG349" s="5" t="s">
        <v>105</v>
      </c>
      <c r="BH349" s="5" t="s">
        <v>105</v>
      </c>
      <c r="BI349" s="5" t="s">
        <v>105</v>
      </c>
      <c r="BJ349" s="5" t="s">
        <v>105</v>
      </c>
      <c r="BK349" s="5" t="s">
        <v>105</v>
      </c>
      <c r="BL349" s="5" t="s">
        <v>105</v>
      </c>
      <c r="BM349" s="5" t="s">
        <v>105</v>
      </c>
      <c r="BN349" s="5" t="s">
        <v>105</v>
      </c>
      <c r="BO349" s="5" t="s">
        <v>105</v>
      </c>
      <c r="BP349" s="5" t="s">
        <v>105</v>
      </c>
      <c r="BQ349" s="5" t="s">
        <v>105</v>
      </c>
      <c r="BR349" s="5" t="s">
        <v>3087</v>
      </c>
      <c r="BS349" s="5" t="s">
        <v>105</v>
      </c>
      <c r="BT349" s="5" t="s">
        <v>105</v>
      </c>
      <c r="BU349" s="5" t="s">
        <v>119</v>
      </c>
      <c r="BV349" s="10" t="s">
        <v>105</v>
      </c>
      <c r="BW349" s="10" t="s">
        <v>105</v>
      </c>
      <c r="BX349" s="5" t="s">
        <v>105</v>
      </c>
      <c r="BY349" s="5" t="s">
        <v>105</v>
      </c>
      <c r="BZ349" s="5" t="s">
        <v>105</v>
      </c>
      <c r="CA349" s="5">
        <v>1.0</v>
      </c>
      <c r="CB349" s="5">
        <v>1.0</v>
      </c>
      <c r="CC349" s="5" t="s">
        <v>105</v>
      </c>
      <c r="CD349" s="5">
        <v>14.0</v>
      </c>
      <c r="CE349" s="5">
        <v>9.0</v>
      </c>
      <c r="CF349" s="5" t="s">
        <v>105</v>
      </c>
      <c r="CG349" s="5" t="s">
        <v>105</v>
      </c>
      <c r="CH349" s="5" t="s">
        <v>105</v>
      </c>
      <c r="CI349" s="5" t="s">
        <v>105</v>
      </c>
      <c r="CJ349" s="5" t="s">
        <v>105</v>
      </c>
      <c r="CK349" s="5" t="s">
        <v>105</v>
      </c>
      <c r="CL349" s="5" t="s">
        <v>105</v>
      </c>
      <c r="CM349" s="5" t="s">
        <v>105</v>
      </c>
      <c r="CN349" s="5" t="s">
        <v>105</v>
      </c>
      <c r="CO349" s="5" t="s">
        <v>105</v>
      </c>
      <c r="CP349" s="5" t="s">
        <v>3088</v>
      </c>
      <c r="CQ349" s="29" t="s">
        <v>3089</v>
      </c>
      <c r="CR349" s="5" t="s">
        <v>118</v>
      </c>
      <c r="CS349" s="5" t="s">
        <v>105</v>
      </c>
      <c r="CT349" s="5" t="s">
        <v>105</v>
      </c>
      <c r="CU349" s="5" t="s">
        <v>105</v>
      </c>
      <c r="CV349" s="13" t="s">
        <v>3090</v>
      </c>
      <c r="CW349" s="6"/>
      <c r="CX349" s="6"/>
      <c r="CY349" s="6"/>
      <c r="CZ349" s="6"/>
      <c r="DA349" s="6"/>
      <c r="DB349" s="6"/>
      <c r="DC349" s="6"/>
      <c r="DD349" s="6"/>
      <c r="DE349" s="6"/>
      <c r="DF349" s="6"/>
    </row>
    <row r="350">
      <c r="A350" s="5" t="s">
        <v>100</v>
      </c>
      <c r="B350" s="5" t="s">
        <v>1496</v>
      </c>
      <c r="C350" s="5" t="s">
        <v>3034</v>
      </c>
      <c r="D350" s="5">
        <v>7537.0</v>
      </c>
      <c r="E350" s="5" t="s">
        <v>105</v>
      </c>
      <c r="F350" s="5">
        <v>2003.0</v>
      </c>
      <c r="G350" s="5" t="s">
        <v>123</v>
      </c>
      <c r="H350" s="5">
        <v>8.0</v>
      </c>
      <c r="I350" s="5" t="s">
        <v>106</v>
      </c>
      <c r="J350" s="5" t="s">
        <v>107</v>
      </c>
      <c r="K350" s="5" t="s">
        <v>108</v>
      </c>
      <c r="L350" s="5" t="s">
        <v>105</v>
      </c>
      <c r="M350" s="5" t="s">
        <v>3091</v>
      </c>
      <c r="N350" s="5">
        <v>1.0</v>
      </c>
      <c r="O350" s="29" t="s">
        <v>3092</v>
      </c>
      <c r="P350" s="5" t="s">
        <v>3093</v>
      </c>
      <c r="Q350" s="5" t="s">
        <v>3054</v>
      </c>
      <c r="R350" s="5" t="s">
        <v>3071</v>
      </c>
      <c r="S350" s="5" t="s">
        <v>3094</v>
      </c>
      <c r="T350" s="5">
        <v>45.060946</v>
      </c>
      <c r="U350" s="5">
        <v>-123.691977</v>
      </c>
      <c r="V350" s="6"/>
      <c r="W350" s="5">
        <v>708.0</v>
      </c>
      <c r="X350" s="5">
        <v>530.0</v>
      </c>
      <c r="Y350" s="5" t="s">
        <v>105</v>
      </c>
      <c r="Z350" s="5" t="s">
        <v>261</v>
      </c>
      <c r="AA350" s="5" t="s">
        <v>545</v>
      </c>
      <c r="AB350" s="5">
        <v>100.0</v>
      </c>
      <c r="AC350" s="5" t="s">
        <v>1555</v>
      </c>
      <c r="AD350" s="5" t="s">
        <v>105</v>
      </c>
      <c r="AE350" s="5" t="s">
        <v>105</v>
      </c>
      <c r="AF350" s="5" t="s">
        <v>105</v>
      </c>
      <c r="AG350" s="5" t="s">
        <v>105</v>
      </c>
      <c r="AH350" s="5" t="s">
        <v>105</v>
      </c>
      <c r="AI350" s="28">
        <f t="shared" si="88"/>
        <v>22.86</v>
      </c>
      <c r="AJ350" s="8">
        <f>25*3</f>
        <v>75</v>
      </c>
      <c r="AK350" s="24">
        <f t="shared" si="89"/>
        <v>25</v>
      </c>
      <c r="AL350" s="5" t="s">
        <v>105</v>
      </c>
      <c r="AM350" s="5">
        <v>1.0</v>
      </c>
      <c r="AN350" s="5">
        <v>7.0</v>
      </c>
      <c r="AO350" s="5" t="s">
        <v>105</v>
      </c>
      <c r="AP350" s="5" t="s">
        <v>105</v>
      </c>
      <c r="AQ350" s="5" t="s">
        <v>105</v>
      </c>
      <c r="AR350" s="5" t="s">
        <v>105</v>
      </c>
      <c r="AS350" s="5" t="s">
        <v>105</v>
      </c>
      <c r="AT350" s="5" t="s">
        <v>105</v>
      </c>
      <c r="AU350" s="5" t="s">
        <v>105</v>
      </c>
      <c r="AV350" s="5" t="s">
        <v>105</v>
      </c>
      <c r="AW350" s="5" t="s">
        <v>116</v>
      </c>
      <c r="AX350" s="5" t="s">
        <v>105</v>
      </c>
      <c r="AY350" s="5" t="s">
        <v>105</v>
      </c>
      <c r="AZ350" s="5">
        <v>4.5</v>
      </c>
      <c r="BA350" s="5" t="s">
        <v>105</v>
      </c>
      <c r="BB350" s="5" t="s">
        <v>105</v>
      </c>
      <c r="BC350" s="5" t="s">
        <v>441</v>
      </c>
      <c r="BD350" s="5" t="s">
        <v>105</v>
      </c>
      <c r="BE350" s="5" t="s">
        <v>105</v>
      </c>
      <c r="BF350" s="5" t="s">
        <v>105</v>
      </c>
      <c r="BG350" s="5" t="s">
        <v>105</v>
      </c>
      <c r="BH350" s="5" t="s">
        <v>105</v>
      </c>
      <c r="BI350" s="5" t="s">
        <v>3095</v>
      </c>
      <c r="BJ350" s="5" t="s">
        <v>105</v>
      </c>
      <c r="BK350" s="5" t="s">
        <v>105</v>
      </c>
      <c r="BL350" s="5" t="s">
        <v>105</v>
      </c>
      <c r="BM350" s="5" t="s">
        <v>105</v>
      </c>
      <c r="BN350" s="5" t="s">
        <v>685</v>
      </c>
      <c r="BO350" s="5" t="s">
        <v>118</v>
      </c>
      <c r="BP350" s="5" t="s">
        <v>3096</v>
      </c>
      <c r="BQ350" s="5" t="s">
        <v>105</v>
      </c>
      <c r="BR350" s="5" t="s">
        <v>215</v>
      </c>
      <c r="BS350" s="5" t="s">
        <v>105</v>
      </c>
      <c r="BT350" s="5" t="s">
        <v>105</v>
      </c>
      <c r="BU350" s="5" t="s">
        <v>119</v>
      </c>
      <c r="BV350" s="10" t="s">
        <v>105</v>
      </c>
      <c r="BW350" s="10" t="s">
        <v>105</v>
      </c>
      <c r="BX350" s="5" t="s">
        <v>105</v>
      </c>
      <c r="BY350" s="5" t="s">
        <v>105</v>
      </c>
      <c r="BZ350" s="5" t="s">
        <v>105</v>
      </c>
      <c r="CA350" s="5" t="s">
        <v>105</v>
      </c>
      <c r="CB350" s="5" t="s">
        <v>105</v>
      </c>
      <c r="CC350" s="5" t="s">
        <v>105</v>
      </c>
      <c r="CD350" s="5" t="s">
        <v>105</v>
      </c>
      <c r="CE350" s="5" t="s">
        <v>105</v>
      </c>
      <c r="CF350" s="5" t="s">
        <v>105</v>
      </c>
      <c r="CG350" s="5" t="s">
        <v>105</v>
      </c>
      <c r="CH350" s="5" t="s">
        <v>105</v>
      </c>
      <c r="CI350" s="5" t="s">
        <v>105</v>
      </c>
      <c r="CJ350" s="5" t="s">
        <v>105</v>
      </c>
      <c r="CK350" s="5" t="s">
        <v>105</v>
      </c>
      <c r="CL350" s="5" t="s">
        <v>105</v>
      </c>
      <c r="CM350" s="5" t="s">
        <v>105</v>
      </c>
      <c r="CN350" s="5" t="s">
        <v>105</v>
      </c>
      <c r="CO350" s="5" t="s">
        <v>105</v>
      </c>
      <c r="CP350" s="5" t="s">
        <v>3097</v>
      </c>
      <c r="CQ350" s="5" t="s">
        <v>105</v>
      </c>
      <c r="CR350" s="5" t="s">
        <v>3098</v>
      </c>
      <c r="CS350" s="5" t="s">
        <v>118</v>
      </c>
      <c r="CT350" s="5" t="s">
        <v>105</v>
      </c>
      <c r="CU350" s="5" t="s">
        <v>105</v>
      </c>
      <c r="CV350" s="13" t="s">
        <v>3099</v>
      </c>
      <c r="CW350" s="6"/>
      <c r="CX350" s="6"/>
      <c r="CY350" s="6"/>
      <c r="CZ350" s="6"/>
      <c r="DA350" s="6"/>
      <c r="DB350" s="6"/>
      <c r="DC350" s="6"/>
      <c r="DD350" s="6"/>
      <c r="DE350" s="6"/>
      <c r="DF350" s="6"/>
    </row>
    <row r="351">
      <c r="A351" s="5" t="s">
        <v>100</v>
      </c>
      <c r="B351" s="5" t="s">
        <v>1496</v>
      </c>
      <c r="C351" s="5" t="s">
        <v>3100</v>
      </c>
      <c r="D351" s="5">
        <v>691.0</v>
      </c>
      <c r="E351" s="5" t="s">
        <v>105</v>
      </c>
      <c r="F351" s="5">
        <v>1979.0</v>
      </c>
      <c r="G351" s="5" t="s">
        <v>105</v>
      </c>
      <c r="H351" s="5" t="s">
        <v>105</v>
      </c>
      <c r="I351" s="5" t="s">
        <v>150</v>
      </c>
      <c r="J351" s="5" t="s">
        <v>124</v>
      </c>
      <c r="K351" s="5" t="s">
        <v>623</v>
      </c>
      <c r="L351" s="5" t="s">
        <v>105</v>
      </c>
      <c r="M351" s="5" t="s">
        <v>372</v>
      </c>
      <c r="N351" s="5">
        <v>2.0</v>
      </c>
      <c r="O351" s="29" t="s">
        <v>3101</v>
      </c>
      <c r="P351" s="5" t="s">
        <v>3102</v>
      </c>
      <c r="Q351" s="5" t="s">
        <v>105</v>
      </c>
      <c r="R351" s="5" t="s">
        <v>105</v>
      </c>
      <c r="S351" s="5" t="s">
        <v>3103</v>
      </c>
      <c r="T351" s="5" t="s">
        <v>105</v>
      </c>
      <c r="U351" s="5" t="s">
        <v>105</v>
      </c>
      <c r="V351" s="6"/>
      <c r="W351" s="5" t="s">
        <v>105</v>
      </c>
      <c r="X351" s="5" t="s">
        <v>105</v>
      </c>
      <c r="Y351" s="5" t="s">
        <v>105</v>
      </c>
      <c r="Z351" s="5" t="s">
        <v>105</v>
      </c>
      <c r="AA351" s="5" t="s">
        <v>105</v>
      </c>
      <c r="AB351" s="5" t="s">
        <v>105</v>
      </c>
      <c r="AC351" s="5" t="s">
        <v>284</v>
      </c>
      <c r="AD351" s="5" t="s">
        <v>3104</v>
      </c>
      <c r="AE351" s="5" t="s">
        <v>105</v>
      </c>
      <c r="AF351" s="5" t="s">
        <v>105</v>
      </c>
      <c r="AG351" s="5" t="s">
        <v>105</v>
      </c>
      <c r="AH351" s="5" t="s">
        <v>105</v>
      </c>
      <c r="AI351" s="28">
        <f t="shared" si="88"/>
        <v>1.2192</v>
      </c>
      <c r="AJ351" s="22">
        <v>4.0</v>
      </c>
      <c r="AK351" s="24">
        <f t="shared" si="89"/>
        <v>1.333333333</v>
      </c>
      <c r="AL351" s="5" t="s">
        <v>105</v>
      </c>
      <c r="AM351" s="5" t="s">
        <v>105</v>
      </c>
      <c r="AN351" s="5" t="s">
        <v>105</v>
      </c>
      <c r="AO351" s="5" t="s">
        <v>105</v>
      </c>
      <c r="AP351" s="5" t="s">
        <v>105</v>
      </c>
      <c r="AQ351" s="5" t="s">
        <v>105</v>
      </c>
      <c r="AR351" s="5" t="s">
        <v>105</v>
      </c>
      <c r="AS351" s="5" t="s">
        <v>105</v>
      </c>
      <c r="AT351" s="5" t="s">
        <v>105</v>
      </c>
      <c r="AU351" s="5" t="s">
        <v>105</v>
      </c>
      <c r="AV351" s="5" t="s">
        <v>105</v>
      </c>
      <c r="AW351" s="5" t="s">
        <v>105</v>
      </c>
      <c r="AX351" s="5" t="s">
        <v>105</v>
      </c>
      <c r="AY351" s="5" t="s">
        <v>105</v>
      </c>
      <c r="AZ351" s="5" t="s">
        <v>105</v>
      </c>
      <c r="BA351" s="5" t="s">
        <v>105</v>
      </c>
      <c r="BB351" s="5" t="s">
        <v>105</v>
      </c>
      <c r="BC351" s="5" t="s">
        <v>105</v>
      </c>
      <c r="BD351" s="5" t="s">
        <v>105</v>
      </c>
      <c r="BE351" s="5" t="s">
        <v>105</v>
      </c>
      <c r="BF351" s="5" t="s">
        <v>105</v>
      </c>
      <c r="BG351" s="5" t="s">
        <v>105</v>
      </c>
      <c r="BH351" s="5" t="s">
        <v>105</v>
      </c>
      <c r="BI351" s="5" t="s">
        <v>105</v>
      </c>
      <c r="BJ351" s="5" t="s">
        <v>105</v>
      </c>
      <c r="BK351" s="5" t="s">
        <v>105</v>
      </c>
      <c r="BL351" s="5" t="s">
        <v>105</v>
      </c>
      <c r="BM351" s="5" t="s">
        <v>105</v>
      </c>
      <c r="BN351" s="5" t="s">
        <v>105</v>
      </c>
      <c r="BO351" s="5" t="s">
        <v>105</v>
      </c>
      <c r="BP351" s="5" t="s">
        <v>105</v>
      </c>
      <c r="BQ351" s="5" t="s">
        <v>105</v>
      </c>
      <c r="BR351" s="5" t="s">
        <v>3105</v>
      </c>
      <c r="BS351" s="5" t="s">
        <v>105</v>
      </c>
      <c r="BT351" s="5" t="s">
        <v>105</v>
      </c>
      <c r="BU351" s="5" t="s">
        <v>105</v>
      </c>
      <c r="BV351" s="10" t="s">
        <v>105</v>
      </c>
      <c r="BW351" s="10" t="s">
        <v>105</v>
      </c>
      <c r="BX351" s="5" t="s">
        <v>105</v>
      </c>
      <c r="BY351" s="5" t="s">
        <v>105</v>
      </c>
      <c r="BZ351" s="5" t="s">
        <v>105</v>
      </c>
      <c r="CA351" s="5" t="s">
        <v>105</v>
      </c>
      <c r="CB351" s="5" t="s">
        <v>105</v>
      </c>
      <c r="CC351" s="5" t="s">
        <v>105</v>
      </c>
      <c r="CD351" s="5" t="s">
        <v>105</v>
      </c>
      <c r="CE351" s="5" t="s">
        <v>105</v>
      </c>
      <c r="CF351" s="5" t="s">
        <v>105</v>
      </c>
      <c r="CG351" s="5" t="s">
        <v>105</v>
      </c>
      <c r="CH351" s="5" t="s">
        <v>105</v>
      </c>
      <c r="CI351" s="5" t="s">
        <v>105</v>
      </c>
      <c r="CJ351" s="5" t="s">
        <v>105</v>
      </c>
      <c r="CK351" s="5" t="s">
        <v>105</v>
      </c>
      <c r="CL351" s="5" t="s">
        <v>105</v>
      </c>
      <c r="CM351" s="5" t="s">
        <v>105</v>
      </c>
      <c r="CN351" s="5" t="s">
        <v>105</v>
      </c>
      <c r="CO351" s="5" t="s">
        <v>105</v>
      </c>
      <c r="CP351" s="5" t="s">
        <v>105</v>
      </c>
      <c r="CQ351" s="5" t="s">
        <v>105</v>
      </c>
      <c r="CR351" s="5" t="s">
        <v>105</v>
      </c>
      <c r="CS351" s="5" t="s">
        <v>105</v>
      </c>
      <c r="CT351" s="5" t="s">
        <v>105</v>
      </c>
      <c r="CU351" s="5" t="s">
        <v>105</v>
      </c>
      <c r="CV351" s="13" t="s">
        <v>3106</v>
      </c>
      <c r="CW351" s="6"/>
      <c r="CX351" s="6"/>
      <c r="CY351" s="6"/>
      <c r="CZ351" s="6"/>
      <c r="DA351" s="6"/>
      <c r="DB351" s="6"/>
      <c r="DC351" s="6"/>
      <c r="DD351" s="6"/>
      <c r="DE351" s="6"/>
      <c r="DF351" s="6"/>
    </row>
    <row r="352">
      <c r="A352" s="5" t="s">
        <v>100</v>
      </c>
      <c r="B352" s="5" t="s">
        <v>1496</v>
      </c>
      <c r="C352" s="5" t="s">
        <v>3100</v>
      </c>
      <c r="D352" s="5">
        <v>13653.0</v>
      </c>
      <c r="E352" s="5" t="s">
        <v>3107</v>
      </c>
      <c r="F352" s="5">
        <v>1995.0</v>
      </c>
      <c r="G352" s="5" t="s">
        <v>197</v>
      </c>
      <c r="H352" s="5">
        <v>14.0</v>
      </c>
      <c r="I352" s="5" t="s">
        <v>150</v>
      </c>
      <c r="J352" s="5" t="s">
        <v>107</v>
      </c>
      <c r="K352" s="5" t="s">
        <v>108</v>
      </c>
      <c r="L352" s="5" t="s">
        <v>105</v>
      </c>
      <c r="M352" s="5" t="s">
        <v>137</v>
      </c>
      <c r="N352" s="5">
        <v>2.0</v>
      </c>
      <c r="O352" s="29" t="s">
        <v>3108</v>
      </c>
      <c r="P352" s="5" t="s">
        <v>105</v>
      </c>
      <c r="Q352" s="5" t="s">
        <v>3100</v>
      </c>
      <c r="R352" s="5" t="s">
        <v>1801</v>
      </c>
      <c r="S352" s="5" t="s">
        <v>105</v>
      </c>
      <c r="T352" s="5" t="s">
        <v>105</v>
      </c>
      <c r="U352" s="5" t="s">
        <v>105</v>
      </c>
      <c r="V352" s="5" t="s">
        <v>105</v>
      </c>
      <c r="W352" s="5" t="s">
        <v>105</v>
      </c>
      <c r="X352" s="5">
        <v>2100.0</v>
      </c>
      <c r="Y352" s="5" t="s">
        <v>105</v>
      </c>
      <c r="Z352" s="5" t="s">
        <v>105</v>
      </c>
      <c r="AA352" s="5" t="s">
        <v>283</v>
      </c>
      <c r="AB352" s="5">
        <v>83.0</v>
      </c>
      <c r="AC352" s="5" t="s">
        <v>1787</v>
      </c>
      <c r="AD352" s="5" t="s">
        <v>105</v>
      </c>
      <c r="AE352" s="5" t="s">
        <v>105</v>
      </c>
      <c r="AF352" s="5" t="s">
        <v>105</v>
      </c>
      <c r="AG352" s="5" t="s">
        <v>105</v>
      </c>
      <c r="AH352" s="5">
        <v>45.0</v>
      </c>
      <c r="AI352" s="28">
        <f t="shared" si="88"/>
        <v>73.152</v>
      </c>
      <c r="AJ352" s="22">
        <v>240.0</v>
      </c>
      <c r="AK352" s="24">
        <f t="shared" si="89"/>
        <v>80</v>
      </c>
      <c r="AL352" s="5" t="s">
        <v>105</v>
      </c>
      <c r="AM352" s="5">
        <v>1.0</v>
      </c>
      <c r="AN352" s="5">
        <v>7.75</v>
      </c>
      <c r="AO352" s="5" t="s">
        <v>105</v>
      </c>
      <c r="AP352" s="5" t="s">
        <v>105</v>
      </c>
      <c r="AQ352" s="5">
        <v>4.5</v>
      </c>
      <c r="AR352" s="5" t="s">
        <v>105</v>
      </c>
      <c r="AS352" s="5" t="s">
        <v>105</v>
      </c>
      <c r="AT352" s="5" t="s">
        <v>105</v>
      </c>
      <c r="AU352" s="5" t="s">
        <v>105</v>
      </c>
      <c r="AV352" s="5" t="s">
        <v>105</v>
      </c>
      <c r="AW352" s="5" t="s">
        <v>286</v>
      </c>
      <c r="AX352" s="5" t="s">
        <v>105</v>
      </c>
      <c r="AY352" s="5" t="s">
        <v>105</v>
      </c>
      <c r="AZ352" s="5" t="s">
        <v>105</v>
      </c>
      <c r="BA352" s="5" t="s">
        <v>105</v>
      </c>
      <c r="BB352" s="5" t="s">
        <v>105</v>
      </c>
      <c r="BC352" s="5" t="s">
        <v>105</v>
      </c>
      <c r="BD352" s="5" t="s">
        <v>105</v>
      </c>
      <c r="BE352" s="5" t="s">
        <v>105</v>
      </c>
      <c r="BF352" s="5" t="s">
        <v>306</v>
      </c>
      <c r="BG352" s="5" t="s">
        <v>105</v>
      </c>
      <c r="BH352" s="5" t="s">
        <v>105</v>
      </c>
      <c r="BI352" s="5" t="s">
        <v>105</v>
      </c>
      <c r="BJ352" s="5" t="s">
        <v>654</v>
      </c>
      <c r="BK352" s="5" t="s">
        <v>306</v>
      </c>
      <c r="BL352" s="5" t="s">
        <v>105</v>
      </c>
      <c r="BM352" s="5" t="s">
        <v>105</v>
      </c>
      <c r="BN352" s="5" t="s">
        <v>685</v>
      </c>
      <c r="BO352" s="5" t="s">
        <v>105</v>
      </c>
      <c r="BP352" s="5" t="s">
        <v>105</v>
      </c>
      <c r="BQ352" s="5" t="s">
        <v>105</v>
      </c>
      <c r="BR352" s="5" t="s">
        <v>3109</v>
      </c>
      <c r="BS352" s="5" t="s">
        <v>105</v>
      </c>
      <c r="BT352" s="5" t="s">
        <v>3110</v>
      </c>
      <c r="BU352" s="5" t="s">
        <v>119</v>
      </c>
      <c r="BV352" s="5" t="s">
        <v>348</v>
      </c>
      <c r="BW352" s="5" t="s">
        <v>118</v>
      </c>
      <c r="BX352" s="5" t="s">
        <v>105</v>
      </c>
      <c r="BY352" s="5" t="s">
        <v>105</v>
      </c>
      <c r="BZ352" s="5" t="s">
        <v>105</v>
      </c>
      <c r="CA352" s="5">
        <v>1.0</v>
      </c>
      <c r="CB352" s="5" t="s">
        <v>105</v>
      </c>
      <c r="CC352" s="5" t="s">
        <v>105</v>
      </c>
      <c r="CD352" s="5">
        <v>16.0</v>
      </c>
      <c r="CE352" s="5">
        <v>10.0</v>
      </c>
      <c r="CF352" s="5" t="s">
        <v>105</v>
      </c>
      <c r="CG352" s="5">
        <v>10.0</v>
      </c>
      <c r="CH352" s="5" t="s">
        <v>105</v>
      </c>
      <c r="CI352" s="5" t="s">
        <v>105</v>
      </c>
      <c r="CJ352" s="5" t="s">
        <v>105</v>
      </c>
      <c r="CK352" s="5" t="s">
        <v>105</v>
      </c>
      <c r="CL352" s="5" t="s">
        <v>105</v>
      </c>
      <c r="CM352" s="5" t="s">
        <v>105</v>
      </c>
      <c r="CN352" s="5" t="s">
        <v>105</v>
      </c>
      <c r="CO352" s="5" t="s">
        <v>105</v>
      </c>
      <c r="CP352" s="5" t="s">
        <v>3111</v>
      </c>
      <c r="CQ352" s="29" t="s">
        <v>3112</v>
      </c>
      <c r="CR352" s="5" t="s">
        <v>105</v>
      </c>
      <c r="CS352" s="5" t="s">
        <v>118</v>
      </c>
      <c r="CT352" s="5" t="s">
        <v>105</v>
      </c>
      <c r="CU352" s="5" t="s">
        <v>105</v>
      </c>
      <c r="CV352" s="13" t="s">
        <v>3113</v>
      </c>
      <c r="CW352" s="6"/>
      <c r="CX352" s="6"/>
      <c r="CY352" s="6"/>
      <c r="CZ352" s="6"/>
      <c r="DA352" s="6"/>
      <c r="DB352" s="6"/>
      <c r="DC352" s="6"/>
      <c r="DD352" s="6"/>
      <c r="DE352" s="6"/>
      <c r="DF352" s="6"/>
    </row>
    <row r="353">
      <c r="A353" s="5" t="s">
        <v>100</v>
      </c>
      <c r="B353" s="5" t="s">
        <v>1496</v>
      </c>
      <c r="C353" s="5" t="s">
        <v>3100</v>
      </c>
      <c r="D353" s="5">
        <v>2102.0</v>
      </c>
      <c r="E353" s="5" t="s">
        <v>105</v>
      </c>
      <c r="F353" s="5">
        <v>1997.0</v>
      </c>
      <c r="G353" s="5" t="s">
        <v>135</v>
      </c>
      <c r="H353" s="5" t="s">
        <v>105</v>
      </c>
      <c r="I353" s="5" t="s">
        <v>136</v>
      </c>
      <c r="J353" s="5" t="s">
        <v>107</v>
      </c>
      <c r="K353" s="5" t="s">
        <v>108</v>
      </c>
      <c r="L353" s="5" t="s">
        <v>105</v>
      </c>
      <c r="M353" s="5" t="s">
        <v>109</v>
      </c>
      <c r="N353" s="5">
        <v>2.0</v>
      </c>
      <c r="O353" s="29" t="s">
        <v>3114</v>
      </c>
      <c r="P353" s="5" t="s">
        <v>3115</v>
      </c>
      <c r="Q353" s="5" t="s">
        <v>3116</v>
      </c>
      <c r="R353" s="5" t="s">
        <v>3117</v>
      </c>
      <c r="S353" s="5" t="s">
        <v>3118</v>
      </c>
      <c r="T353" s="5" t="s">
        <v>105</v>
      </c>
      <c r="U353" s="5" t="s">
        <v>105</v>
      </c>
      <c r="V353" s="6"/>
      <c r="W353" s="5" t="s">
        <v>105</v>
      </c>
      <c r="X353" s="5">
        <v>600.0</v>
      </c>
      <c r="Y353" s="5" t="s">
        <v>105</v>
      </c>
      <c r="Z353" s="5" t="s">
        <v>167</v>
      </c>
      <c r="AA353" s="5" t="s">
        <v>105</v>
      </c>
      <c r="AB353" s="5" t="s">
        <v>105</v>
      </c>
      <c r="AC353" s="5" t="s">
        <v>2173</v>
      </c>
      <c r="AD353" s="5" t="s">
        <v>402</v>
      </c>
      <c r="AE353" s="5" t="s">
        <v>105</v>
      </c>
      <c r="AF353" s="5" t="s">
        <v>105</v>
      </c>
      <c r="AG353" s="5" t="s">
        <v>105</v>
      </c>
      <c r="AH353" s="5" t="s">
        <v>105</v>
      </c>
      <c r="AI353" s="28">
        <f t="shared" si="88"/>
        <v>365.76</v>
      </c>
      <c r="AJ353" s="22">
        <v>1200.0</v>
      </c>
      <c r="AK353" s="24">
        <f t="shared" si="89"/>
        <v>400</v>
      </c>
      <c r="AL353" s="5" t="s">
        <v>105</v>
      </c>
      <c r="AM353" s="5">
        <v>1.0</v>
      </c>
      <c r="AN353" s="5">
        <v>9.0</v>
      </c>
      <c r="AO353" s="5" t="s">
        <v>105</v>
      </c>
      <c r="AP353" s="5" t="s">
        <v>105</v>
      </c>
      <c r="AQ353" s="5" t="s">
        <v>105</v>
      </c>
      <c r="AR353" s="5" t="s">
        <v>105</v>
      </c>
      <c r="AS353" s="5" t="s">
        <v>105</v>
      </c>
      <c r="AT353" s="5" t="s">
        <v>105</v>
      </c>
      <c r="AU353" s="5" t="s">
        <v>105</v>
      </c>
      <c r="AV353" s="5" t="s">
        <v>105</v>
      </c>
      <c r="AW353" s="5" t="s">
        <v>286</v>
      </c>
      <c r="AX353" s="5" t="s">
        <v>105</v>
      </c>
      <c r="AY353" s="5" t="s">
        <v>105</v>
      </c>
      <c r="AZ353" s="5" t="s">
        <v>105</v>
      </c>
      <c r="BA353" s="5" t="s">
        <v>105</v>
      </c>
      <c r="BB353" s="5" t="s">
        <v>105</v>
      </c>
      <c r="BC353" s="5" t="s">
        <v>105</v>
      </c>
      <c r="BD353" s="5" t="s">
        <v>105</v>
      </c>
      <c r="BE353" s="5" t="s">
        <v>105</v>
      </c>
      <c r="BF353" s="5" t="s">
        <v>105</v>
      </c>
      <c r="BG353" s="5" t="s">
        <v>105</v>
      </c>
      <c r="BH353" s="5" t="s">
        <v>105</v>
      </c>
      <c r="BI353" s="5" t="s">
        <v>105</v>
      </c>
      <c r="BJ353" s="5" t="s">
        <v>105</v>
      </c>
      <c r="BK353" s="5" t="s">
        <v>105</v>
      </c>
      <c r="BL353" s="5" t="s">
        <v>105</v>
      </c>
      <c r="BM353" s="5" t="s">
        <v>105</v>
      </c>
      <c r="BN353" s="5" t="s">
        <v>105</v>
      </c>
      <c r="BO353" s="5" t="s">
        <v>105</v>
      </c>
      <c r="BP353" s="5" t="s">
        <v>2482</v>
      </c>
      <c r="BQ353" s="5" t="s">
        <v>105</v>
      </c>
      <c r="BR353" s="5" t="s">
        <v>3119</v>
      </c>
      <c r="BS353" s="5" t="s">
        <v>118</v>
      </c>
      <c r="BT353" s="5" t="s">
        <v>3120</v>
      </c>
      <c r="BU353" s="5" t="s">
        <v>119</v>
      </c>
      <c r="BV353" s="10" t="s">
        <v>105</v>
      </c>
      <c r="BW353" s="5" t="s">
        <v>118</v>
      </c>
      <c r="BX353" s="5" t="s">
        <v>105</v>
      </c>
      <c r="BY353" s="5" t="s">
        <v>105</v>
      </c>
      <c r="BZ353" s="5" t="s">
        <v>105</v>
      </c>
      <c r="CA353" s="5" t="s">
        <v>105</v>
      </c>
      <c r="CB353" s="5" t="s">
        <v>105</v>
      </c>
      <c r="CC353" s="5" t="s">
        <v>105</v>
      </c>
      <c r="CD353" s="5" t="s">
        <v>105</v>
      </c>
      <c r="CE353" s="5" t="s">
        <v>105</v>
      </c>
      <c r="CF353" s="5" t="s">
        <v>105</v>
      </c>
      <c r="CG353" s="5" t="s">
        <v>105</v>
      </c>
      <c r="CH353" s="5" t="s">
        <v>105</v>
      </c>
      <c r="CI353" s="5" t="s">
        <v>105</v>
      </c>
      <c r="CJ353" s="5" t="s">
        <v>105</v>
      </c>
      <c r="CK353" s="5" t="s">
        <v>105</v>
      </c>
      <c r="CL353" s="5" t="s">
        <v>105</v>
      </c>
      <c r="CM353" s="5" t="s">
        <v>105</v>
      </c>
      <c r="CN353" s="5" t="s">
        <v>105</v>
      </c>
      <c r="CO353" s="5" t="s">
        <v>105</v>
      </c>
      <c r="CP353" s="5" t="s">
        <v>105</v>
      </c>
      <c r="CQ353" s="29" t="s">
        <v>3121</v>
      </c>
      <c r="CR353" s="5" t="s">
        <v>105</v>
      </c>
      <c r="CS353" s="5" t="s">
        <v>105</v>
      </c>
      <c r="CT353" s="5" t="s">
        <v>105</v>
      </c>
      <c r="CU353" s="5" t="s">
        <v>105</v>
      </c>
      <c r="CV353" s="13" t="s">
        <v>3122</v>
      </c>
      <c r="CW353" s="6"/>
      <c r="CX353" s="6"/>
      <c r="CY353" s="6"/>
      <c r="CZ353" s="6"/>
      <c r="DA353" s="6"/>
      <c r="DB353" s="6"/>
      <c r="DC353" s="6"/>
      <c r="DD353" s="6"/>
      <c r="DE353" s="6"/>
      <c r="DF353" s="6"/>
    </row>
    <row r="354">
      <c r="A354" s="5" t="s">
        <v>100</v>
      </c>
      <c r="B354" s="5" t="s">
        <v>1496</v>
      </c>
      <c r="C354" s="5" t="s">
        <v>3100</v>
      </c>
      <c r="D354" s="5">
        <v>702.0</v>
      </c>
      <c r="E354" s="5" t="s">
        <v>105</v>
      </c>
      <c r="F354" s="5">
        <v>1997.0</v>
      </c>
      <c r="G354" s="5" t="s">
        <v>241</v>
      </c>
      <c r="H354" s="5" t="s">
        <v>105</v>
      </c>
      <c r="I354" s="5" t="s">
        <v>136</v>
      </c>
      <c r="J354" s="5" t="s">
        <v>107</v>
      </c>
      <c r="K354" s="5" t="s">
        <v>108</v>
      </c>
      <c r="L354" s="5" t="s">
        <v>105</v>
      </c>
      <c r="M354" s="5" t="s">
        <v>137</v>
      </c>
      <c r="N354" s="5">
        <v>3.0</v>
      </c>
      <c r="O354" s="29" t="s">
        <v>3123</v>
      </c>
      <c r="P354" s="5" t="s">
        <v>3124</v>
      </c>
      <c r="Q354" s="5" t="s">
        <v>105</v>
      </c>
      <c r="R354" s="5" t="s">
        <v>105</v>
      </c>
      <c r="S354" s="5" t="s">
        <v>3125</v>
      </c>
      <c r="T354" s="5">
        <v>45.61763</v>
      </c>
      <c r="U354" s="5">
        <v>-123.33157</v>
      </c>
      <c r="V354" s="6"/>
      <c r="W354" s="5">
        <v>2027.0</v>
      </c>
      <c r="X354" s="5">
        <v>1630.0</v>
      </c>
      <c r="Y354" s="5" t="s">
        <v>105</v>
      </c>
      <c r="Z354" s="5" t="s">
        <v>105</v>
      </c>
      <c r="AA354" s="5" t="s">
        <v>105</v>
      </c>
      <c r="AB354" s="5" t="s">
        <v>105</v>
      </c>
      <c r="AC354" s="5" t="s">
        <v>284</v>
      </c>
      <c r="AD354" s="5" t="s">
        <v>3126</v>
      </c>
      <c r="AE354" s="5" t="s">
        <v>105</v>
      </c>
      <c r="AF354" s="5" t="s">
        <v>105</v>
      </c>
      <c r="AG354" s="5" t="s">
        <v>105</v>
      </c>
      <c r="AH354" s="5" t="s">
        <v>105</v>
      </c>
      <c r="AI354" s="28">
        <f t="shared" si="88"/>
        <v>182.88</v>
      </c>
      <c r="AJ354" s="22">
        <v>600.0</v>
      </c>
      <c r="AK354" s="24">
        <f t="shared" si="89"/>
        <v>200</v>
      </c>
      <c r="AL354" s="5" t="s">
        <v>105</v>
      </c>
      <c r="AM354" s="5">
        <v>2.0</v>
      </c>
      <c r="AN354" s="5" t="s">
        <v>105</v>
      </c>
      <c r="AO354" s="5" t="s">
        <v>105</v>
      </c>
      <c r="AP354" s="5" t="s">
        <v>105</v>
      </c>
      <c r="AQ354" s="5" t="s">
        <v>105</v>
      </c>
      <c r="AR354" s="5" t="s">
        <v>105</v>
      </c>
      <c r="AS354" s="5" t="s">
        <v>105</v>
      </c>
      <c r="AT354" s="5" t="s">
        <v>105</v>
      </c>
      <c r="AU354" s="5" t="s">
        <v>105</v>
      </c>
      <c r="AV354" s="5" t="s">
        <v>105</v>
      </c>
      <c r="AW354" s="5" t="s">
        <v>170</v>
      </c>
      <c r="AX354" s="5" t="s">
        <v>105</v>
      </c>
      <c r="AY354" s="5" t="s">
        <v>105</v>
      </c>
      <c r="AZ354" s="5" t="s">
        <v>105</v>
      </c>
      <c r="BA354" s="5" t="s">
        <v>105</v>
      </c>
      <c r="BB354" s="5" t="s">
        <v>105</v>
      </c>
      <c r="BC354" s="5" t="s">
        <v>105</v>
      </c>
      <c r="BD354" s="5" t="s">
        <v>105</v>
      </c>
      <c r="BE354" s="5" t="s">
        <v>105</v>
      </c>
      <c r="BF354" s="5" t="s">
        <v>105</v>
      </c>
      <c r="BG354" s="5" t="s">
        <v>105</v>
      </c>
      <c r="BH354" s="5" t="s">
        <v>105</v>
      </c>
      <c r="BI354" s="5" t="s">
        <v>105</v>
      </c>
      <c r="BJ354" s="5" t="s">
        <v>105</v>
      </c>
      <c r="BK354" s="5" t="s">
        <v>105</v>
      </c>
      <c r="BL354" s="5" t="s">
        <v>105</v>
      </c>
      <c r="BM354" s="5" t="s">
        <v>105</v>
      </c>
      <c r="BN354" s="5" t="s">
        <v>105</v>
      </c>
      <c r="BO354" s="5" t="s">
        <v>105</v>
      </c>
      <c r="BP354" s="5" t="s">
        <v>1364</v>
      </c>
      <c r="BQ354" s="5" t="s">
        <v>105</v>
      </c>
      <c r="BR354" s="5" t="s">
        <v>3127</v>
      </c>
      <c r="BS354" s="5" t="s">
        <v>105</v>
      </c>
      <c r="BT354" s="5" t="s">
        <v>1353</v>
      </c>
      <c r="BU354" s="5" t="s">
        <v>119</v>
      </c>
      <c r="BV354" s="10" t="s">
        <v>105</v>
      </c>
      <c r="BW354" s="10" t="s">
        <v>105</v>
      </c>
      <c r="BX354" s="5" t="s">
        <v>105</v>
      </c>
      <c r="BY354" s="5" t="s">
        <v>105</v>
      </c>
      <c r="BZ354" s="5" t="s">
        <v>105</v>
      </c>
      <c r="CA354" s="5" t="s">
        <v>105</v>
      </c>
      <c r="CB354" s="5" t="s">
        <v>105</v>
      </c>
      <c r="CC354" s="5" t="s">
        <v>105</v>
      </c>
      <c r="CD354" s="5" t="s">
        <v>105</v>
      </c>
      <c r="CE354" s="5" t="s">
        <v>105</v>
      </c>
      <c r="CF354" s="5" t="s">
        <v>105</v>
      </c>
      <c r="CG354" s="5" t="s">
        <v>105</v>
      </c>
      <c r="CH354" s="5" t="s">
        <v>105</v>
      </c>
      <c r="CI354" s="5" t="s">
        <v>105</v>
      </c>
      <c r="CJ354" s="5" t="s">
        <v>105</v>
      </c>
      <c r="CK354" s="5" t="s">
        <v>105</v>
      </c>
      <c r="CL354" s="5" t="s">
        <v>105</v>
      </c>
      <c r="CM354" s="5" t="s">
        <v>105</v>
      </c>
      <c r="CN354" s="5" t="s">
        <v>105</v>
      </c>
      <c r="CO354" s="5" t="s">
        <v>105</v>
      </c>
      <c r="CP354" s="5" t="s">
        <v>105</v>
      </c>
      <c r="CQ354" s="29" t="s">
        <v>105</v>
      </c>
      <c r="CR354" s="5" t="s">
        <v>118</v>
      </c>
      <c r="CS354" s="5" t="s">
        <v>105</v>
      </c>
      <c r="CT354" s="5" t="s">
        <v>105</v>
      </c>
      <c r="CU354" s="5" t="s">
        <v>105</v>
      </c>
      <c r="CV354" s="13" t="s">
        <v>3128</v>
      </c>
      <c r="CW354" s="6"/>
      <c r="CX354" s="6"/>
      <c r="CY354" s="6"/>
      <c r="CZ354" s="6"/>
      <c r="DA354" s="6"/>
      <c r="DB354" s="6"/>
      <c r="DC354" s="6"/>
      <c r="DD354" s="6"/>
      <c r="DE354" s="6"/>
      <c r="DF354" s="6"/>
    </row>
    <row r="355">
      <c r="A355" s="5" t="s">
        <v>100</v>
      </c>
      <c r="B355" s="5" t="s">
        <v>1496</v>
      </c>
      <c r="C355" s="5" t="s">
        <v>3100</v>
      </c>
      <c r="D355" s="5">
        <v>690.0</v>
      </c>
      <c r="E355" s="5" t="s">
        <v>103</v>
      </c>
      <c r="F355" s="5">
        <v>1998.0</v>
      </c>
      <c r="G355" s="5" t="s">
        <v>197</v>
      </c>
      <c r="H355" s="5">
        <v>2.0</v>
      </c>
      <c r="I355" s="5" t="s">
        <v>150</v>
      </c>
      <c r="J355" s="5" t="s">
        <v>107</v>
      </c>
      <c r="K355" s="5" t="s">
        <v>108</v>
      </c>
      <c r="L355" s="5" t="s">
        <v>105</v>
      </c>
      <c r="M355" s="5" t="s">
        <v>109</v>
      </c>
      <c r="N355" s="5">
        <v>2.0</v>
      </c>
      <c r="O355" s="29" t="s">
        <v>3129</v>
      </c>
      <c r="P355" s="5" t="s">
        <v>3130</v>
      </c>
      <c r="Q355" s="5" t="s">
        <v>3100</v>
      </c>
      <c r="R355" s="5" t="s">
        <v>3131</v>
      </c>
      <c r="S355" s="5" t="s">
        <v>3103</v>
      </c>
      <c r="T355" s="5" t="s">
        <v>105</v>
      </c>
      <c r="U355" s="5" t="s">
        <v>105</v>
      </c>
      <c r="V355" s="6"/>
      <c r="W355" s="5" t="s">
        <v>105</v>
      </c>
      <c r="X355" s="5">
        <v>1200.0</v>
      </c>
      <c r="Y355" s="5">
        <v>90.0</v>
      </c>
      <c r="Z355" s="5" t="s">
        <v>105</v>
      </c>
      <c r="AA355" s="5" t="s">
        <v>141</v>
      </c>
      <c r="AB355" s="5">
        <v>69.0</v>
      </c>
      <c r="AC355" s="5" t="s">
        <v>1714</v>
      </c>
      <c r="AD355" s="5" t="s">
        <v>3132</v>
      </c>
      <c r="AE355" s="5" t="s">
        <v>105</v>
      </c>
      <c r="AF355" s="5" t="s">
        <v>105</v>
      </c>
      <c r="AG355" s="5" t="s">
        <v>105</v>
      </c>
      <c r="AH355" s="5">
        <v>90.0</v>
      </c>
      <c r="AI355" s="28">
        <f t="shared" si="88"/>
        <v>68.58</v>
      </c>
      <c r="AJ355" s="8">
        <f>(150+300)/2</f>
        <v>225</v>
      </c>
      <c r="AK355" s="24">
        <f t="shared" si="89"/>
        <v>75</v>
      </c>
      <c r="AL355" s="5" t="s">
        <v>105</v>
      </c>
      <c r="AM355" s="5">
        <v>1.0</v>
      </c>
      <c r="AN355" s="5">
        <v>6.0</v>
      </c>
      <c r="AO355" s="5" t="s">
        <v>105</v>
      </c>
      <c r="AP355" s="5" t="s">
        <v>105</v>
      </c>
      <c r="AQ355" s="5" t="s">
        <v>105</v>
      </c>
      <c r="AR355" s="5" t="s">
        <v>105</v>
      </c>
      <c r="AS355" s="5" t="s">
        <v>105</v>
      </c>
      <c r="AT355" s="5" t="s">
        <v>105</v>
      </c>
      <c r="AU355" s="5" t="s">
        <v>105</v>
      </c>
      <c r="AV355" s="5" t="s">
        <v>105</v>
      </c>
      <c r="AW355" s="5" t="s">
        <v>116</v>
      </c>
      <c r="AX355" s="5" t="s">
        <v>105</v>
      </c>
      <c r="AY355" s="5" t="s">
        <v>232</v>
      </c>
      <c r="AZ355" s="5" t="s">
        <v>105</v>
      </c>
      <c r="BA355" s="5" t="s">
        <v>105</v>
      </c>
      <c r="BB355" s="5" t="s">
        <v>105</v>
      </c>
      <c r="BC355" s="5" t="s">
        <v>105</v>
      </c>
      <c r="BD355" s="5" t="s">
        <v>105</v>
      </c>
      <c r="BE355" s="5" t="s">
        <v>118</v>
      </c>
      <c r="BF355" s="5" t="s">
        <v>105</v>
      </c>
      <c r="BG355" s="5" t="s">
        <v>105</v>
      </c>
      <c r="BH355" s="5" t="s">
        <v>105</v>
      </c>
      <c r="BI355" s="5" t="s">
        <v>105</v>
      </c>
      <c r="BJ355" s="5" t="s">
        <v>619</v>
      </c>
      <c r="BK355" s="5" t="s">
        <v>118</v>
      </c>
      <c r="BL355" s="5" t="s">
        <v>105</v>
      </c>
      <c r="BM355" s="5" t="s">
        <v>105</v>
      </c>
      <c r="BN355" s="5" t="s">
        <v>105</v>
      </c>
      <c r="BO355" s="5" t="s">
        <v>105</v>
      </c>
      <c r="BP355" s="5" t="s">
        <v>3133</v>
      </c>
      <c r="BQ355" s="5" t="s">
        <v>105</v>
      </c>
      <c r="BR355" s="5" t="s">
        <v>3134</v>
      </c>
      <c r="BS355" s="5" t="s">
        <v>105</v>
      </c>
      <c r="BT355" s="5" t="s">
        <v>3135</v>
      </c>
      <c r="BU355" s="5" t="s">
        <v>119</v>
      </c>
      <c r="BV355" s="10" t="s">
        <v>105</v>
      </c>
      <c r="BW355" s="10" t="s">
        <v>105</v>
      </c>
      <c r="BX355" s="5" t="s">
        <v>105</v>
      </c>
      <c r="BY355" s="5" t="s">
        <v>105</v>
      </c>
      <c r="BZ355" s="5" t="s">
        <v>105</v>
      </c>
      <c r="CA355" s="5" t="s">
        <v>105</v>
      </c>
      <c r="CB355" s="5" t="s">
        <v>105</v>
      </c>
      <c r="CC355" s="5" t="s">
        <v>105</v>
      </c>
      <c r="CD355" s="5" t="s">
        <v>105</v>
      </c>
      <c r="CE355" s="5" t="s">
        <v>105</v>
      </c>
      <c r="CF355" s="5" t="s">
        <v>105</v>
      </c>
      <c r="CG355" s="5" t="s">
        <v>105</v>
      </c>
      <c r="CH355" s="5" t="s">
        <v>105</v>
      </c>
      <c r="CI355" s="5" t="s">
        <v>105</v>
      </c>
      <c r="CJ355" s="5" t="s">
        <v>105</v>
      </c>
      <c r="CK355" s="5" t="s">
        <v>105</v>
      </c>
      <c r="CL355" s="5" t="s">
        <v>105</v>
      </c>
      <c r="CM355" s="5" t="s">
        <v>105</v>
      </c>
      <c r="CN355" s="5" t="s">
        <v>105</v>
      </c>
      <c r="CO355" s="5" t="s">
        <v>105</v>
      </c>
      <c r="CP355" s="5" t="s">
        <v>105</v>
      </c>
      <c r="CQ355" s="29" t="s">
        <v>3136</v>
      </c>
      <c r="CR355" s="5" t="s">
        <v>105</v>
      </c>
      <c r="CS355" s="5" t="s">
        <v>105</v>
      </c>
      <c r="CT355" s="5" t="s">
        <v>105</v>
      </c>
      <c r="CU355" s="5" t="s">
        <v>105</v>
      </c>
      <c r="CV355" s="13" t="s">
        <v>3137</v>
      </c>
      <c r="CW355" s="6"/>
      <c r="CX355" s="6"/>
      <c r="CY355" s="6"/>
      <c r="CZ355" s="6"/>
      <c r="DA355" s="6"/>
      <c r="DB355" s="6"/>
      <c r="DC355" s="6"/>
      <c r="DD355" s="6"/>
      <c r="DE355" s="6"/>
      <c r="DF355" s="6"/>
    </row>
    <row r="356">
      <c r="A356" s="5" t="s">
        <v>100</v>
      </c>
      <c r="B356" s="5" t="s">
        <v>1496</v>
      </c>
      <c r="C356" s="5" t="s">
        <v>3100</v>
      </c>
      <c r="D356" s="5">
        <v>102.0</v>
      </c>
      <c r="E356" s="5" t="s">
        <v>105</v>
      </c>
      <c r="F356" s="5">
        <v>2000.0</v>
      </c>
      <c r="G356" s="5" t="s">
        <v>197</v>
      </c>
      <c r="H356" s="5">
        <v>19.0</v>
      </c>
      <c r="I356" s="5" t="s">
        <v>150</v>
      </c>
      <c r="J356" s="5" t="s">
        <v>124</v>
      </c>
      <c r="K356" s="5" t="s">
        <v>199</v>
      </c>
      <c r="L356" s="5" t="s">
        <v>151</v>
      </c>
      <c r="M356" s="5" t="s">
        <v>105</v>
      </c>
      <c r="N356" s="5">
        <v>1.0</v>
      </c>
      <c r="O356" s="29" t="s">
        <v>3138</v>
      </c>
      <c r="P356" s="5" t="s">
        <v>105</v>
      </c>
      <c r="Q356" s="5" t="s">
        <v>1825</v>
      </c>
      <c r="R356" s="5" t="s">
        <v>3139</v>
      </c>
      <c r="S356" s="5" t="s">
        <v>105</v>
      </c>
      <c r="T356" s="5" t="s">
        <v>105</v>
      </c>
      <c r="U356" s="5" t="s">
        <v>105</v>
      </c>
      <c r="V356" s="6"/>
      <c r="W356" s="5" t="s">
        <v>105</v>
      </c>
      <c r="X356" s="5">
        <v>610.0</v>
      </c>
      <c r="Y356" s="5">
        <v>52.5</v>
      </c>
      <c r="Z356" s="5" t="s">
        <v>261</v>
      </c>
      <c r="AA356" s="5" t="s">
        <v>283</v>
      </c>
      <c r="AB356" s="5">
        <v>83.0</v>
      </c>
      <c r="AC356" s="5" t="s">
        <v>284</v>
      </c>
      <c r="AD356" s="5" t="s">
        <v>105</v>
      </c>
      <c r="AE356" s="5" t="s">
        <v>105</v>
      </c>
      <c r="AF356" s="5" t="s">
        <v>105</v>
      </c>
      <c r="AG356" s="5" t="s">
        <v>105</v>
      </c>
      <c r="AH356" s="5" t="s">
        <v>105</v>
      </c>
      <c r="AI356" s="28">
        <f t="shared" si="88"/>
        <v>0.3048</v>
      </c>
      <c r="AJ356" s="22">
        <v>1.0</v>
      </c>
      <c r="AK356" s="24">
        <f t="shared" si="89"/>
        <v>0.3333333333</v>
      </c>
      <c r="AL356" s="5" t="s">
        <v>105</v>
      </c>
      <c r="AM356" s="5" t="s">
        <v>105</v>
      </c>
      <c r="AN356" s="5" t="s">
        <v>105</v>
      </c>
      <c r="AO356" s="5" t="s">
        <v>105</v>
      </c>
      <c r="AP356" s="5" t="s">
        <v>105</v>
      </c>
      <c r="AQ356" s="5" t="s">
        <v>105</v>
      </c>
      <c r="AR356" s="5" t="s">
        <v>105</v>
      </c>
      <c r="AS356" s="5" t="s">
        <v>105</v>
      </c>
      <c r="AT356" s="5" t="s">
        <v>105</v>
      </c>
      <c r="AU356" s="5" t="s">
        <v>105</v>
      </c>
      <c r="AV356" s="5" t="s">
        <v>105</v>
      </c>
      <c r="AW356" s="5" t="s">
        <v>105</v>
      </c>
      <c r="AX356" s="5" t="s">
        <v>105</v>
      </c>
      <c r="AY356" s="5" t="s">
        <v>105</v>
      </c>
      <c r="AZ356" s="5" t="s">
        <v>105</v>
      </c>
      <c r="BA356" s="5" t="s">
        <v>105</v>
      </c>
      <c r="BB356" s="5" t="s">
        <v>105</v>
      </c>
      <c r="BC356" s="5" t="s">
        <v>105</v>
      </c>
      <c r="BD356" s="5" t="s">
        <v>105</v>
      </c>
      <c r="BE356" s="5" t="s">
        <v>105</v>
      </c>
      <c r="BF356" s="5" t="s">
        <v>105</v>
      </c>
      <c r="BG356" s="5" t="s">
        <v>105</v>
      </c>
      <c r="BH356" s="5" t="s">
        <v>105</v>
      </c>
      <c r="BI356" s="5" t="s">
        <v>105</v>
      </c>
      <c r="BJ356" s="5" t="s">
        <v>105</v>
      </c>
      <c r="BK356" s="5" t="s">
        <v>105</v>
      </c>
      <c r="BL356" s="5" t="s">
        <v>105</v>
      </c>
      <c r="BM356" s="5" t="s">
        <v>105</v>
      </c>
      <c r="BN356" s="5" t="s">
        <v>105</v>
      </c>
      <c r="BO356" s="5" t="s">
        <v>105</v>
      </c>
      <c r="BP356" s="5" t="s">
        <v>3140</v>
      </c>
      <c r="BQ356" s="5" t="s">
        <v>105</v>
      </c>
      <c r="BR356" s="5" t="s">
        <v>105</v>
      </c>
      <c r="BS356" s="5" t="s">
        <v>105</v>
      </c>
      <c r="BT356" s="5" t="s">
        <v>105</v>
      </c>
      <c r="BU356" s="5" t="s">
        <v>105</v>
      </c>
      <c r="BV356" s="10" t="s">
        <v>105</v>
      </c>
      <c r="BW356" s="10" t="s">
        <v>105</v>
      </c>
      <c r="BX356" s="5" t="s">
        <v>3141</v>
      </c>
      <c r="BY356" s="5" t="s">
        <v>105</v>
      </c>
      <c r="BZ356" s="5" t="s">
        <v>105</v>
      </c>
      <c r="CA356" s="5">
        <v>1.0</v>
      </c>
      <c r="CB356" s="5" t="s">
        <v>105</v>
      </c>
      <c r="CC356" s="5" t="s">
        <v>105</v>
      </c>
      <c r="CD356" s="5">
        <v>11.375</v>
      </c>
      <c r="CE356" s="5" t="s">
        <v>105</v>
      </c>
      <c r="CF356" s="5" t="s">
        <v>105</v>
      </c>
      <c r="CG356" s="5" t="s">
        <v>105</v>
      </c>
      <c r="CH356" s="5" t="s">
        <v>105</v>
      </c>
      <c r="CI356" s="5" t="s">
        <v>105</v>
      </c>
      <c r="CJ356" s="5" t="s">
        <v>105</v>
      </c>
      <c r="CK356" s="5" t="s">
        <v>105</v>
      </c>
      <c r="CL356" s="5" t="s">
        <v>118</v>
      </c>
      <c r="CM356" s="5">
        <v>5.0</v>
      </c>
      <c r="CN356" s="5" t="s">
        <v>105</v>
      </c>
      <c r="CO356" s="5" t="s">
        <v>105</v>
      </c>
      <c r="CP356" s="5" t="s">
        <v>105</v>
      </c>
      <c r="CQ356" s="29" t="s">
        <v>3142</v>
      </c>
      <c r="CR356" s="5" t="s">
        <v>105</v>
      </c>
      <c r="CS356" s="5" t="s">
        <v>105</v>
      </c>
      <c r="CT356" s="5" t="s">
        <v>105</v>
      </c>
      <c r="CU356" s="5" t="s">
        <v>105</v>
      </c>
      <c r="CV356" s="13" t="s">
        <v>3143</v>
      </c>
      <c r="CW356" s="6"/>
      <c r="CX356" s="6"/>
      <c r="CY356" s="6"/>
      <c r="CZ356" s="6"/>
      <c r="DA356" s="6"/>
      <c r="DB356" s="6"/>
      <c r="DC356" s="6"/>
      <c r="DD356" s="6"/>
      <c r="DE356" s="6"/>
      <c r="DF356" s="6"/>
    </row>
    <row r="357">
      <c r="A357" s="5" t="s">
        <v>100</v>
      </c>
      <c r="B357" s="5" t="s">
        <v>1496</v>
      </c>
      <c r="C357" s="5" t="s">
        <v>3100</v>
      </c>
      <c r="D357" s="5">
        <v>36280.0</v>
      </c>
      <c r="E357" s="5" t="s">
        <v>3144</v>
      </c>
      <c r="F357" s="5">
        <v>2012.0</v>
      </c>
      <c r="G357" s="5" t="s">
        <v>197</v>
      </c>
      <c r="H357" s="5">
        <v>12.0</v>
      </c>
      <c r="I357" s="5" t="s">
        <v>150</v>
      </c>
      <c r="J357" s="5" t="s">
        <v>124</v>
      </c>
      <c r="K357" s="5" t="s">
        <v>325</v>
      </c>
      <c r="L357" s="5" t="s">
        <v>199</v>
      </c>
      <c r="M357" s="5" t="s">
        <v>105</v>
      </c>
      <c r="N357" s="5">
        <v>6.0</v>
      </c>
      <c r="O357" s="29" t="s">
        <v>3145</v>
      </c>
      <c r="P357" s="5" t="s">
        <v>105</v>
      </c>
      <c r="Q357" s="5" t="s">
        <v>3146</v>
      </c>
      <c r="R357" s="5" t="s">
        <v>3147</v>
      </c>
      <c r="S357" s="5" t="s">
        <v>3125</v>
      </c>
      <c r="T357" s="5" t="s">
        <v>105</v>
      </c>
      <c r="U357" s="5" t="s">
        <v>105</v>
      </c>
      <c r="V357" s="6"/>
      <c r="W357" s="5" t="s">
        <v>105</v>
      </c>
      <c r="X357" s="5">
        <v>2130.0</v>
      </c>
      <c r="Y357" s="5" t="s">
        <v>190</v>
      </c>
      <c r="Z357" s="5" t="s">
        <v>167</v>
      </c>
      <c r="AA357" s="5" t="s">
        <v>220</v>
      </c>
      <c r="AB357" s="5">
        <v>25.0</v>
      </c>
      <c r="AC357" s="5" t="s">
        <v>3148</v>
      </c>
      <c r="AD357" s="5" t="s">
        <v>105</v>
      </c>
      <c r="AE357" s="5" t="s">
        <v>105</v>
      </c>
      <c r="AF357" s="5" t="s">
        <v>105</v>
      </c>
      <c r="AG357" s="5" t="s">
        <v>105</v>
      </c>
      <c r="AH357" s="5" t="s">
        <v>105</v>
      </c>
      <c r="AI357" s="28">
        <f t="shared" si="88"/>
        <v>804.672</v>
      </c>
      <c r="AJ357" s="8">
        <f>(0.25+0.75)/2*5280</f>
        <v>2640</v>
      </c>
      <c r="AK357" s="24">
        <f t="shared" si="89"/>
        <v>880</v>
      </c>
      <c r="AL357" s="5" t="s">
        <v>105</v>
      </c>
      <c r="AM357" s="5" t="s">
        <v>105</v>
      </c>
      <c r="AN357" s="5" t="s">
        <v>105</v>
      </c>
      <c r="AO357" s="5" t="s">
        <v>105</v>
      </c>
      <c r="AP357" s="5" t="s">
        <v>105</v>
      </c>
      <c r="AQ357" s="5" t="s">
        <v>105</v>
      </c>
      <c r="AR357" s="5" t="s">
        <v>105</v>
      </c>
      <c r="AS357" s="5" t="s">
        <v>105</v>
      </c>
      <c r="AT357" s="5" t="s">
        <v>105</v>
      </c>
      <c r="AU357" s="5" t="s">
        <v>105</v>
      </c>
      <c r="AV357" s="5" t="s">
        <v>105</v>
      </c>
      <c r="AW357" s="5" t="s">
        <v>105</v>
      </c>
      <c r="AX357" s="5" t="s">
        <v>105</v>
      </c>
      <c r="AY357" s="5" t="s">
        <v>105</v>
      </c>
      <c r="AZ357" s="5" t="s">
        <v>105</v>
      </c>
      <c r="BA357" s="5" t="s">
        <v>105</v>
      </c>
      <c r="BB357" s="5" t="s">
        <v>105</v>
      </c>
      <c r="BC357" s="5" t="s">
        <v>105</v>
      </c>
      <c r="BD357" s="5" t="s">
        <v>105</v>
      </c>
      <c r="BE357" s="5" t="s">
        <v>105</v>
      </c>
      <c r="BF357" s="5" t="s">
        <v>105</v>
      </c>
      <c r="BG357" s="5" t="s">
        <v>105</v>
      </c>
      <c r="BH357" s="5" t="s">
        <v>105</v>
      </c>
      <c r="BI357" s="5" t="s">
        <v>105</v>
      </c>
      <c r="BJ357" s="5" t="s">
        <v>105</v>
      </c>
      <c r="BK357" s="5" t="s">
        <v>105</v>
      </c>
      <c r="BL357" s="5" t="s">
        <v>105</v>
      </c>
      <c r="BM357" s="5" t="s">
        <v>105</v>
      </c>
      <c r="BN357" s="5" t="s">
        <v>105</v>
      </c>
      <c r="BO357" s="5" t="s">
        <v>105</v>
      </c>
      <c r="BP357" s="5" t="s">
        <v>105</v>
      </c>
      <c r="BQ357" s="5" t="s">
        <v>105</v>
      </c>
      <c r="BR357" s="5" t="s">
        <v>105</v>
      </c>
      <c r="BS357" s="5" t="s">
        <v>105</v>
      </c>
      <c r="BT357" s="5" t="s">
        <v>105</v>
      </c>
      <c r="BU357" s="5" t="s">
        <v>105</v>
      </c>
      <c r="BV357" s="10" t="s">
        <v>105</v>
      </c>
      <c r="BW357" s="10" t="s">
        <v>105</v>
      </c>
      <c r="BX357" s="5" t="s">
        <v>1572</v>
      </c>
      <c r="BY357" s="5" t="s">
        <v>118</v>
      </c>
      <c r="BZ357" s="5" t="s">
        <v>3149</v>
      </c>
      <c r="CA357" s="5" t="s">
        <v>105</v>
      </c>
      <c r="CB357" s="5" t="s">
        <v>105</v>
      </c>
      <c r="CC357" s="5" t="s">
        <v>105</v>
      </c>
      <c r="CD357" s="5" t="s">
        <v>105</v>
      </c>
      <c r="CE357" s="5" t="s">
        <v>105</v>
      </c>
      <c r="CF357" s="5" t="s">
        <v>105</v>
      </c>
      <c r="CG357" s="5" t="s">
        <v>105</v>
      </c>
      <c r="CH357" s="5" t="s">
        <v>105</v>
      </c>
      <c r="CI357" s="5" t="s">
        <v>105</v>
      </c>
      <c r="CJ357" s="5" t="s">
        <v>105</v>
      </c>
      <c r="CK357" s="5" t="s">
        <v>105</v>
      </c>
      <c r="CL357" s="5" t="s">
        <v>105</v>
      </c>
      <c r="CM357" s="5" t="s">
        <v>105</v>
      </c>
      <c r="CN357" s="5" t="s">
        <v>105</v>
      </c>
      <c r="CO357" s="5" t="s">
        <v>105</v>
      </c>
      <c r="CP357" s="5" t="s">
        <v>105</v>
      </c>
      <c r="CQ357" s="29" t="s">
        <v>3150</v>
      </c>
      <c r="CR357" s="5" t="s">
        <v>105</v>
      </c>
      <c r="CS357" s="5" t="s">
        <v>105</v>
      </c>
      <c r="CT357" s="5" t="s">
        <v>3151</v>
      </c>
      <c r="CU357" s="5" t="s">
        <v>105</v>
      </c>
      <c r="CV357" s="13" t="s">
        <v>3152</v>
      </c>
      <c r="CW357" s="6"/>
      <c r="CX357" s="6"/>
      <c r="CY357" s="6"/>
      <c r="CZ357" s="6"/>
      <c r="DA357" s="6"/>
      <c r="DB357" s="6"/>
      <c r="DC357" s="6"/>
      <c r="DD357" s="6"/>
      <c r="DE357" s="6"/>
      <c r="DF357" s="6"/>
    </row>
    <row r="358">
      <c r="A358" s="5" t="s">
        <v>100</v>
      </c>
      <c r="B358" s="5" t="s">
        <v>1496</v>
      </c>
      <c r="C358" s="5" t="s">
        <v>3100</v>
      </c>
      <c r="D358" s="5">
        <v>41704.0</v>
      </c>
      <c r="E358" s="5" t="s">
        <v>1526</v>
      </c>
      <c r="F358" s="5">
        <v>2013.0</v>
      </c>
      <c r="G358" s="5" t="s">
        <v>149</v>
      </c>
      <c r="H358" s="5">
        <v>21.0</v>
      </c>
      <c r="I358" s="5" t="s">
        <v>150</v>
      </c>
      <c r="J358" s="5" t="s">
        <v>107</v>
      </c>
      <c r="K358" s="5" t="s">
        <v>108</v>
      </c>
      <c r="L358" s="5" t="s">
        <v>105</v>
      </c>
      <c r="M358" s="5" t="s">
        <v>109</v>
      </c>
      <c r="N358" s="5">
        <v>2.0</v>
      </c>
      <c r="O358" s="29" t="s">
        <v>3153</v>
      </c>
      <c r="P358" s="5" t="s">
        <v>105</v>
      </c>
      <c r="Q358" s="5" t="s">
        <v>3154</v>
      </c>
      <c r="R358" s="5" t="s">
        <v>3155</v>
      </c>
      <c r="S358" s="5" t="s">
        <v>105</v>
      </c>
      <c r="T358" s="5" t="s">
        <v>105</v>
      </c>
      <c r="U358" s="5" t="s">
        <v>105</v>
      </c>
      <c r="V358" s="6"/>
      <c r="W358" s="5">
        <v>1700.0</v>
      </c>
      <c r="X358" s="5">
        <v>2000.0</v>
      </c>
      <c r="Y358" s="5" t="s">
        <v>105</v>
      </c>
      <c r="Z358" s="5" t="s">
        <v>167</v>
      </c>
      <c r="AA358" s="5" t="s">
        <v>545</v>
      </c>
      <c r="AB358" s="5">
        <v>100.0</v>
      </c>
      <c r="AC358" s="5" t="s">
        <v>3148</v>
      </c>
      <c r="AD358" s="5" t="s">
        <v>2196</v>
      </c>
      <c r="AE358" s="5" t="s">
        <v>105</v>
      </c>
      <c r="AF358" s="5" t="s">
        <v>105</v>
      </c>
      <c r="AG358" s="5" t="s">
        <v>105</v>
      </c>
      <c r="AH358" s="5">
        <v>20.0</v>
      </c>
      <c r="AI358" s="28">
        <f t="shared" si="88"/>
        <v>274.32</v>
      </c>
      <c r="AJ358" s="22">
        <v>900.0</v>
      </c>
      <c r="AK358" s="24">
        <f t="shared" si="89"/>
        <v>300</v>
      </c>
      <c r="AL358" s="5" t="s">
        <v>105</v>
      </c>
      <c r="AM358" s="5">
        <v>1.0</v>
      </c>
      <c r="AN358" s="5">
        <v>7.0</v>
      </c>
      <c r="AO358" s="5" t="s">
        <v>105</v>
      </c>
      <c r="AP358" s="5" t="s">
        <v>105</v>
      </c>
      <c r="AQ358" s="5" t="s">
        <v>105</v>
      </c>
      <c r="AR358" s="5" t="s">
        <v>105</v>
      </c>
      <c r="AS358" s="5" t="s">
        <v>105</v>
      </c>
      <c r="AT358" s="5" t="s">
        <v>105</v>
      </c>
      <c r="AU358" s="5" t="s">
        <v>105</v>
      </c>
      <c r="AV358" s="5" t="s">
        <v>105</v>
      </c>
      <c r="AW358" s="5" t="s">
        <v>116</v>
      </c>
      <c r="AX358" s="5" t="s">
        <v>105</v>
      </c>
      <c r="AY358" s="5" t="s">
        <v>105</v>
      </c>
      <c r="AZ358" s="5" t="s">
        <v>105</v>
      </c>
      <c r="BA358" s="5" t="s">
        <v>105</v>
      </c>
      <c r="BB358" s="5" t="s">
        <v>105</v>
      </c>
      <c r="BC358" s="5" t="s">
        <v>105</v>
      </c>
      <c r="BD358" s="5" t="s">
        <v>105</v>
      </c>
      <c r="BE358" s="5" t="s">
        <v>105</v>
      </c>
      <c r="BF358" s="5" t="s">
        <v>105</v>
      </c>
      <c r="BG358" s="5" t="s">
        <v>105</v>
      </c>
      <c r="BH358" s="5" t="s">
        <v>105</v>
      </c>
      <c r="BI358" s="5" t="s">
        <v>105</v>
      </c>
      <c r="BJ358" s="5" t="s">
        <v>105</v>
      </c>
      <c r="BK358" s="5" t="s">
        <v>105</v>
      </c>
      <c r="BL358" s="5" t="s">
        <v>105</v>
      </c>
      <c r="BM358" s="5" t="s">
        <v>105</v>
      </c>
      <c r="BN358" s="5" t="s">
        <v>105</v>
      </c>
      <c r="BO358" s="5" t="s">
        <v>105</v>
      </c>
      <c r="BP358" s="5" t="s">
        <v>105</v>
      </c>
      <c r="BQ358" s="5" t="s">
        <v>105</v>
      </c>
      <c r="BR358" s="5" t="s">
        <v>3156</v>
      </c>
      <c r="BS358" s="5" t="s">
        <v>105</v>
      </c>
      <c r="BT358" s="5" t="s">
        <v>105</v>
      </c>
      <c r="BU358" s="5" t="s">
        <v>119</v>
      </c>
      <c r="BV358" s="10" t="s">
        <v>105</v>
      </c>
      <c r="BW358" s="10" t="s">
        <v>105</v>
      </c>
      <c r="BX358" s="5" t="s">
        <v>105</v>
      </c>
      <c r="BY358" s="5" t="s">
        <v>105</v>
      </c>
      <c r="BZ358" s="5" t="s">
        <v>105</v>
      </c>
      <c r="CA358" s="5" t="s">
        <v>105</v>
      </c>
      <c r="CB358" s="5" t="s">
        <v>105</v>
      </c>
      <c r="CC358" s="5" t="s">
        <v>105</v>
      </c>
      <c r="CD358" s="5" t="s">
        <v>105</v>
      </c>
      <c r="CE358" s="5" t="s">
        <v>105</v>
      </c>
      <c r="CF358" s="5" t="s">
        <v>105</v>
      </c>
      <c r="CG358" s="5" t="s">
        <v>105</v>
      </c>
      <c r="CH358" s="5" t="s">
        <v>105</v>
      </c>
      <c r="CI358" s="5" t="s">
        <v>105</v>
      </c>
      <c r="CJ358" s="5" t="s">
        <v>105</v>
      </c>
      <c r="CK358" s="5" t="s">
        <v>105</v>
      </c>
      <c r="CL358" s="5" t="s">
        <v>105</v>
      </c>
      <c r="CM358" s="5" t="s">
        <v>105</v>
      </c>
      <c r="CN358" s="5" t="s">
        <v>105</v>
      </c>
      <c r="CO358" s="5" t="s">
        <v>105</v>
      </c>
      <c r="CP358" s="5" t="s">
        <v>105</v>
      </c>
      <c r="CQ358" s="29" t="s">
        <v>3157</v>
      </c>
      <c r="CR358" s="5" t="s">
        <v>105</v>
      </c>
      <c r="CS358" s="5" t="s">
        <v>105</v>
      </c>
      <c r="CT358" s="5" t="s">
        <v>105</v>
      </c>
      <c r="CU358" s="5" t="s">
        <v>105</v>
      </c>
      <c r="CV358" s="13" t="s">
        <v>3158</v>
      </c>
      <c r="CW358" s="6"/>
      <c r="CX358" s="6"/>
      <c r="CY358" s="6"/>
      <c r="CZ358" s="6"/>
      <c r="DA358" s="6"/>
      <c r="DB358" s="6"/>
      <c r="DC358" s="6"/>
      <c r="DD358" s="6"/>
      <c r="DE358" s="6"/>
      <c r="DF358" s="6"/>
    </row>
    <row r="359">
      <c r="A359" s="5" t="s">
        <v>100</v>
      </c>
      <c r="B359" s="5" t="s">
        <v>1496</v>
      </c>
      <c r="C359" s="5" t="s">
        <v>3100</v>
      </c>
      <c r="D359" s="5">
        <v>45813.0</v>
      </c>
      <c r="E359" s="5" t="s">
        <v>3144</v>
      </c>
      <c r="F359" s="5">
        <v>2014.0</v>
      </c>
      <c r="G359" s="5" t="s">
        <v>149</v>
      </c>
      <c r="H359" s="5">
        <v>7.0</v>
      </c>
      <c r="I359" s="5" t="s">
        <v>150</v>
      </c>
      <c r="J359" s="5" t="s">
        <v>124</v>
      </c>
      <c r="K359" s="5" t="s">
        <v>325</v>
      </c>
      <c r="L359" s="5" t="s">
        <v>199</v>
      </c>
      <c r="M359" s="5" t="s">
        <v>105</v>
      </c>
      <c r="N359" s="5">
        <v>1.0</v>
      </c>
      <c r="O359" s="29" t="s">
        <v>3159</v>
      </c>
      <c r="P359" s="5" t="s">
        <v>3160</v>
      </c>
      <c r="Q359" s="5" t="s">
        <v>3161</v>
      </c>
      <c r="R359" s="5" t="s">
        <v>3162</v>
      </c>
      <c r="S359" s="5" t="s">
        <v>105</v>
      </c>
      <c r="T359" s="5">
        <v>45.606248</v>
      </c>
      <c r="U359" s="5">
        <v>-123.56549</v>
      </c>
      <c r="V359" s="6"/>
      <c r="W359" s="5">
        <v>1708.0</v>
      </c>
      <c r="X359" s="5">
        <v>1907.0</v>
      </c>
      <c r="Y359" s="5" t="s">
        <v>105</v>
      </c>
      <c r="Z359" s="5" t="s">
        <v>105</v>
      </c>
      <c r="AA359" s="5" t="s">
        <v>141</v>
      </c>
      <c r="AB359" s="5">
        <v>85.0</v>
      </c>
      <c r="AC359" s="5" t="s">
        <v>284</v>
      </c>
      <c r="AD359" s="5" t="s">
        <v>105</v>
      </c>
      <c r="AE359" s="5" t="s">
        <v>105</v>
      </c>
      <c r="AF359" s="5" t="s">
        <v>105</v>
      </c>
      <c r="AG359" s="5" t="s">
        <v>105</v>
      </c>
      <c r="AH359" s="6">
        <f>(10/60)+2+(3*(10/60)*(10/60))+5+2</f>
        <v>9.25</v>
      </c>
      <c r="AI359" s="28">
        <f t="shared" si="88"/>
        <v>402.336</v>
      </c>
      <c r="AJ359" s="8">
        <f>5280/4</f>
        <v>1320</v>
      </c>
      <c r="AK359" s="24">
        <f t="shared" si="89"/>
        <v>440</v>
      </c>
      <c r="AL359" s="5" t="s">
        <v>105</v>
      </c>
      <c r="AM359" s="5" t="s">
        <v>105</v>
      </c>
      <c r="AN359" s="5" t="s">
        <v>105</v>
      </c>
      <c r="AO359" s="5" t="s">
        <v>105</v>
      </c>
      <c r="AP359" s="5" t="s">
        <v>105</v>
      </c>
      <c r="AQ359" s="5" t="s">
        <v>105</v>
      </c>
      <c r="AR359" s="5" t="s">
        <v>105</v>
      </c>
      <c r="AS359" s="5" t="s">
        <v>105</v>
      </c>
      <c r="AT359" s="5" t="s">
        <v>105</v>
      </c>
      <c r="AU359" s="5" t="s">
        <v>105</v>
      </c>
      <c r="AV359" s="5" t="s">
        <v>105</v>
      </c>
      <c r="AW359" s="5" t="s">
        <v>105</v>
      </c>
      <c r="AX359" s="5" t="s">
        <v>105</v>
      </c>
      <c r="AY359" s="5" t="s">
        <v>105</v>
      </c>
      <c r="AZ359" s="5" t="s">
        <v>105</v>
      </c>
      <c r="BA359" s="5" t="s">
        <v>105</v>
      </c>
      <c r="BB359" s="5" t="s">
        <v>105</v>
      </c>
      <c r="BC359" s="5" t="s">
        <v>105</v>
      </c>
      <c r="BD359" s="5" t="s">
        <v>105</v>
      </c>
      <c r="BE359" s="5" t="s">
        <v>105</v>
      </c>
      <c r="BF359" s="5" t="s">
        <v>105</v>
      </c>
      <c r="BG359" s="5" t="s">
        <v>105</v>
      </c>
      <c r="BH359" s="5" t="s">
        <v>105</v>
      </c>
      <c r="BI359" s="5" t="s">
        <v>105</v>
      </c>
      <c r="BJ359" s="5" t="s">
        <v>105</v>
      </c>
      <c r="BK359" s="5" t="s">
        <v>105</v>
      </c>
      <c r="BL359" s="5" t="s">
        <v>105</v>
      </c>
      <c r="BM359" s="5" t="s">
        <v>105</v>
      </c>
      <c r="BN359" s="5" t="s">
        <v>105</v>
      </c>
      <c r="BO359" s="5" t="s">
        <v>105</v>
      </c>
      <c r="BP359" s="5" t="s">
        <v>105</v>
      </c>
      <c r="BQ359" s="5" t="s">
        <v>105</v>
      </c>
      <c r="BR359" s="5" t="s">
        <v>105</v>
      </c>
      <c r="BS359" s="5" t="s">
        <v>105</v>
      </c>
      <c r="BT359" s="5" t="s">
        <v>105</v>
      </c>
      <c r="BU359" s="5" t="s">
        <v>105</v>
      </c>
      <c r="BV359" s="10" t="s">
        <v>105</v>
      </c>
      <c r="BW359" s="10" t="s">
        <v>105</v>
      </c>
      <c r="BX359" s="5" t="s">
        <v>3163</v>
      </c>
      <c r="BY359" s="5" t="s">
        <v>105</v>
      </c>
      <c r="BZ359" s="5" t="s">
        <v>105</v>
      </c>
      <c r="CA359" s="5" t="s">
        <v>105</v>
      </c>
      <c r="CB359" s="5" t="s">
        <v>105</v>
      </c>
      <c r="CC359" s="5" t="s">
        <v>105</v>
      </c>
      <c r="CD359" s="5" t="s">
        <v>105</v>
      </c>
      <c r="CE359" s="5" t="s">
        <v>105</v>
      </c>
      <c r="CF359" s="5" t="s">
        <v>105</v>
      </c>
      <c r="CG359" s="5" t="s">
        <v>105</v>
      </c>
      <c r="CH359" s="5" t="s">
        <v>105</v>
      </c>
      <c r="CI359" s="5" t="s">
        <v>105</v>
      </c>
      <c r="CJ359" s="5" t="s">
        <v>105</v>
      </c>
      <c r="CK359" s="5" t="s">
        <v>105</v>
      </c>
      <c r="CL359" s="5" t="s">
        <v>105</v>
      </c>
      <c r="CM359" s="5" t="s">
        <v>105</v>
      </c>
      <c r="CN359" s="5" t="s">
        <v>105</v>
      </c>
      <c r="CO359" s="5" t="s">
        <v>105</v>
      </c>
      <c r="CP359" s="5" t="s">
        <v>105</v>
      </c>
      <c r="CQ359" s="29" t="s">
        <v>3164</v>
      </c>
      <c r="CR359" s="5" t="s">
        <v>105</v>
      </c>
      <c r="CS359" s="5" t="s">
        <v>105</v>
      </c>
      <c r="CT359" s="5" t="s">
        <v>105</v>
      </c>
      <c r="CU359" s="5" t="s">
        <v>105</v>
      </c>
      <c r="CV359" s="13" t="s">
        <v>3165</v>
      </c>
      <c r="CW359" s="6"/>
      <c r="CX359" s="6"/>
      <c r="CY359" s="6"/>
      <c r="CZ359" s="6"/>
      <c r="DA359" s="6"/>
      <c r="DB359" s="6"/>
      <c r="DC359" s="6"/>
      <c r="DD359" s="6"/>
      <c r="DE359" s="6"/>
      <c r="DF359" s="6"/>
    </row>
    <row r="360">
      <c r="A360" s="5" t="s">
        <v>100</v>
      </c>
      <c r="B360" s="5" t="s">
        <v>1496</v>
      </c>
      <c r="C360" s="5" t="s">
        <v>3166</v>
      </c>
      <c r="D360" s="5">
        <v>15744.0</v>
      </c>
      <c r="E360" s="5" t="s">
        <v>103</v>
      </c>
      <c r="F360" s="5">
        <v>1974.0</v>
      </c>
      <c r="G360" s="5" t="s">
        <v>197</v>
      </c>
      <c r="H360" s="5" t="s">
        <v>105</v>
      </c>
      <c r="I360" s="5" t="s">
        <v>150</v>
      </c>
      <c r="J360" s="5" t="s">
        <v>124</v>
      </c>
      <c r="K360" s="5" t="s">
        <v>199</v>
      </c>
      <c r="L360" s="5" t="s">
        <v>105</v>
      </c>
      <c r="M360" s="5" t="s">
        <v>3167</v>
      </c>
      <c r="N360" s="5">
        <v>30.0</v>
      </c>
      <c r="O360" s="29" t="s">
        <v>3168</v>
      </c>
      <c r="P360" s="5" t="s">
        <v>3169</v>
      </c>
      <c r="Q360" s="5" t="s">
        <v>3170</v>
      </c>
      <c r="R360" s="5" t="s">
        <v>3171</v>
      </c>
      <c r="S360" s="5" t="s">
        <v>3172</v>
      </c>
      <c r="T360" s="5">
        <v>45.370831</v>
      </c>
      <c r="U360" s="5">
        <v>-118.557677</v>
      </c>
      <c r="V360" s="6"/>
      <c r="W360" s="5">
        <v>4180.0</v>
      </c>
      <c r="X360" s="5">
        <v>2200.0</v>
      </c>
      <c r="Y360" s="5" t="s">
        <v>105</v>
      </c>
      <c r="Z360" s="5" t="s">
        <v>261</v>
      </c>
      <c r="AA360" s="5" t="s">
        <v>105</v>
      </c>
      <c r="AB360" s="5" t="s">
        <v>105</v>
      </c>
      <c r="AC360" s="5" t="s">
        <v>567</v>
      </c>
      <c r="AD360" s="5" t="s">
        <v>105</v>
      </c>
      <c r="AE360" s="5" t="s">
        <v>105</v>
      </c>
      <c r="AF360" s="5" t="s">
        <v>105</v>
      </c>
      <c r="AG360" s="5" t="s">
        <v>105</v>
      </c>
      <c r="AH360" s="5">
        <v>60.0</v>
      </c>
      <c r="AI360" s="15" t="s">
        <v>105</v>
      </c>
      <c r="AJ360" s="22" t="s">
        <v>105</v>
      </c>
      <c r="AK360" s="25" t="s">
        <v>105</v>
      </c>
      <c r="AL360" s="5" t="s">
        <v>105</v>
      </c>
      <c r="AM360" s="5" t="s">
        <v>105</v>
      </c>
      <c r="AN360" s="5" t="s">
        <v>105</v>
      </c>
      <c r="AO360" s="5" t="s">
        <v>105</v>
      </c>
      <c r="AP360" s="5" t="s">
        <v>105</v>
      </c>
      <c r="AQ360" s="5" t="s">
        <v>105</v>
      </c>
      <c r="AR360" s="5" t="s">
        <v>105</v>
      </c>
      <c r="AS360" s="5" t="s">
        <v>105</v>
      </c>
      <c r="AT360" s="5" t="s">
        <v>105</v>
      </c>
      <c r="AU360" s="5" t="s">
        <v>105</v>
      </c>
      <c r="AV360" s="5" t="s">
        <v>105</v>
      </c>
      <c r="AW360" s="5" t="s">
        <v>105</v>
      </c>
      <c r="AX360" s="5" t="s">
        <v>105</v>
      </c>
      <c r="AY360" s="5" t="s">
        <v>105</v>
      </c>
      <c r="AZ360" s="5" t="s">
        <v>105</v>
      </c>
      <c r="BA360" s="5" t="s">
        <v>105</v>
      </c>
      <c r="BB360" s="5" t="s">
        <v>105</v>
      </c>
      <c r="BC360" s="5" t="s">
        <v>105</v>
      </c>
      <c r="BD360" s="5" t="s">
        <v>105</v>
      </c>
      <c r="BE360" s="5" t="s">
        <v>105</v>
      </c>
      <c r="BF360" s="5" t="s">
        <v>105</v>
      </c>
      <c r="BG360" s="5" t="s">
        <v>105</v>
      </c>
      <c r="BH360" s="5" t="s">
        <v>105</v>
      </c>
      <c r="BI360" s="5" t="s">
        <v>105</v>
      </c>
      <c r="BJ360" s="5" t="s">
        <v>105</v>
      </c>
      <c r="BK360" s="5" t="s">
        <v>105</v>
      </c>
      <c r="BL360" s="5" t="s">
        <v>105</v>
      </c>
      <c r="BM360" s="5" t="s">
        <v>105</v>
      </c>
      <c r="BN360" s="5" t="s">
        <v>105</v>
      </c>
      <c r="BO360" s="5" t="s">
        <v>105</v>
      </c>
      <c r="BP360" s="5" t="s">
        <v>105</v>
      </c>
      <c r="BQ360" s="5" t="s">
        <v>105</v>
      </c>
      <c r="BR360" s="5" t="s">
        <v>3173</v>
      </c>
      <c r="BS360" s="5" t="s">
        <v>105</v>
      </c>
      <c r="BT360" s="5" t="s">
        <v>105</v>
      </c>
      <c r="BU360" s="5" t="s">
        <v>105</v>
      </c>
      <c r="BV360" s="10" t="s">
        <v>105</v>
      </c>
      <c r="BW360" s="10" t="s">
        <v>105</v>
      </c>
      <c r="BX360" s="5" t="s">
        <v>2604</v>
      </c>
      <c r="BY360" s="5" t="s">
        <v>105</v>
      </c>
      <c r="BZ360" s="5" t="s">
        <v>105</v>
      </c>
      <c r="CA360" s="5" t="s">
        <v>105</v>
      </c>
      <c r="CB360" s="5" t="s">
        <v>105</v>
      </c>
      <c r="CC360" s="5" t="s">
        <v>105</v>
      </c>
      <c r="CD360" s="5" t="s">
        <v>105</v>
      </c>
      <c r="CE360" s="5" t="s">
        <v>105</v>
      </c>
      <c r="CF360" s="5" t="s">
        <v>105</v>
      </c>
      <c r="CG360" s="5" t="s">
        <v>105</v>
      </c>
      <c r="CH360" s="5" t="s">
        <v>105</v>
      </c>
      <c r="CI360" s="5" t="s">
        <v>105</v>
      </c>
      <c r="CJ360" s="5" t="s">
        <v>105</v>
      </c>
      <c r="CK360" s="5" t="s">
        <v>105</v>
      </c>
      <c r="CL360" s="5" t="s">
        <v>105</v>
      </c>
      <c r="CM360" s="5" t="s">
        <v>105</v>
      </c>
      <c r="CN360" s="5" t="s">
        <v>105</v>
      </c>
      <c r="CO360" s="5" t="s">
        <v>105</v>
      </c>
      <c r="CP360" s="5" t="s">
        <v>105</v>
      </c>
      <c r="CQ360" s="29" t="s">
        <v>3174</v>
      </c>
      <c r="CR360" s="5" t="s">
        <v>118</v>
      </c>
      <c r="CS360" s="5" t="s">
        <v>105</v>
      </c>
      <c r="CT360" s="5" t="s">
        <v>105</v>
      </c>
      <c r="CU360" s="5" t="s">
        <v>105</v>
      </c>
      <c r="CV360" s="13" t="s">
        <v>3175</v>
      </c>
      <c r="CW360" s="6"/>
      <c r="CX360" s="6"/>
      <c r="CY360" s="6"/>
      <c r="CZ360" s="6"/>
      <c r="DA360" s="6"/>
      <c r="DB360" s="6"/>
      <c r="DC360" s="6"/>
      <c r="DD360" s="6"/>
      <c r="DE360" s="6"/>
      <c r="DF360" s="6"/>
    </row>
    <row r="361">
      <c r="A361" s="5" t="s">
        <v>100</v>
      </c>
      <c r="B361" s="5" t="s">
        <v>1496</v>
      </c>
      <c r="C361" s="5" t="s">
        <v>3166</v>
      </c>
      <c r="D361" s="5">
        <v>695.0</v>
      </c>
      <c r="E361" s="5" t="s">
        <v>105</v>
      </c>
      <c r="F361" s="5">
        <v>1975.0</v>
      </c>
      <c r="G361" s="5" t="s">
        <v>135</v>
      </c>
      <c r="H361" s="5" t="s">
        <v>105</v>
      </c>
      <c r="I361" s="5" t="s">
        <v>136</v>
      </c>
      <c r="J361" s="5" t="s">
        <v>107</v>
      </c>
      <c r="K361" s="5" t="s">
        <v>108</v>
      </c>
      <c r="L361" s="5" t="s">
        <v>105</v>
      </c>
      <c r="M361" s="5" t="s">
        <v>137</v>
      </c>
      <c r="N361" s="5">
        <v>1.0</v>
      </c>
      <c r="O361" s="29" t="s">
        <v>3176</v>
      </c>
      <c r="P361" s="5" t="s">
        <v>3177</v>
      </c>
      <c r="Q361" s="5" t="s">
        <v>3170</v>
      </c>
      <c r="R361" s="5" t="s">
        <v>3178</v>
      </c>
      <c r="S361" s="5" t="s">
        <v>3170</v>
      </c>
      <c r="T361" s="5" t="s">
        <v>105</v>
      </c>
      <c r="U361" s="5" t="s">
        <v>105</v>
      </c>
      <c r="V361" s="5" t="s">
        <v>105</v>
      </c>
      <c r="W361" s="5" t="s">
        <v>105</v>
      </c>
      <c r="X361" s="5" t="s">
        <v>105</v>
      </c>
      <c r="Y361" s="5" t="s">
        <v>105</v>
      </c>
      <c r="Z361" s="5" t="s">
        <v>167</v>
      </c>
      <c r="AA361" s="5" t="s">
        <v>105</v>
      </c>
      <c r="AB361" s="5" t="s">
        <v>105</v>
      </c>
      <c r="AC361" s="5" t="s">
        <v>3179</v>
      </c>
      <c r="AD361" s="5" t="s">
        <v>105</v>
      </c>
      <c r="AE361" s="5" t="s">
        <v>105</v>
      </c>
      <c r="AF361" s="5" t="s">
        <v>105</v>
      </c>
      <c r="AG361" s="5" t="s">
        <v>105</v>
      </c>
      <c r="AH361" s="5">
        <v>15.0</v>
      </c>
      <c r="AI361" s="28">
        <f t="shared" ref="AI361:AI365" si="90">CONVERT(AJ361, "ft", "m")</f>
        <v>402.336</v>
      </c>
      <c r="AJ361" s="8">
        <f>5280/4</f>
        <v>1320</v>
      </c>
      <c r="AK361" s="24">
        <f t="shared" ref="AK361:AK365" si="91">CONVERT(AJ361, "ft", "yd")</f>
        <v>440</v>
      </c>
      <c r="AL361" s="5" t="s">
        <v>105</v>
      </c>
      <c r="AM361" s="5">
        <v>1.0</v>
      </c>
      <c r="AN361" s="5" t="s">
        <v>105</v>
      </c>
      <c r="AO361" s="5" t="s">
        <v>105</v>
      </c>
      <c r="AP361" s="5" t="s">
        <v>105</v>
      </c>
      <c r="AQ361" s="5" t="s">
        <v>105</v>
      </c>
      <c r="AR361" s="5" t="s">
        <v>105</v>
      </c>
      <c r="AS361" s="5" t="s">
        <v>105</v>
      </c>
      <c r="AT361" s="5" t="s">
        <v>105</v>
      </c>
      <c r="AU361" s="5" t="s">
        <v>105</v>
      </c>
      <c r="AV361" s="5" t="s">
        <v>105</v>
      </c>
      <c r="AW361" s="5" t="s">
        <v>170</v>
      </c>
      <c r="AX361" s="5" t="s">
        <v>105</v>
      </c>
      <c r="AY361" s="5" t="s">
        <v>105</v>
      </c>
      <c r="AZ361" s="5" t="s">
        <v>105</v>
      </c>
      <c r="BA361" s="5" t="s">
        <v>105</v>
      </c>
      <c r="BB361" s="5" t="s">
        <v>105</v>
      </c>
      <c r="BC361" s="5" t="s">
        <v>105</v>
      </c>
      <c r="BD361" s="5" t="s">
        <v>105</v>
      </c>
      <c r="BE361" s="5" t="s">
        <v>105</v>
      </c>
      <c r="BF361" s="5" t="s">
        <v>105</v>
      </c>
      <c r="BG361" s="5" t="s">
        <v>105</v>
      </c>
      <c r="BH361" s="5" t="s">
        <v>105</v>
      </c>
      <c r="BI361" s="5" t="s">
        <v>105</v>
      </c>
      <c r="BJ361" s="5" t="s">
        <v>105</v>
      </c>
      <c r="BK361" s="5" t="s">
        <v>105</v>
      </c>
      <c r="BL361" s="5" t="s">
        <v>105</v>
      </c>
      <c r="BM361" s="5" t="s">
        <v>105</v>
      </c>
      <c r="BN361" s="5" t="s">
        <v>105</v>
      </c>
      <c r="BO361" s="5" t="s">
        <v>105</v>
      </c>
      <c r="BP361" s="5" t="s">
        <v>105</v>
      </c>
      <c r="BQ361" s="5" t="s">
        <v>105</v>
      </c>
      <c r="BR361" s="5" t="s">
        <v>3180</v>
      </c>
      <c r="BS361" s="5" t="s">
        <v>105</v>
      </c>
      <c r="BT361" s="5" t="s">
        <v>1523</v>
      </c>
      <c r="BU361" s="5" t="s">
        <v>119</v>
      </c>
      <c r="BV361" s="10" t="s">
        <v>105</v>
      </c>
      <c r="BW361" s="10" t="s">
        <v>105</v>
      </c>
      <c r="BX361" s="5" t="s">
        <v>105</v>
      </c>
      <c r="BY361" s="5" t="s">
        <v>105</v>
      </c>
      <c r="BZ361" s="5" t="s">
        <v>105</v>
      </c>
      <c r="CA361" s="5" t="s">
        <v>105</v>
      </c>
      <c r="CB361" s="5" t="s">
        <v>105</v>
      </c>
      <c r="CC361" s="5" t="s">
        <v>105</v>
      </c>
      <c r="CD361" s="5" t="s">
        <v>105</v>
      </c>
      <c r="CE361" s="5" t="s">
        <v>105</v>
      </c>
      <c r="CF361" s="5" t="s">
        <v>105</v>
      </c>
      <c r="CG361" s="5" t="s">
        <v>105</v>
      </c>
      <c r="CH361" s="5" t="s">
        <v>105</v>
      </c>
      <c r="CI361" s="5" t="s">
        <v>105</v>
      </c>
      <c r="CJ361" s="5" t="s">
        <v>105</v>
      </c>
      <c r="CK361" s="5" t="s">
        <v>105</v>
      </c>
      <c r="CL361" s="5" t="s">
        <v>105</v>
      </c>
      <c r="CM361" s="5" t="s">
        <v>105</v>
      </c>
      <c r="CN361" s="5" t="s">
        <v>105</v>
      </c>
      <c r="CO361" s="5" t="s">
        <v>105</v>
      </c>
      <c r="CP361" s="5" t="s">
        <v>105</v>
      </c>
      <c r="CQ361" s="29" t="s">
        <v>3181</v>
      </c>
      <c r="CR361" s="5" t="s">
        <v>105</v>
      </c>
      <c r="CS361" s="5" t="s">
        <v>105</v>
      </c>
      <c r="CT361" s="5" t="s">
        <v>105</v>
      </c>
      <c r="CU361" s="5" t="s">
        <v>105</v>
      </c>
      <c r="CV361" s="13" t="s">
        <v>3182</v>
      </c>
      <c r="CW361" s="6"/>
      <c r="CX361" s="6"/>
      <c r="CY361" s="6"/>
      <c r="CZ361" s="6"/>
      <c r="DA361" s="6"/>
      <c r="DB361" s="6"/>
      <c r="DC361" s="6"/>
      <c r="DD361" s="6"/>
      <c r="DE361" s="6"/>
      <c r="DF361" s="6"/>
    </row>
    <row r="362">
      <c r="A362" s="5" t="s">
        <v>100</v>
      </c>
      <c r="B362" s="5" t="s">
        <v>1496</v>
      </c>
      <c r="C362" s="5" t="s">
        <v>3166</v>
      </c>
      <c r="D362" s="5">
        <v>1635.0</v>
      </c>
      <c r="E362" s="5" t="s">
        <v>105</v>
      </c>
      <c r="F362" s="5">
        <v>1976.0</v>
      </c>
      <c r="G362" s="5" t="s">
        <v>163</v>
      </c>
      <c r="H362" s="5" t="s">
        <v>105</v>
      </c>
      <c r="I362" s="5" t="s">
        <v>150</v>
      </c>
      <c r="J362" s="5" t="s">
        <v>107</v>
      </c>
      <c r="K362" s="5" t="s">
        <v>108</v>
      </c>
      <c r="L362" s="5" t="s">
        <v>105</v>
      </c>
      <c r="M362" s="5" t="s">
        <v>137</v>
      </c>
      <c r="N362" s="5">
        <v>4.0</v>
      </c>
      <c r="O362" s="29" t="s">
        <v>3183</v>
      </c>
      <c r="P362" s="5" t="s">
        <v>3184</v>
      </c>
      <c r="Q362" s="5" t="s">
        <v>3185</v>
      </c>
      <c r="R362" s="5" t="s">
        <v>3186</v>
      </c>
      <c r="S362" s="5" t="s">
        <v>105</v>
      </c>
      <c r="T362" s="5" t="s">
        <v>105</v>
      </c>
      <c r="U362" s="5" t="s">
        <v>105</v>
      </c>
      <c r="V362" s="6"/>
      <c r="W362" s="5" t="s">
        <v>105</v>
      </c>
      <c r="X362" s="5" t="s">
        <v>105</v>
      </c>
      <c r="Y362" s="5" t="s">
        <v>105</v>
      </c>
      <c r="Z362" s="5" t="s">
        <v>814</v>
      </c>
      <c r="AA362" s="5" t="s">
        <v>105</v>
      </c>
      <c r="AB362" s="5" t="s">
        <v>105</v>
      </c>
      <c r="AC362" s="5" t="s">
        <v>1177</v>
      </c>
      <c r="AD362" s="5" t="s">
        <v>402</v>
      </c>
      <c r="AE362" s="5" t="s">
        <v>105</v>
      </c>
      <c r="AF362" s="5" t="s">
        <v>105</v>
      </c>
      <c r="AG362" s="5" t="s">
        <v>105</v>
      </c>
      <c r="AH362" s="5" t="s">
        <v>105</v>
      </c>
      <c r="AI362" s="28">
        <f t="shared" si="90"/>
        <v>198.12</v>
      </c>
      <c r="AJ362" s="8">
        <f>(500+800)/2</f>
        <v>650</v>
      </c>
      <c r="AK362" s="24">
        <f t="shared" si="91"/>
        <v>216.6666667</v>
      </c>
      <c r="AL362" s="5" t="s">
        <v>105</v>
      </c>
      <c r="AM362" s="5">
        <v>1.0</v>
      </c>
      <c r="AN362" s="5">
        <v>7.0</v>
      </c>
      <c r="AO362" s="5" t="s">
        <v>105</v>
      </c>
      <c r="AP362" s="5" t="s">
        <v>105</v>
      </c>
      <c r="AQ362" s="5" t="s">
        <v>105</v>
      </c>
      <c r="AR362" s="5" t="s">
        <v>105</v>
      </c>
      <c r="AS362" s="5" t="s">
        <v>105</v>
      </c>
      <c r="AT362" s="5" t="s">
        <v>105</v>
      </c>
      <c r="AU362" s="5" t="s">
        <v>105</v>
      </c>
      <c r="AV362" s="5" t="s">
        <v>105</v>
      </c>
      <c r="AW362" s="5" t="s">
        <v>556</v>
      </c>
      <c r="AX362" s="5" t="s">
        <v>105</v>
      </c>
      <c r="AY362" s="5" t="s">
        <v>105</v>
      </c>
      <c r="AZ362" s="5" t="s">
        <v>318</v>
      </c>
      <c r="BA362" s="5" t="s">
        <v>105</v>
      </c>
      <c r="BB362" s="5" t="s">
        <v>105</v>
      </c>
      <c r="BC362" s="5" t="s">
        <v>105</v>
      </c>
      <c r="BD362" s="5" t="s">
        <v>105</v>
      </c>
      <c r="BE362" s="5" t="s">
        <v>105</v>
      </c>
      <c r="BF362" s="5" t="s">
        <v>105</v>
      </c>
      <c r="BG362" s="5" t="s">
        <v>105</v>
      </c>
      <c r="BH362" s="5" t="s">
        <v>105</v>
      </c>
      <c r="BI362" s="5" t="s">
        <v>105</v>
      </c>
      <c r="BJ362" s="5" t="s">
        <v>105</v>
      </c>
      <c r="BK362" s="5" t="s">
        <v>105</v>
      </c>
      <c r="BL362" s="5" t="s">
        <v>105</v>
      </c>
      <c r="BM362" s="5" t="s">
        <v>105</v>
      </c>
      <c r="BN362" s="5" t="s">
        <v>105</v>
      </c>
      <c r="BO362" s="5" t="s">
        <v>118</v>
      </c>
      <c r="BP362" s="5" t="s">
        <v>3187</v>
      </c>
      <c r="BQ362" s="5" t="s">
        <v>105</v>
      </c>
      <c r="BR362" s="5" t="s">
        <v>3188</v>
      </c>
      <c r="BS362" s="5" t="s">
        <v>105</v>
      </c>
      <c r="BT362" s="5" t="s">
        <v>1523</v>
      </c>
      <c r="BU362" s="5" t="s">
        <v>119</v>
      </c>
      <c r="BV362" s="10" t="s">
        <v>105</v>
      </c>
      <c r="BW362" s="10" t="s">
        <v>105</v>
      </c>
      <c r="BX362" s="5" t="s">
        <v>105</v>
      </c>
      <c r="BY362" s="5" t="s">
        <v>105</v>
      </c>
      <c r="BZ362" s="5" t="s">
        <v>105</v>
      </c>
      <c r="CA362" s="5" t="s">
        <v>105</v>
      </c>
      <c r="CB362" s="5" t="s">
        <v>105</v>
      </c>
      <c r="CC362" s="5" t="s">
        <v>105</v>
      </c>
      <c r="CD362" s="5" t="s">
        <v>105</v>
      </c>
      <c r="CE362" s="5" t="s">
        <v>105</v>
      </c>
      <c r="CF362" s="5" t="s">
        <v>105</v>
      </c>
      <c r="CG362" s="5" t="s">
        <v>105</v>
      </c>
      <c r="CH362" s="5" t="s">
        <v>105</v>
      </c>
      <c r="CI362" s="5" t="s">
        <v>105</v>
      </c>
      <c r="CJ362" s="5" t="s">
        <v>105</v>
      </c>
      <c r="CK362" s="5" t="s">
        <v>105</v>
      </c>
      <c r="CL362" s="5" t="s">
        <v>105</v>
      </c>
      <c r="CM362" s="5" t="s">
        <v>105</v>
      </c>
      <c r="CN362" s="5" t="s">
        <v>105</v>
      </c>
      <c r="CO362" s="5" t="s">
        <v>105</v>
      </c>
      <c r="CP362" s="5" t="s">
        <v>105</v>
      </c>
      <c r="CQ362" s="29" t="s">
        <v>3189</v>
      </c>
      <c r="CR362" s="5" t="s">
        <v>105</v>
      </c>
      <c r="CS362" s="5" t="s">
        <v>105</v>
      </c>
      <c r="CT362" s="5" t="s">
        <v>105</v>
      </c>
      <c r="CU362" s="5" t="s">
        <v>105</v>
      </c>
      <c r="CV362" s="13" t="s">
        <v>3190</v>
      </c>
      <c r="CW362" s="6"/>
      <c r="CX362" s="6"/>
      <c r="CY362" s="6"/>
      <c r="CZ362" s="6"/>
      <c r="DA362" s="6"/>
      <c r="DB362" s="6"/>
      <c r="DC362" s="6"/>
      <c r="DD362" s="6"/>
      <c r="DE362" s="6"/>
      <c r="DF362" s="6"/>
    </row>
    <row r="363">
      <c r="A363" s="5" t="s">
        <v>100</v>
      </c>
      <c r="B363" s="5" t="s">
        <v>1496</v>
      </c>
      <c r="C363" s="5" t="s">
        <v>3166</v>
      </c>
      <c r="D363" s="5">
        <v>7124.0</v>
      </c>
      <c r="E363" s="5" t="s">
        <v>103</v>
      </c>
      <c r="F363" s="5">
        <v>1976.0</v>
      </c>
      <c r="G363" s="5" t="s">
        <v>163</v>
      </c>
      <c r="H363" s="5">
        <v>30.0</v>
      </c>
      <c r="I363" s="5" t="s">
        <v>150</v>
      </c>
      <c r="J363" s="5" t="s">
        <v>107</v>
      </c>
      <c r="K363" s="5" t="s">
        <v>108</v>
      </c>
      <c r="L363" s="5" t="s">
        <v>105</v>
      </c>
      <c r="M363" s="5" t="s">
        <v>105</v>
      </c>
      <c r="N363" s="5">
        <v>1.0</v>
      </c>
      <c r="O363" s="29" t="s">
        <v>3191</v>
      </c>
      <c r="P363" s="5" t="s">
        <v>105</v>
      </c>
      <c r="Q363" s="5" t="s">
        <v>3192</v>
      </c>
      <c r="R363" s="5" t="s">
        <v>3193</v>
      </c>
      <c r="S363" s="5" t="s">
        <v>3194</v>
      </c>
      <c r="T363" s="5" t="s">
        <v>105</v>
      </c>
      <c r="U363" s="5" t="s">
        <v>105</v>
      </c>
      <c r="V363" s="6"/>
      <c r="W363" s="5" t="s">
        <v>105</v>
      </c>
      <c r="X363" s="5">
        <v>1900.0</v>
      </c>
      <c r="Y363" s="5" t="s">
        <v>105</v>
      </c>
      <c r="Z363" s="5" t="s">
        <v>167</v>
      </c>
      <c r="AA363" s="5" t="s">
        <v>105</v>
      </c>
      <c r="AB363" s="5" t="s">
        <v>105</v>
      </c>
      <c r="AC363" s="5" t="s">
        <v>2611</v>
      </c>
      <c r="AD363" s="5" t="s">
        <v>105</v>
      </c>
      <c r="AE363" s="5" t="s">
        <v>105</v>
      </c>
      <c r="AF363" s="5" t="s">
        <v>105</v>
      </c>
      <c r="AG363" s="5" t="s">
        <v>105</v>
      </c>
      <c r="AH363" s="5" t="s">
        <v>105</v>
      </c>
      <c r="AI363" s="28">
        <f t="shared" si="90"/>
        <v>32.004</v>
      </c>
      <c r="AJ363" s="8">
        <f>35*3</f>
        <v>105</v>
      </c>
      <c r="AK363" s="24">
        <f t="shared" si="91"/>
        <v>35</v>
      </c>
      <c r="AL363" s="5" t="s">
        <v>118</v>
      </c>
      <c r="AM363" s="5">
        <v>1.0</v>
      </c>
      <c r="AN363" s="5" t="s">
        <v>105</v>
      </c>
      <c r="AO363" s="5" t="s">
        <v>105</v>
      </c>
      <c r="AP363" s="5" t="s">
        <v>105</v>
      </c>
      <c r="AQ363" s="5" t="s">
        <v>105</v>
      </c>
      <c r="AR363" s="5" t="s">
        <v>105</v>
      </c>
      <c r="AS363" s="5" t="s">
        <v>105</v>
      </c>
      <c r="AT363" s="5" t="s">
        <v>105</v>
      </c>
      <c r="AU363" s="5" t="s">
        <v>105</v>
      </c>
      <c r="AV363" s="5" t="s">
        <v>105</v>
      </c>
      <c r="AW363" s="5" t="s">
        <v>105</v>
      </c>
      <c r="AX363" s="5" t="s">
        <v>105</v>
      </c>
      <c r="AY363" s="5" t="s">
        <v>105</v>
      </c>
      <c r="AZ363" s="5" t="s">
        <v>105</v>
      </c>
      <c r="BA363" s="5" t="s">
        <v>105</v>
      </c>
      <c r="BB363" s="5" t="s">
        <v>105</v>
      </c>
      <c r="BC363" s="5" t="s">
        <v>105</v>
      </c>
      <c r="BD363" s="5" t="s">
        <v>105</v>
      </c>
      <c r="BE363" s="5" t="s">
        <v>105</v>
      </c>
      <c r="BF363" s="5" t="s">
        <v>105</v>
      </c>
      <c r="BG363" s="5" t="s">
        <v>105</v>
      </c>
      <c r="BH363" s="5" t="s">
        <v>105</v>
      </c>
      <c r="BI363" s="5" t="s">
        <v>105</v>
      </c>
      <c r="BJ363" s="5" t="s">
        <v>105</v>
      </c>
      <c r="BK363" s="5" t="s">
        <v>105</v>
      </c>
      <c r="BL363" s="5" t="s">
        <v>105</v>
      </c>
      <c r="BM363" s="5" t="s">
        <v>105</v>
      </c>
      <c r="BN363" s="5" t="s">
        <v>105</v>
      </c>
      <c r="BO363" s="5" t="s">
        <v>105</v>
      </c>
      <c r="BP363" s="5" t="s">
        <v>3195</v>
      </c>
      <c r="BQ363" s="5" t="s">
        <v>105</v>
      </c>
      <c r="BR363" s="5" t="s">
        <v>105</v>
      </c>
      <c r="BS363" s="5" t="s">
        <v>105</v>
      </c>
      <c r="BT363" s="5" t="s">
        <v>1523</v>
      </c>
      <c r="BU363" s="5" t="s">
        <v>119</v>
      </c>
      <c r="BV363" s="10" t="s">
        <v>105</v>
      </c>
      <c r="BW363" s="10" t="s">
        <v>105</v>
      </c>
      <c r="BX363" s="5" t="s">
        <v>105</v>
      </c>
      <c r="BY363" s="5" t="s">
        <v>105</v>
      </c>
      <c r="BZ363" s="5" t="s">
        <v>105</v>
      </c>
      <c r="CA363" s="5" t="s">
        <v>105</v>
      </c>
      <c r="CB363" s="5" t="s">
        <v>105</v>
      </c>
      <c r="CC363" s="5" t="s">
        <v>105</v>
      </c>
      <c r="CD363" s="5" t="s">
        <v>105</v>
      </c>
      <c r="CE363" s="5" t="s">
        <v>105</v>
      </c>
      <c r="CF363" s="5" t="s">
        <v>105</v>
      </c>
      <c r="CG363" s="5" t="s">
        <v>105</v>
      </c>
      <c r="CH363" s="5" t="s">
        <v>105</v>
      </c>
      <c r="CI363" s="5" t="s">
        <v>105</v>
      </c>
      <c r="CJ363" s="5" t="s">
        <v>105</v>
      </c>
      <c r="CK363" s="5" t="s">
        <v>105</v>
      </c>
      <c r="CL363" s="5" t="s">
        <v>105</v>
      </c>
      <c r="CM363" s="5" t="s">
        <v>105</v>
      </c>
      <c r="CN363" s="5" t="s">
        <v>105</v>
      </c>
      <c r="CO363" s="5" t="s">
        <v>105</v>
      </c>
      <c r="CP363" s="5" t="s">
        <v>3196</v>
      </c>
      <c r="CQ363" s="29" t="s">
        <v>3197</v>
      </c>
      <c r="CR363" s="5" t="s">
        <v>105</v>
      </c>
      <c r="CS363" s="5" t="s">
        <v>105</v>
      </c>
      <c r="CT363" s="5" t="s">
        <v>105</v>
      </c>
      <c r="CU363" s="5" t="s">
        <v>105</v>
      </c>
      <c r="CV363" s="13" t="s">
        <v>3198</v>
      </c>
      <c r="CW363" s="6"/>
      <c r="CX363" s="6"/>
      <c r="CY363" s="6"/>
      <c r="CZ363" s="6"/>
      <c r="DA363" s="6"/>
      <c r="DB363" s="6"/>
      <c r="DC363" s="6"/>
      <c r="DD363" s="6"/>
      <c r="DE363" s="6"/>
      <c r="DF363" s="6"/>
    </row>
    <row r="364">
      <c r="A364" s="5" t="s">
        <v>100</v>
      </c>
      <c r="B364" s="5" t="s">
        <v>1496</v>
      </c>
      <c r="C364" s="5" t="s">
        <v>3166</v>
      </c>
      <c r="D364" s="5">
        <v>10095.0</v>
      </c>
      <c r="E364" s="5" t="s">
        <v>103</v>
      </c>
      <c r="F364" s="5">
        <v>1985.0</v>
      </c>
      <c r="G364" s="5" t="s">
        <v>123</v>
      </c>
      <c r="H364" s="5" t="s">
        <v>105</v>
      </c>
      <c r="I364" s="5" t="s">
        <v>106</v>
      </c>
      <c r="J364" s="5" t="s">
        <v>107</v>
      </c>
      <c r="K364" s="5" t="s">
        <v>108</v>
      </c>
      <c r="L364" s="5" t="s">
        <v>105</v>
      </c>
      <c r="M364" s="5" t="s">
        <v>215</v>
      </c>
      <c r="N364" s="5">
        <v>2.0</v>
      </c>
      <c r="O364" s="29" t="s">
        <v>3199</v>
      </c>
      <c r="P364" s="5" t="s">
        <v>3200</v>
      </c>
      <c r="Q364" s="5" t="s">
        <v>3185</v>
      </c>
      <c r="R364" s="5" t="s">
        <v>2433</v>
      </c>
      <c r="S364" s="5" t="s">
        <v>3201</v>
      </c>
      <c r="T364" s="5" t="s">
        <v>105</v>
      </c>
      <c r="U364" s="5" t="s">
        <v>105</v>
      </c>
      <c r="V364" s="6"/>
      <c r="W364" s="5" t="s">
        <v>105</v>
      </c>
      <c r="X364" s="5">
        <v>130.0</v>
      </c>
      <c r="Y364" s="5" t="s">
        <v>105</v>
      </c>
      <c r="Z364" s="5" t="s">
        <v>3202</v>
      </c>
      <c r="AA364" s="5" t="s">
        <v>105</v>
      </c>
      <c r="AB364" s="5" t="s">
        <v>105</v>
      </c>
      <c r="AC364" s="5" t="s">
        <v>284</v>
      </c>
      <c r="AD364" s="5" t="s">
        <v>105</v>
      </c>
      <c r="AE364" s="5" t="s">
        <v>105</v>
      </c>
      <c r="AF364" s="5" t="s">
        <v>118</v>
      </c>
      <c r="AG364" s="5" t="s">
        <v>105</v>
      </c>
      <c r="AH364" s="5">
        <v>1.5</v>
      </c>
      <c r="AI364" s="28">
        <f t="shared" si="90"/>
        <v>0.6096</v>
      </c>
      <c r="AJ364" s="22">
        <v>2.0</v>
      </c>
      <c r="AK364" s="24">
        <f t="shared" si="91"/>
        <v>0.6666666667</v>
      </c>
      <c r="AL364" s="5" t="s">
        <v>105</v>
      </c>
      <c r="AM364" s="5">
        <v>1.0</v>
      </c>
      <c r="AN364" s="5">
        <v>8.0</v>
      </c>
      <c r="AO364" s="5" t="s">
        <v>105</v>
      </c>
      <c r="AP364" s="5" t="s">
        <v>105</v>
      </c>
      <c r="AQ364" s="5">
        <v>4.0</v>
      </c>
      <c r="AR364" s="5" t="s">
        <v>105</v>
      </c>
      <c r="AS364" s="5" t="s">
        <v>105</v>
      </c>
      <c r="AT364" s="5" t="s">
        <v>105</v>
      </c>
      <c r="AU364" s="5" t="s">
        <v>105</v>
      </c>
      <c r="AV364" s="5" t="s">
        <v>105</v>
      </c>
      <c r="AW364" s="5" t="s">
        <v>1749</v>
      </c>
      <c r="AX364" s="5" t="s">
        <v>105</v>
      </c>
      <c r="AY364" s="5" t="s">
        <v>105</v>
      </c>
      <c r="AZ364" s="5" t="s">
        <v>105</v>
      </c>
      <c r="BA364" s="5" t="s">
        <v>105</v>
      </c>
      <c r="BB364" s="5" t="s">
        <v>3203</v>
      </c>
      <c r="BC364" s="5" t="s">
        <v>2063</v>
      </c>
      <c r="BD364" s="5" t="s">
        <v>105</v>
      </c>
      <c r="BE364" s="5" t="s">
        <v>118</v>
      </c>
      <c r="BF364" s="5" t="s">
        <v>118</v>
      </c>
      <c r="BG364" s="5" t="s">
        <v>653</v>
      </c>
      <c r="BH364" s="5" t="s">
        <v>1658</v>
      </c>
      <c r="BI364" s="5" t="s">
        <v>318</v>
      </c>
      <c r="BJ364" s="5" t="s">
        <v>105</v>
      </c>
      <c r="BK364" s="5" t="s">
        <v>105</v>
      </c>
      <c r="BL364" s="5" t="s">
        <v>105</v>
      </c>
      <c r="BM364" s="5" t="s">
        <v>379</v>
      </c>
      <c r="BN364" s="5" t="s">
        <v>685</v>
      </c>
      <c r="BO364" s="5" t="s">
        <v>105</v>
      </c>
      <c r="BP364" s="5" t="s">
        <v>3204</v>
      </c>
      <c r="BQ364" s="5" t="s">
        <v>105</v>
      </c>
      <c r="BR364" s="5" t="s">
        <v>3205</v>
      </c>
      <c r="BS364" s="5" t="s">
        <v>105</v>
      </c>
      <c r="BT364" s="5" t="s">
        <v>1353</v>
      </c>
      <c r="BU364" s="5" t="s">
        <v>119</v>
      </c>
      <c r="BV364" s="10" t="s">
        <v>105</v>
      </c>
      <c r="BW364" s="10" t="s">
        <v>105</v>
      </c>
      <c r="BX364" s="5" t="s">
        <v>105</v>
      </c>
      <c r="BY364" s="5" t="s">
        <v>105</v>
      </c>
      <c r="BZ364" s="5" t="s">
        <v>105</v>
      </c>
      <c r="CA364" s="5" t="s">
        <v>105</v>
      </c>
      <c r="CB364" s="5" t="s">
        <v>105</v>
      </c>
      <c r="CC364" s="5" t="s">
        <v>105</v>
      </c>
      <c r="CD364" s="5" t="s">
        <v>105</v>
      </c>
      <c r="CE364" s="5" t="s">
        <v>105</v>
      </c>
      <c r="CF364" s="5" t="s">
        <v>105</v>
      </c>
      <c r="CG364" s="5" t="s">
        <v>105</v>
      </c>
      <c r="CH364" s="5" t="s">
        <v>105</v>
      </c>
      <c r="CI364" s="5" t="s">
        <v>105</v>
      </c>
      <c r="CJ364" s="5" t="s">
        <v>105</v>
      </c>
      <c r="CK364" s="5" t="s">
        <v>105</v>
      </c>
      <c r="CL364" s="5" t="s">
        <v>105</v>
      </c>
      <c r="CM364" s="5" t="s">
        <v>105</v>
      </c>
      <c r="CN364" s="5" t="s">
        <v>105</v>
      </c>
      <c r="CO364" s="5" t="s">
        <v>105</v>
      </c>
      <c r="CP364" s="5" t="s">
        <v>105</v>
      </c>
      <c r="CQ364" s="29" t="s">
        <v>3206</v>
      </c>
      <c r="CR364" s="5" t="s">
        <v>105</v>
      </c>
      <c r="CS364" s="5" t="s">
        <v>118</v>
      </c>
      <c r="CT364" s="5" t="s">
        <v>105</v>
      </c>
      <c r="CU364" s="5" t="s">
        <v>105</v>
      </c>
      <c r="CV364" s="13" t="s">
        <v>3207</v>
      </c>
      <c r="CW364" s="6"/>
      <c r="CX364" s="6"/>
      <c r="CY364" s="6"/>
      <c r="CZ364" s="6"/>
      <c r="DA364" s="6"/>
      <c r="DB364" s="6"/>
      <c r="DC364" s="6"/>
      <c r="DD364" s="6"/>
      <c r="DE364" s="6"/>
      <c r="DF364" s="6"/>
    </row>
    <row r="365">
      <c r="A365" s="5" t="s">
        <v>100</v>
      </c>
      <c r="B365" s="5" t="s">
        <v>1496</v>
      </c>
      <c r="C365" s="5" t="s">
        <v>3166</v>
      </c>
      <c r="D365" s="5">
        <v>694.0</v>
      </c>
      <c r="E365" s="5" t="s">
        <v>105</v>
      </c>
      <c r="F365" s="5">
        <v>1991.0</v>
      </c>
      <c r="G365" s="5" t="s">
        <v>149</v>
      </c>
      <c r="H365" s="5" t="s">
        <v>105</v>
      </c>
      <c r="I365" s="5" t="s">
        <v>150</v>
      </c>
      <c r="J365" s="5" t="s">
        <v>107</v>
      </c>
      <c r="K365" s="5" t="s">
        <v>108</v>
      </c>
      <c r="L365" s="5" t="s">
        <v>105</v>
      </c>
      <c r="M365" s="5" t="s">
        <v>109</v>
      </c>
      <c r="N365" s="5" t="s">
        <v>105</v>
      </c>
      <c r="O365" s="29" t="s">
        <v>3208</v>
      </c>
      <c r="P365" s="5" t="s">
        <v>3209</v>
      </c>
      <c r="Q365" s="5" t="s">
        <v>3210</v>
      </c>
      <c r="R365" s="5" t="s">
        <v>2433</v>
      </c>
      <c r="S365" s="5" t="s">
        <v>3172</v>
      </c>
      <c r="T365" s="5">
        <v>45.601602</v>
      </c>
      <c r="U365" s="5">
        <v>-118.50791</v>
      </c>
      <c r="V365" s="6"/>
      <c r="W365" s="5">
        <v>3584.0</v>
      </c>
      <c r="X365" s="5" t="s">
        <v>105</v>
      </c>
      <c r="Y365" s="5" t="s">
        <v>105</v>
      </c>
      <c r="Z365" s="5" t="s">
        <v>167</v>
      </c>
      <c r="AA365" s="5" t="s">
        <v>105</v>
      </c>
      <c r="AB365" s="5" t="s">
        <v>105</v>
      </c>
      <c r="AC365" s="5" t="s">
        <v>3211</v>
      </c>
      <c r="AD365" s="5" t="s">
        <v>402</v>
      </c>
      <c r="AE365" s="5" t="s">
        <v>105</v>
      </c>
      <c r="AF365" s="5" t="s">
        <v>105</v>
      </c>
      <c r="AG365" s="5" t="s">
        <v>105</v>
      </c>
      <c r="AH365" s="5">
        <v>7.0</v>
      </c>
      <c r="AI365" s="28">
        <f t="shared" si="90"/>
        <v>804.672</v>
      </c>
      <c r="AJ365" s="8">
        <f>5280/2</f>
        <v>2640</v>
      </c>
      <c r="AK365" s="24">
        <f t="shared" si="91"/>
        <v>880</v>
      </c>
      <c r="AL365" s="5" t="s">
        <v>105</v>
      </c>
      <c r="AM365" s="5">
        <v>1.0</v>
      </c>
      <c r="AN365" s="5">
        <v>7.0</v>
      </c>
      <c r="AO365" s="5" t="s">
        <v>105</v>
      </c>
      <c r="AP365" s="5" t="s">
        <v>105</v>
      </c>
      <c r="AQ365" s="5" t="s">
        <v>105</v>
      </c>
      <c r="AR365" s="5" t="s">
        <v>105</v>
      </c>
      <c r="AS365" s="5" t="s">
        <v>105</v>
      </c>
      <c r="AT365" s="5" t="s">
        <v>105</v>
      </c>
      <c r="AU365" s="5" t="s">
        <v>105</v>
      </c>
      <c r="AV365" s="5" t="s">
        <v>105</v>
      </c>
      <c r="AW365" s="5" t="s">
        <v>286</v>
      </c>
      <c r="AX365" s="5" t="s">
        <v>105</v>
      </c>
      <c r="AY365" s="5" t="s">
        <v>105</v>
      </c>
      <c r="AZ365" s="5" t="s">
        <v>105</v>
      </c>
      <c r="BA365" s="5" t="s">
        <v>105</v>
      </c>
      <c r="BB365" s="5" t="s">
        <v>105</v>
      </c>
      <c r="BC365" s="5" t="s">
        <v>105</v>
      </c>
      <c r="BD365" s="5" t="s">
        <v>105</v>
      </c>
      <c r="BE365" s="5" t="s">
        <v>105</v>
      </c>
      <c r="BF365" s="5" t="s">
        <v>105</v>
      </c>
      <c r="BG365" s="5" t="s">
        <v>105</v>
      </c>
      <c r="BH365" s="5" t="s">
        <v>105</v>
      </c>
      <c r="BI365" s="5" t="s">
        <v>105</v>
      </c>
      <c r="BJ365" s="5" t="s">
        <v>105</v>
      </c>
      <c r="BK365" s="5" t="s">
        <v>105</v>
      </c>
      <c r="BL365" s="5" t="s">
        <v>105</v>
      </c>
      <c r="BM365" s="5" t="s">
        <v>105</v>
      </c>
      <c r="BN365" s="5" t="s">
        <v>685</v>
      </c>
      <c r="BO365" s="5" t="s">
        <v>105</v>
      </c>
      <c r="BP365" s="5" t="s">
        <v>3212</v>
      </c>
      <c r="BQ365" s="5" t="s">
        <v>105</v>
      </c>
      <c r="BR365" s="5" t="s">
        <v>3213</v>
      </c>
      <c r="BS365" s="5" t="s">
        <v>105</v>
      </c>
      <c r="BT365" s="5" t="s">
        <v>3214</v>
      </c>
      <c r="BU365" s="5" t="s">
        <v>119</v>
      </c>
      <c r="BV365" s="10" t="s">
        <v>105</v>
      </c>
      <c r="BW365" s="10" t="s">
        <v>105</v>
      </c>
      <c r="BX365" s="5" t="s">
        <v>105</v>
      </c>
      <c r="BY365" s="5" t="s">
        <v>105</v>
      </c>
      <c r="BZ365" s="5" t="s">
        <v>105</v>
      </c>
      <c r="CA365" s="5" t="s">
        <v>105</v>
      </c>
      <c r="CB365" s="5" t="s">
        <v>105</v>
      </c>
      <c r="CC365" s="5" t="s">
        <v>105</v>
      </c>
      <c r="CD365" s="5" t="s">
        <v>105</v>
      </c>
      <c r="CE365" s="5" t="s">
        <v>105</v>
      </c>
      <c r="CF365" s="5" t="s">
        <v>105</v>
      </c>
      <c r="CG365" s="5" t="s">
        <v>105</v>
      </c>
      <c r="CH365" s="5" t="s">
        <v>105</v>
      </c>
      <c r="CI365" s="5" t="s">
        <v>105</v>
      </c>
      <c r="CJ365" s="5" t="s">
        <v>105</v>
      </c>
      <c r="CK365" s="5" t="s">
        <v>105</v>
      </c>
      <c r="CL365" s="5" t="s">
        <v>105</v>
      </c>
      <c r="CM365" s="5" t="s">
        <v>105</v>
      </c>
      <c r="CN365" s="5" t="s">
        <v>105</v>
      </c>
      <c r="CO365" s="5" t="s">
        <v>105</v>
      </c>
      <c r="CP365" s="5" t="s">
        <v>105</v>
      </c>
      <c r="CQ365" s="5" t="s">
        <v>105</v>
      </c>
      <c r="CR365" s="5" t="s">
        <v>105</v>
      </c>
      <c r="CS365" s="5" t="s">
        <v>105</v>
      </c>
      <c r="CT365" s="5" t="s">
        <v>3215</v>
      </c>
      <c r="CU365" s="5" t="s">
        <v>105</v>
      </c>
      <c r="CV365" s="13" t="s">
        <v>3216</v>
      </c>
      <c r="CW365" s="6"/>
      <c r="CX365" s="6"/>
      <c r="CY365" s="6"/>
      <c r="CZ365" s="6"/>
      <c r="DA365" s="6"/>
      <c r="DB365" s="6"/>
      <c r="DC365" s="6"/>
      <c r="DD365" s="6"/>
      <c r="DE365" s="6"/>
      <c r="DF365" s="6"/>
    </row>
    <row r="366">
      <c r="A366" s="5" t="s">
        <v>100</v>
      </c>
      <c r="B366" s="5" t="s">
        <v>1496</v>
      </c>
      <c r="C366" s="5" t="s">
        <v>3166</v>
      </c>
      <c r="D366" s="5">
        <v>692.0</v>
      </c>
      <c r="E366" s="5" t="s">
        <v>105</v>
      </c>
      <c r="F366" s="5">
        <v>1992.0</v>
      </c>
      <c r="G366" s="5" t="s">
        <v>105</v>
      </c>
      <c r="H366" s="5" t="s">
        <v>105</v>
      </c>
      <c r="I366" s="5" t="s">
        <v>150</v>
      </c>
      <c r="J366" s="5" t="s">
        <v>107</v>
      </c>
      <c r="K366" s="5" t="s">
        <v>108</v>
      </c>
      <c r="L366" s="5" t="s">
        <v>105</v>
      </c>
      <c r="M366" s="5" t="s">
        <v>215</v>
      </c>
      <c r="N366" s="5">
        <v>1.0</v>
      </c>
      <c r="O366" s="29" t="s">
        <v>3217</v>
      </c>
      <c r="P366" s="5" t="s">
        <v>105</v>
      </c>
      <c r="Q366" s="5" t="s">
        <v>3192</v>
      </c>
      <c r="R366" s="5" t="s">
        <v>3193</v>
      </c>
      <c r="S366" s="5" t="s">
        <v>105</v>
      </c>
      <c r="T366" s="5" t="s">
        <v>105</v>
      </c>
      <c r="U366" s="5" t="s">
        <v>105</v>
      </c>
      <c r="V366" s="6"/>
      <c r="W366" s="5" t="s">
        <v>105</v>
      </c>
      <c r="X366" s="5" t="s">
        <v>105</v>
      </c>
      <c r="Y366" s="5" t="s">
        <v>105</v>
      </c>
      <c r="Z366" s="5" t="s">
        <v>105</v>
      </c>
      <c r="AA366" s="5" t="s">
        <v>105</v>
      </c>
      <c r="AB366" s="5" t="s">
        <v>105</v>
      </c>
      <c r="AC366" s="5" t="s">
        <v>105</v>
      </c>
      <c r="AD366" s="5" t="s">
        <v>105</v>
      </c>
      <c r="AE366" s="5" t="s">
        <v>105</v>
      </c>
      <c r="AF366" s="5" t="s">
        <v>105</v>
      </c>
      <c r="AG366" s="5" t="s">
        <v>105</v>
      </c>
      <c r="AH366" s="5" t="s">
        <v>105</v>
      </c>
      <c r="AI366" s="15" t="s">
        <v>105</v>
      </c>
      <c r="AJ366" s="22" t="s">
        <v>105</v>
      </c>
      <c r="AK366" s="25" t="s">
        <v>105</v>
      </c>
      <c r="AL366" s="5" t="s">
        <v>105</v>
      </c>
      <c r="AM366" s="5">
        <v>2.0</v>
      </c>
      <c r="AN366" s="5">
        <v>8.0</v>
      </c>
      <c r="AO366" s="5">
        <v>7.0</v>
      </c>
      <c r="AP366" s="5" t="s">
        <v>105</v>
      </c>
      <c r="AQ366" s="5" t="s">
        <v>105</v>
      </c>
      <c r="AR366" s="5" t="s">
        <v>105</v>
      </c>
      <c r="AS366" s="5" t="s">
        <v>105</v>
      </c>
      <c r="AT366" s="5" t="s">
        <v>105</v>
      </c>
      <c r="AU366" s="5" t="s">
        <v>105</v>
      </c>
      <c r="AV366" s="5" t="s">
        <v>105</v>
      </c>
      <c r="AW366" s="5" t="s">
        <v>105</v>
      </c>
      <c r="AX366" s="5" t="s">
        <v>105</v>
      </c>
      <c r="AY366" s="5" t="s">
        <v>105</v>
      </c>
      <c r="AZ366" s="5" t="s">
        <v>105</v>
      </c>
      <c r="BA366" s="5" t="s">
        <v>105</v>
      </c>
      <c r="BB366" s="5" t="s">
        <v>105</v>
      </c>
      <c r="BC366" s="5" t="s">
        <v>1178</v>
      </c>
      <c r="BD366" s="5" t="s">
        <v>105</v>
      </c>
      <c r="BE366" s="5" t="s">
        <v>105</v>
      </c>
      <c r="BF366" s="5" t="s">
        <v>105</v>
      </c>
      <c r="BG366" s="5" t="s">
        <v>105</v>
      </c>
      <c r="BH366" s="5" t="s">
        <v>105</v>
      </c>
      <c r="BI366" s="5" t="s">
        <v>105</v>
      </c>
      <c r="BJ366" s="5" t="s">
        <v>105</v>
      </c>
      <c r="BK366" s="5" t="s">
        <v>105</v>
      </c>
      <c r="BL366" s="5" t="s">
        <v>105</v>
      </c>
      <c r="BM366" s="5" t="s">
        <v>105</v>
      </c>
      <c r="BN366" s="5" t="s">
        <v>105</v>
      </c>
      <c r="BO366" s="5" t="s">
        <v>105</v>
      </c>
      <c r="BP366" s="5" t="s">
        <v>105</v>
      </c>
      <c r="BQ366" s="5" t="s">
        <v>105</v>
      </c>
      <c r="BR366" s="5" t="s">
        <v>215</v>
      </c>
      <c r="BS366" s="5" t="s">
        <v>105</v>
      </c>
      <c r="BT366" s="5" t="s">
        <v>105</v>
      </c>
      <c r="BU366" s="5" t="s">
        <v>119</v>
      </c>
      <c r="BV366" s="10" t="s">
        <v>105</v>
      </c>
      <c r="BW366" s="10" t="s">
        <v>105</v>
      </c>
      <c r="BX366" s="5" t="s">
        <v>105</v>
      </c>
      <c r="BY366" s="5" t="s">
        <v>105</v>
      </c>
      <c r="BZ366" s="5" t="s">
        <v>105</v>
      </c>
      <c r="CA366" s="5" t="s">
        <v>105</v>
      </c>
      <c r="CB366" s="5" t="s">
        <v>105</v>
      </c>
      <c r="CC366" s="5" t="s">
        <v>105</v>
      </c>
      <c r="CD366" s="5" t="s">
        <v>105</v>
      </c>
      <c r="CE366" s="5" t="s">
        <v>105</v>
      </c>
      <c r="CF366" s="5" t="s">
        <v>105</v>
      </c>
      <c r="CG366" s="5" t="s">
        <v>105</v>
      </c>
      <c r="CH366" s="5" t="s">
        <v>105</v>
      </c>
      <c r="CI366" s="5" t="s">
        <v>105</v>
      </c>
      <c r="CJ366" s="5" t="s">
        <v>105</v>
      </c>
      <c r="CK366" s="5" t="s">
        <v>105</v>
      </c>
      <c r="CL366" s="5" t="s">
        <v>105</v>
      </c>
      <c r="CM366" s="5" t="s">
        <v>105</v>
      </c>
      <c r="CN366" s="5" t="s">
        <v>105</v>
      </c>
      <c r="CO366" s="5" t="s">
        <v>105</v>
      </c>
      <c r="CP366" s="5" t="s">
        <v>105</v>
      </c>
      <c r="CQ366" s="5" t="s">
        <v>105</v>
      </c>
      <c r="CR366" s="5" t="s">
        <v>105</v>
      </c>
      <c r="CS366" s="5" t="s">
        <v>105</v>
      </c>
      <c r="CT366" s="5" t="s">
        <v>105</v>
      </c>
      <c r="CU366" s="5" t="s">
        <v>105</v>
      </c>
      <c r="CV366" s="13" t="s">
        <v>3218</v>
      </c>
      <c r="CW366" s="6"/>
      <c r="CX366" s="6"/>
      <c r="CY366" s="6"/>
      <c r="CZ366" s="6"/>
      <c r="DA366" s="6"/>
      <c r="DB366" s="6"/>
      <c r="DC366" s="6"/>
      <c r="DD366" s="6"/>
      <c r="DE366" s="6"/>
      <c r="DF366" s="6"/>
    </row>
    <row r="367">
      <c r="A367" s="5" t="s">
        <v>100</v>
      </c>
      <c r="B367" s="5" t="s">
        <v>1496</v>
      </c>
      <c r="C367" s="5" t="s">
        <v>3166</v>
      </c>
      <c r="D367" s="5">
        <v>15746.0</v>
      </c>
      <c r="E367" s="5" t="s">
        <v>103</v>
      </c>
      <c r="F367" s="5">
        <v>1994.0</v>
      </c>
      <c r="G367" s="5" t="s">
        <v>135</v>
      </c>
      <c r="H367" s="5" t="s">
        <v>105</v>
      </c>
      <c r="I367" s="5" t="s">
        <v>136</v>
      </c>
      <c r="J367" s="5" t="s">
        <v>107</v>
      </c>
      <c r="K367" s="5" t="s">
        <v>108</v>
      </c>
      <c r="L367" s="5" t="s">
        <v>105</v>
      </c>
      <c r="M367" s="5" t="s">
        <v>278</v>
      </c>
      <c r="N367" s="5">
        <v>1.0</v>
      </c>
      <c r="O367" s="29" t="s">
        <v>3219</v>
      </c>
      <c r="P367" s="5" t="s">
        <v>3220</v>
      </c>
      <c r="Q367" s="5" t="s">
        <v>3185</v>
      </c>
      <c r="R367" s="5" t="s">
        <v>3221</v>
      </c>
      <c r="S367" s="5" t="s">
        <v>105</v>
      </c>
      <c r="T367" s="5" t="s">
        <v>105</v>
      </c>
      <c r="U367" s="5" t="s">
        <v>105</v>
      </c>
      <c r="V367" s="5" t="s">
        <v>105</v>
      </c>
      <c r="W367" s="5" t="s">
        <v>105</v>
      </c>
      <c r="X367" s="5">
        <v>300.0</v>
      </c>
      <c r="Y367" s="5" t="s">
        <v>105</v>
      </c>
      <c r="Z367" s="5" t="s">
        <v>105</v>
      </c>
      <c r="AA367" s="5" t="s">
        <v>105</v>
      </c>
      <c r="AB367" s="5" t="s">
        <v>105</v>
      </c>
      <c r="AC367" s="5" t="s">
        <v>3222</v>
      </c>
      <c r="AD367" s="5" t="s">
        <v>3223</v>
      </c>
      <c r="AE367" s="5" t="s">
        <v>105</v>
      </c>
      <c r="AF367" s="5" t="s">
        <v>105</v>
      </c>
      <c r="AG367" s="5" t="s">
        <v>105</v>
      </c>
      <c r="AH367" s="5" t="s">
        <v>105</v>
      </c>
      <c r="AI367" s="15" t="s">
        <v>105</v>
      </c>
      <c r="AJ367" s="22" t="s">
        <v>105</v>
      </c>
      <c r="AK367" s="25" t="s">
        <v>105</v>
      </c>
      <c r="AL367" s="5" t="s">
        <v>105</v>
      </c>
      <c r="AM367" s="5">
        <v>1.0</v>
      </c>
      <c r="AN367" s="5">
        <v>9.0</v>
      </c>
      <c r="AO367" s="5" t="s">
        <v>105</v>
      </c>
      <c r="AP367" s="5" t="s">
        <v>105</v>
      </c>
      <c r="AQ367" s="5" t="s">
        <v>105</v>
      </c>
      <c r="AR367" s="5" t="s">
        <v>105</v>
      </c>
      <c r="AS367" s="5" t="s">
        <v>105</v>
      </c>
      <c r="AT367" s="5" t="s">
        <v>105</v>
      </c>
      <c r="AU367" s="5" t="s">
        <v>105</v>
      </c>
      <c r="AV367" s="5" t="s">
        <v>105</v>
      </c>
      <c r="AW367" s="5" t="s">
        <v>116</v>
      </c>
      <c r="AX367" s="5" t="s">
        <v>105</v>
      </c>
      <c r="AY367" s="5" t="s">
        <v>105</v>
      </c>
      <c r="AZ367" s="5" t="s">
        <v>105</v>
      </c>
      <c r="BA367" s="5" t="s">
        <v>105</v>
      </c>
      <c r="BB367" s="5" t="s">
        <v>105</v>
      </c>
      <c r="BC367" s="5" t="s">
        <v>105</v>
      </c>
      <c r="BD367" s="5" t="s">
        <v>105</v>
      </c>
      <c r="BE367" s="5" t="s">
        <v>105</v>
      </c>
      <c r="BF367" s="5" t="s">
        <v>105</v>
      </c>
      <c r="BG367" s="5" t="s">
        <v>105</v>
      </c>
      <c r="BH367" s="5" t="s">
        <v>105</v>
      </c>
      <c r="BI367" s="5" t="s">
        <v>105</v>
      </c>
      <c r="BJ367" s="5" t="s">
        <v>105</v>
      </c>
      <c r="BK367" s="5" t="s">
        <v>105</v>
      </c>
      <c r="BL367" s="5" t="s">
        <v>105</v>
      </c>
      <c r="BM367" s="5" t="s">
        <v>3224</v>
      </c>
      <c r="BN367" s="5" t="s">
        <v>105</v>
      </c>
      <c r="BO367" s="5" t="s">
        <v>105</v>
      </c>
      <c r="BP367" s="5" t="s">
        <v>3225</v>
      </c>
      <c r="BQ367" s="5" t="s">
        <v>105</v>
      </c>
      <c r="BR367" s="5" t="s">
        <v>3226</v>
      </c>
      <c r="BS367" s="5" t="s">
        <v>105</v>
      </c>
      <c r="BT367" s="5" t="s">
        <v>1353</v>
      </c>
      <c r="BU367" s="5" t="s">
        <v>119</v>
      </c>
      <c r="BV367" s="10" t="s">
        <v>105</v>
      </c>
      <c r="BW367" s="10" t="s">
        <v>105</v>
      </c>
      <c r="BX367" s="5" t="s">
        <v>105</v>
      </c>
      <c r="BY367" s="5" t="s">
        <v>105</v>
      </c>
      <c r="BZ367" s="5" t="s">
        <v>105</v>
      </c>
      <c r="CA367" s="5">
        <v>1.0</v>
      </c>
      <c r="CB367" s="5">
        <v>1.0</v>
      </c>
      <c r="CC367" s="5" t="s">
        <v>105</v>
      </c>
      <c r="CD367" s="5">
        <v>20.0</v>
      </c>
      <c r="CE367" s="5" t="s">
        <v>105</v>
      </c>
      <c r="CF367" s="5" t="s">
        <v>105</v>
      </c>
      <c r="CG367" s="5" t="s">
        <v>105</v>
      </c>
      <c r="CH367" s="5" t="s">
        <v>105</v>
      </c>
      <c r="CI367" s="5" t="s">
        <v>105</v>
      </c>
      <c r="CJ367" s="5" t="s">
        <v>105</v>
      </c>
      <c r="CK367" s="5" t="s">
        <v>105</v>
      </c>
      <c r="CL367" s="5" t="s">
        <v>105</v>
      </c>
      <c r="CM367" s="5" t="s">
        <v>105</v>
      </c>
      <c r="CN367" s="5" t="s">
        <v>105</v>
      </c>
      <c r="CO367" s="5" t="s">
        <v>105</v>
      </c>
      <c r="CP367" s="5" t="s">
        <v>105</v>
      </c>
      <c r="CQ367" s="29" t="s">
        <v>3227</v>
      </c>
      <c r="CR367" s="5" t="s">
        <v>105</v>
      </c>
      <c r="CS367" s="5" t="s">
        <v>105</v>
      </c>
      <c r="CT367" s="5" t="s">
        <v>105</v>
      </c>
      <c r="CU367" s="5" t="s">
        <v>105</v>
      </c>
      <c r="CV367" s="13" t="s">
        <v>3228</v>
      </c>
      <c r="CW367" s="6"/>
      <c r="CX367" s="6"/>
      <c r="CY367" s="6"/>
      <c r="CZ367" s="6"/>
      <c r="DA367" s="6"/>
      <c r="DB367" s="6"/>
      <c r="DC367" s="6"/>
      <c r="DD367" s="6"/>
      <c r="DE367" s="6"/>
      <c r="DF367" s="6"/>
    </row>
    <row r="368">
      <c r="A368" s="5" t="s">
        <v>100</v>
      </c>
      <c r="B368" s="5" t="s">
        <v>1496</v>
      </c>
      <c r="C368" s="5" t="s">
        <v>3166</v>
      </c>
      <c r="D368" s="5">
        <v>693.0</v>
      </c>
      <c r="E368" s="5" t="s">
        <v>105</v>
      </c>
      <c r="F368" s="5">
        <v>1995.0</v>
      </c>
      <c r="G368" s="5" t="s">
        <v>135</v>
      </c>
      <c r="H368" s="5" t="s">
        <v>105</v>
      </c>
      <c r="I368" s="5" t="s">
        <v>136</v>
      </c>
      <c r="J368" s="5" t="s">
        <v>124</v>
      </c>
      <c r="K368" s="5" t="s">
        <v>199</v>
      </c>
      <c r="L368" s="5" t="s">
        <v>105</v>
      </c>
      <c r="M368" s="5" t="s">
        <v>105</v>
      </c>
      <c r="N368" s="5">
        <v>4.0</v>
      </c>
      <c r="O368" s="29" t="s">
        <v>3229</v>
      </c>
      <c r="P368" s="5" t="s">
        <v>3230</v>
      </c>
      <c r="Q368" s="5" t="s">
        <v>105</v>
      </c>
      <c r="R368" s="5" t="s">
        <v>105</v>
      </c>
      <c r="S368" s="5" t="s">
        <v>105</v>
      </c>
      <c r="T368" s="5" t="s">
        <v>105</v>
      </c>
      <c r="U368" s="5" t="s">
        <v>105</v>
      </c>
      <c r="V368" s="5" t="s">
        <v>105</v>
      </c>
      <c r="W368" s="5" t="s">
        <v>105</v>
      </c>
      <c r="X368" s="5" t="s">
        <v>105</v>
      </c>
      <c r="Y368" s="5" t="s">
        <v>105</v>
      </c>
      <c r="Z368" s="5" t="s">
        <v>105</v>
      </c>
      <c r="AA368" s="5" t="s">
        <v>105</v>
      </c>
      <c r="AB368" s="5" t="s">
        <v>105</v>
      </c>
      <c r="AC368" s="5" t="s">
        <v>3231</v>
      </c>
      <c r="AD368" s="5" t="s">
        <v>1587</v>
      </c>
      <c r="AE368" s="5" t="s">
        <v>105</v>
      </c>
      <c r="AF368" s="5" t="s">
        <v>105</v>
      </c>
      <c r="AG368" s="5" t="s">
        <v>105</v>
      </c>
      <c r="AH368" s="5" t="s">
        <v>105</v>
      </c>
      <c r="AI368" s="5" t="s">
        <v>105</v>
      </c>
      <c r="AJ368" s="5" t="s">
        <v>105</v>
      </c>
      <c r="AK368" s="5" t="s">
        <v>105</v>
      </c>
      <c r="AL368" s="5" t="s">
        <v>105</v>
      </c>
      <c r="AM368" s="5" t="s">
        <v>105</v>
      </c>
      <c r="AN368" s="5" t="s">
        <v>105</v>
      </c>
      <c r="AO368" s="5" t="s">
        <v>105</v>
      </c>
      <c r="AP368" s="5" t="s">
        <v>105</v>
      </c>
      <c r="AQ368" s="5" t="s">
        <v>105</v>
      </c>
      <c r="AR368" s="5" t="s">
        <v>105</v>
      </c>
      <c r="AS368" s="5" t="s">
        <v>105</v>
      </c>
      <c r="AT368" s="5" t="s">
        <v>105</v>
      </c>
      <c r="AU368" s="5" t="s">
        <v>105</v>
      </c>
      <c r="AV368" s="5" t="s">
        <v>105</v>
      </c>
      <c r="AW368" s="5" t="s">
        <v>105</v>
      </c>
      <c r="AX368" s="5" t="s">
        <v>105</v>
      </c>
      <c r="AY368" s="5" t="s">
        <v>105</v>
      </c>
      <c r="AZ368" s="5" t="s">
        <v>105</v>
      </c>
      <c r="BA368" s="5" t="s">
        <v>105</v>
      </c>
      <c r="BB368" s="5" t="s">
        <v>105</v>
      </c>
      <c r="BC368" s="5" t="s">
        <v>105</v>
      </c>
      <c r="BD368" s="5" t="s">
        <v>105</v>
      </c>
      <c r="BE368" s="5" t="s">
        <v>105</v>
      </c>
      <c r="BF368" s="5" t="s">
        <v>105</v>
      </c>
      <c r="BG368" s="5" t="s">
        <v>105</v>
      </c>
      <c r="BH368" s="5" t="s">
        <v>105</v>
      </c>
      <c r="BI368" s="5" t="s">
        <v>105</v>
      </c>
      <c r="BJ368" s="5" t="s">
        <v>105</v>
      </c>
      <c r="BK368" s="5" t="s">
        <v>105</v>
      </c>
      <c r="BL368" s="5" t="s">
        <v>105</v>
      </c>
      <c r="BM368" s="5" t="s">
        <v>105</v>
      </c>
      <c r="BN368" s="5" t="s">
        <v>105</v>
      </c>
      <c r="BO368" s="5" t="s">
        <v>105</v>
      </c>
      <c r="BP368" s="5" t="s">
        <v>105</v>
      </c>
      <c r="BQ368" s="5" t="s">
        <v>105</v>
      </c>
      <c r="BR368" s="5" t="s">
        <v>105</v>
      </c>
      <c r="BS368" s="5" t="s">
        <v>105</v>
      </c>
      <c r="BT368" s="5" t="s">
        <v>105</v>
      </c>
      <c r="BU368" s="5" t="s">
        <v>105</v>
      </c>
      <c r="BV368" s="10" t="s">
        <v>105</v>
      </c>
      <c r="BW368" s="10" t="s">
        <v>105</v>
      </c>
      <c r="BX368" s="5" t="s">
        <v>368</v>
      </c>
      <c r="BY368" s="5" t="s">
        <v>105</v>
      </c>
      <c r="BZ368" s="5" t="s">
        <v>105</v>
      </c>
      <c r="CA368" s="5" t="s">
        <v>105</v>
      </c>
      <c r="CB368" s="5" t="s">
        <v>105</v>
      </c>
      <c r="CC368" s="5" t="s">
        <v>105</v>
      </c>
      <c r="CD368" s="5" t="s">
        <v>105</v>
      </c>
      <c r="CE368" s="5" t="s">
        <v>105</v>
      </c>
      <c r="CF368" s="5" t="s">
        <v>105</v>
      </c>
      <c r="CG368" s="5" t="s">
        <v>105</v>
      </c>
      <c r="CH368" s="5" t="s">
        <v>105</v>
      </c>
      <c r="CI368" s="5" t="s">
        <v>105</v>
      </c>
      <c r="CJ368" s="5" t="s">
        <v>105</v>
      </c>
      <c r="CK368" s="5" t="s">
        <v>105</v>
      </c>
      <c r="CL368" s="5" t="s">
        <v>105</v>
      </c>
      <c r="CM368" s="5" t="s">
        <v>105</v>
      </c>
      <c r="CN368" s="5" t="s">
        <v>105</v>
      </c>
      <c r="CO368" s="5" t="s">
        <v>105</v>
      </c>
      <c r="CP368" s="5" t="s">
        <v>3232</v>
      </c>
      <c r="CQ368" s="5" t="s">
        <v>105</v>
      </c>
      <c r="CR368" s="5" t="s">
        <v>105</v>
      </c>
      <c r="CS368" s="5" t="s">
        <v>105</v>
      </c>
      <c r="CT368" s="5" t="s">
        <v>105</v>
      </c>
      <c r="CU368" s="5" t="s">
        <v>105</v>
      </c>
      <c r="CV368" s="13" t="s">
        <v>3233</v>
      </c>
      <c r="CW368" s="6"/>
      <c r="CX368" s="6"/>
      <c r="CY368" s="6"/>
      <c r="CZ368" s="6"/>
      <c r="DA368" s="6"/>
      <c r="DB368" s="6"/>
      <c r="DC368" s="6"/>
      <c r="DD368" s="6"/>
      <c r="DE368" s="6"/>
      <c r="DF368" s="6"/>
    </row>
    <row r="369">
      <c r="A369" s="5" t="s">
        <v>100</v>
      </c>
      <c r="B369" s="5" t="s">
        <v>1496</v>
      </c>
      <c r="C369" s="5" t="s">
        <v>3166</v>
      </c>
      <c r="D369" s="5">
        <v>31488.0</v>
      </c>
      <c r="E369" s="5" t="s">
        <v>3234</v>
      </c>
      <c r="F369" s="5">
        <v>1998.0</v>
      </c>
      <c r="G369" s="5" t="s">
        <v>105</v>
      </c>
      <c r="H369" s="5" t="s">
        <v>105</v>
      </c>
      <c r="I369" s="5" t="s">
        <v>136</v>
      </c>
      <c r="J369" s="5" t="s">
        <v>124</v>
      </c>
      <c r="K369" s="5" t="s">
        <v>623</v>
      </c>
      <c r="L369" s="5" t="s">
        <v>105</v>
      </c>
      <c r="M369" s="5" t="s">
        <v>105</v>
      </c>
      <c r="N369" s="5">
        <v>2.0</v>
      </c>
      <c r="O369" s="29" t="s">
        <v>3235</v>
      </c>
      <c r="P369" s="5" t="s">
        <v>3236</v>
      </c>
      <c r="Q369" s="5" t="s">
        <v>3170</v>
      </c>
      <c r="R369" s="5" t="s">
        <v>105</v>
      </c>
      <c r="S369" s="5" t="s">
        <v>105</v>
      </c>
      <c r="T369" s="5" t="s">
        <v>105</v>
      </c>
      <c r="U369" s="5" t="s">
        <v>105</v>
      </c>
      <c r="V369" s="6"/>
      <c r="W369" s="5" t="s">
        <v>105</v>
      </c>
      <c r="X369" s="5">
        <v>907.0</v>
      </c>
      <c r="Y369" s="5" t="s">
        <v>271</v>
      </c>
      <c r="Z369" s="5" t="s">
        <v>804</v>
      </c>
      <c r="AA369" s="5" t="s">
        <v>105</v>
      </c>
      <c r="AB369" s="5" t="s">
        <v>105</v>
      </c>
      <c r="AC369" s="5" t="s">
        <v>3237</v>
      </c>
      <c r="AD369" s="5" t="s">
        <v>105</v>
      </c>
      <c r="AE369" s="5" t="s">
        <v>105</v>
      </c>
      <c r="AF369" s="5" t="s">
        <v>105</v>
      </c>
      <c r="AG369" s="5" t="s">
        <v>105</v>
      </c>
      <c r="AH369" s="5" t="s">
        <v>105</v>
      </c>
      <c r="AI369" s="28">
        <f t="shared" ref="AI369:AI371" si="92">CONVERT(AJ369, "ft", "m")</f>
        <v>3.3528</v>
      </c>
      <c r="AJ369" s="22">
        <v>11.0</v>
      </c>
      <c r="AK369" s="24">
        <f t="shared" ref="AK369:AK371" si="93">CONVERT(AJ369, "ft", "yd")</f>
        <v>3.666666667</v>
      </c>
      <c r="AL369" s="5" t="s">
        <v>105</v>
      </c>
      <c r="AM369" s="5" t="s">
        <v>105</v>
      </c>
      <c r="AN369" s="5" t="s">
        <v>105</v>
      </c>
      <c r="AO369" s="5" t="s">
        <v>105</v>
      </c>
      <c r="AP369" s="5" t="s">
        <v>105</v>
      </c>
      <c r="AQ369" s="5" t="s">
        <v>105</v>
      </c>
      <c r="AR369" s="5" t="s">
        <v>105</v>
      </c>
      <c r="AS369" s="5" t="s">
        <v>105</v>
      </c>
      <c r="AT369" s="5" t="s">
        <v>105</v>
      </c>
      <c r="AU369" s="5" t="s">
        <v>105</v>
      </c>
      <c r="AV369" s="5" t="s">
        <v>105</v>
      </c>
      <c r="AW369" s="5" t="s">
        <v>105</v>
      </c>
      <c r="AX369" s="5" t="s">
        <v>105</v>
      </c>
      <c r="AY369" s="5" t="s">
        <v>105</v>
      </c>
      <c r="AZ369" s="5" t="s">
        <v>105</v>
      </c>
      <c r="BA369" s="5" t="s">
        <v>105</v>
      </c>
      <c r="BB369" s="5" t="s">
        <v>105</v>
      </c>
      <c r="BC369" s="5" t="s">
        <v>105</v>
      </c>
      <c r="BD369" s="5" t="s">
        <v>105</v>
      </c>
      <c r="BE369" s="5" t="s">
        <v>105</v>
      </c>
      <c r="BF369" s="5" t="s">
        <v>105</v>
      </c>
      <c r="BG369" s="5" t="s">
        <v>105</v>
      </c>
      <c r="BH369" s="5" t="s">
        <v>105</v>
      </c>
      <c r="BI369" s="5" t="s">
        <v>105</v>
      </c>
      <c r="BJ369" s="5" t="s">
        <v>105</v>
      </c>
      <c r="BK369" s="5" t="s">
        <v>105</v>
      </c>
      <c r="BL369" s="5" t="s">
        <v>105</v>
      </c>
      <c r="BM369" s="5" t="s">
        <v>105</v>
      </c>
      <c r="BN369" s="5" t="s">
        <v>105</v>
      </c>
      <c r="BO369" s="5" t="s">
        <v>118</v>
      </c>
      <c r="BP369" s="5" t="s">
        <v>105</v>
      </c>
      <c r="BQ369" s="5" t="s">
        <v>105</v>
      </c>
      <c r="BR369" s="5" t="s">
        <v>3238</v>
      </c>
      <c r="BS369" s="5" t="s">
        <v>105</v>
      </c>
      <c r="BT369" s="5" t="s">
        <v>105</v>
      </c>
      <c r="BU369" s="5" t="s">
        <v>105</v>
      </c>
      <c r="BV369" s="10" t="s">
        <v>105</v>
      </c>
      <c r="BW369" s="10" t="s">
        <v>105</v>
      </c>
      <c r="BX369" s="5" t="s">
        <v>105</v>
      </c>
      <c r="BY369" s="5" t="s">
        <v>105</v>
      </c>
      <c r="BZ369" s="5" t="s">
        <v>105</v>
      </c>
      <c r="CA369" s="5" t="s">
        <v>105</v>
      </c>
      <c r="CB369" s="5" t="s">
        <v>105</v>
      </c>
      <c r="CC369" s="5" t="s">
        <v>105</v>
      </c>
      <c r="CD369" s="5" t="s">
        <v>105</v>
      </c>
      <c r="CE369" s="5" t="s">
        <v>105</v>
      </c>
      <c r="CF369" s="5" t="s">
        <v>105</v>
      </c>
      <c r="CG369" s="5" t="s">
        <v>105</v>
      </c>
      <c r="CH369" s="5" t="s">
        <v>105</v>
      </c>
      <c r="CI369" s="5" t="s">
        <v>105</v>
      </c>
      <c r="CJ369" s="5" t="s">
        <v>105</v>
      </c>
      <c r="CK369" s="5" t="s">
        <v>105</v>
      </c>
      <c r="CL369" s="5" t="s">
        <v>105</v>
      </c>
      <c r="CM369" s="5" t="s">
        <v>105</v>
      </c>
      <c r="CN369" s="5" t="s">
        <v>105</v>
      </c>
      <c r="CO369" s="5" t="s">
        <v>105</v>
      </c>
      <c r="CP369" s="5" t="s">
        <v>3239</v>
      </c>
      <c r="CQ369" s="29" t="s">
        <v>3240</v>
      </c>
      <c r="CR369" s="5" t="s">
        <v>105</v>
      </c>
      <c r="CS369" s="5" t="s">
        <v>105</v>
      </c>
      <c r="CT369" s="5" t="s">
        <v>3241</v>
      </c>
      <c r="CU369" s="5" t="s">
        <v>105</v>
      </c>
      <c r="CV369" s="13" t="s">
        <v>3242</v>
      </c>
      <c r="CW369" s="6"/>
      <c r="CX369" s="6"/>
      <c r="CY369" s="6"/>
      <c r="CZ369" s="6"/>
      <c r="DA369" s="6"/>
      <c r="DB369" s="6"/>
      <c r="DC369" s="6"/>
      <c r="DD369" s="6"/>
      <c r="DE369" s="6"/>
      <c r="DF369" s="6"/>
    </row>
    <row r="370">
      <c r="A370" s="5" t="s">
        <v>100</v>
      </c>
      <c r="B370" s="5" t="s">
        <v>1496</v>
      </c>
      <c r="C370" s="5" t="s">
        <v>3166</v>
      </c>
      <c r="D370" s="5">
        <v>980.0</v>
      </c>
      <c r="E370" s="5" t="s">
        <v>105</v>
      </c>
      <c r="F370" s="5">
        <v>1994.0</v>
      </c>
      <c r="G370" s="5" t="s">
        <v>135</v>
      </c>
      <c r="H370" s="5" t="s">
        <v>105</v>
      </c>
      <c r="I370" s="5" t="s">
        <v>136</v>
      </c>
      <c r="J370" s="5" t="s">
        <v>107</v>
      </c>
      <c r="K370" s="5" t="s">
        <v>108</v>
      </c>
      <c r="L370" s="5" t="s">
        <v>105</v>
      </c>
      <c r="M370" s="5" t="s">
        <v>137</v>
      </c>
      <c r="N370" s="5">
        <v>1.0</v>
      </c>
      <c r="O370" s="29" t="s">
        <v>3243</v>
      </c>
      <c r="P370" s="5" t="s">
        <v>105</v>
      </c>
      <c r="Q370" s="5" t="s">
        <v>3244</v>
      </c>
      <c r="R370" s="5" t="s">
        <v>3245</v>
      </c>
      <c r="S370" s="5" t="s">
        <v>3246</v>
      </c>
      <c r="T370" s="5" t="s">
        <v>105</v>
      </c>
      <c r="U370" s="5" t="s">
        <v>105</v>
      </c>
      <c r="V370" s="6"/>
      <c r="W370" s="5" t="s">
        <v>105</v>
      </c>
      <c r="X370" s="5">
        <v>1330.0</v>
      </c>
      <c r="Y370" s="5" t="s">
        <v>105</v>
      </c>
      <c r="Z370" s="5" t="s">
        <v>167</v>
      </c>
      <c r="AA370" s="5" t="s">
        <v>105</v>
      </c>
      <c r="AB370" s="5" t="s">
        <v>105</v>
      </c>
      <c r="AC370" s="5" t="s">
        <v>1531</v>
      </c>
      <c r="AD370" s="5" t="s">
        <v>105</v>
      </c>
      <c r="AE370" s="5" t="s">
        <v>105</v>
      </c>
      <c r="AF370" s="5" t="s">
        <v>105</v>
      </c>
      <c r="AG370" s="5" t="s">
        <v>105</v>
      </c>
      <c r="AH370" s="5">
        <v>2.0</v>
      </c>
      <c r="AI370" s="28">
        <f t="shared" si="92"/>
        <v>64.008</v>
      </c>
      <c r="AJ370" s="22">
        <v>210.0</v>
      </c>
      <c r="AK370" s="24">
        <f t="shared" si="93"/>
        <v>70</v>
      </c>
      <c r="AL370" s="5" t="s">
        <v>105</v>
      </c>
      <c r="AM370" s="5">
        <v>1.0</v>
      </c>
      <c r="AN370" s="5" t="s">
        <v>105</v>
      </c>
      <c r="AO370" s="5" t="s">
        <v>105</v>
      </c>
      <c r="AP370" s="5" t="s">
        <v>105</v>
      </c>
      <c r="AQ370" s="5" t="s">
        <v>105</v>
      </c>
      <c r="AR370" s="5" t="s">
        <v>105</v>
      </c>
      <c r="AS370" s="5" t="s">
        <v>105</v>
      </c>
      <c r="AT370" s="5" t="s">
        <v>105</v>
      </c>
      <c r="AU370" s="5" t="s">
        <v>105</v>
      </c>
      <c r="AV370" s="5" t="s">
        <v>105</v>
      </c>
      <c r="AW370" s="5" t="s">
        <v>116</v>
      </c>
      <c r="AX370" s="5" t="s">
        <v>105</v>
      </c>
      <c r="AY370" s="5" t="s">
        <v>105</v>
      </c>
      <c r="AZ370" s="5" t="s">
        <v>105</v>
      </c>
      <c r="BA370" s="5" t="s">
        <v>105</v>
      </c>
      <c r="BB370" s="5" t="s">
        <v>105</v>
      </c>
      <c r="BC370" s="5" t="s">
        <v>105</v>
      </c>
      <c r="BD370" s="5" t="s">
        <v>105</v>
      </c>
      <c r="BE370" s="5" t="s">
        <v>105</v>
      </c>
      <c r="BF370" s="5" t="s">
        <v>105</v>
      </c>
      <c r="BG370" s="5" t="s">
        <v>105</v>
      </c>
      <c r="BH370" s="5" t="s">
        <v>105</v>
      </c>
      <c r="BI370" s="5" t="s">
        <v>748</v>
      </c>
      <c r="BJ370" s="5" t="s">
        <v>105</v>
      </c>
      <c r="BK370" s="5" t="s">
        <v>105</v>
      </c>
      <c r="BL370" s="5" t="s">
        <v>105</v>
      </c>
      <c r="BM370" s="5" t="s">
        <v>105</v>
      </c>
      <c r="BN370" s="5" t="s">
        <v>105</v>
      </c>
      <c r="BO370" s="5" t="s">
        <v>105</v>
      </c>
      <c r="BP370" s="5" t="s">
        <v>3247</v>
      </c>
      <c r="BQ370" s="5" t="s">
        <v>105</v>
      </c>
      <c r="BR370" s="5" t="s">
        <v>3248</v>
      </c>
      <c r="BS370" s="5" t="s">
        <v>105</v>
      </c>
      <c r="BT370" s="5" t="s">
        <v>3249</v>
      </c>
      <c r="BU370" s="5" t="s">
        <v>119</v>
      </c>
      <c r="BV370" s="10" t="s">
        <v>105</v>
      </c>
      <c r="BW370" s="10" t="s">
        <v>105</v>
      </c>
      <c r="BX370" s="5" t="s">
        <v>105</v>
      </c>
      <c r="BY370" s="5" t="s">
        <v>105</v>
      </c>
      <c r="BZ370" s="5" t="s">
        <v>105</v>
      </c>
      <c r="CA370" s="5" t="s">
        <v>105</v>
      </c>
      <c r="CB370" s="5" t="s">
        <v>105</v>
      </c>
      <c r="CC370" s="5" t="s">
        <v>105</v>
      </c>
      <c r="CD370" s="5" t="s">
        <v>105</v>
      </c>
      <c r="CE370" s="5" t="s">
        <v>105</v>
      </c>
      <c r="CF370" s="5" t="s">
        <v>105</v>
      </c>
      <c r="CG370" s="5" t="s">
        <v>105</v>
      </c>
      <c r="CH370" s="5" t="s">
        <v>105</v>
      </c>
      <c r="CI370" s="5" t="s">
        <v>105</v>
      </c>
      <c r="CJ370" s="5" t="s">
        <v>105</v>
      </c>
      <c r="CK370" s="5" t="s">
        <v>105</v>
      </c>
      <c r="CL370" s="5" t="s">
        <v>105</v>
      </c>
      <c r="CM370" s="5" t="s">
        <v>105</v>
      </c>
      <c r="CN370" s="5" t="s">
        <v>105</v>
      </c>
      <c r="CO370" s="5" t="s">
        <v>105</v>
      </c>
      <c r="CP370" s="5" t="s">
        <v>105</v>
      </c>
      <c r="CQ370" s="29" t="s">
        <v>3250</v>
      </c>
      <c r="CR370" s="5" t="s">
        <v>105</v>
      </c>
      <c r="CS370" s="5" t="s">
        <v>105</v>
      </c>
      <c r="CT370" s="5" t="s">
        <v>105</v>
      </c>
      <c r="CU370" s="5" t="s">
        <v>105</v>
      </c>
      <c r="CV370" s="13" t="s">
        <v>3251</v>
      </c>
      <c r="CW370" s="6"/>
      <c r="CX370" s="6"/>
      <c r="CY370" s="6"/>
      <c r="CZ370" s="6"/>
      <c r="DA370" s="6"/>
      <c r="DB370" s="6"/>
      <c r="DC370" s="6"/>
      <c r="DD370" s="6"/>
      <c r="DE370" s="6"/>
      <c r="DF370" s="6"/>
    </row>
    <row r="371">
      <c r="A371" s="5" t="s">
        <v>100</v>
      </c>
      <c r="B371" s="5" t="s">
        <v>1496</v>
      </c>
      <c r="C371" s="5" t="s">
        <v>3166</v>
      </c>
      <c r="D371" s="5">
        <v>1065.0</v>
      </c>
      <c r="E371" s="5" t="s">
        <v>105</v>
      </c>
      <c r="F371" s="5">
        <v>1992.0</v>
      </c>
      <c r="G371" s="5" t="s">
        <v>213</v>
      </c>
      <c r="H371" s="5" t="s">
        <v>105</v>
      </c>
      <c r="I371" s="5" t="s">
        <v>214</v>
      </c>
      <c r="J371" s="5" t="s">
        <v>107</v>
      </c>
      <c r="K371" s="5" t="s">
        <v>108</v>
      </c>
      <c r="L371" s="5" t="s">
        <v>105</v>
      </c>
      <c r="M371" s="5" t="s">
        <v>109</v>
      </c>
      <c r="N371" s="5">
        <v>2.0</v>
      </c>
      <c r="O371" s="29" t="s">
        <v>3252</v>
      </c>
      <c r="P371" s="5" t="s">
        <v>3253</v>
      </c>
      <c r="Q371" s="5" t="s">
        <v>3192</v>
      </c>
      <c r="R371" s="5" t="s">
        <v>3193</v>
      </c>
      <c r="S371" s="5" t="s">
        <v>105</v>
      </c>
      <c r="T371" s="5" t="s">
        <v>105</v>
      </c>
      <c r="U371" s="5" t="s">
        <v>105</v>
      </c>
      <c r="V371" s="6"/>
      <c r="W371" s="5" t="s">
        <v>105</v>
      </c>
      <c r="X371" s="5">
        <v>1430.0</v>
      </c>
      <c r="Y371" s="5">
        <v>72.5</v>
      </c>
      <c r="Z371" s="5" t="s">
        <v>167</v>
      </c>
      <c r="AA371" s="5" t="s">
        <v>105</v>
      </c>
      <c r="AB371" s="5" t="s">
        <v>105</v>
      </c>
      <c r="AC371" s="5" t="s">
        <v>3254</v>
      </c>
      <c r="AD371" s="5" t="s">
        <v>105</v>
      </c>
      <c r="AE371" s="5" t="s">
        <v>105</v>
      </c>
      <c r="AF371" s="5" t="s">
        <v>105</v>
      </c>
      <c r="AG371" s="5" t="s">
        <v>105</v>
      </c>
      <c r="AH371" s="5">
        <v>5.0</v>
      </c>
      <c r="AI371" s="28">
        <f t="shared" si="92"/>
        <v>91.44</v>
      </c>
      <c r="AJ371" s="22">
        <v>300.0</v>
      </c>
      <c r="AK371" s="24">
        <f t="shared" si="93"/>
        <v>100</v>
      </c>
      <c r="AL371" s="5" t="s">
        <v>105</v>
      </c>
      <c r="AM371" s="5">
        <v>1.0</v>
      </c>
      <c r="AN371" s="5" t="s">
        <v>105</v>
      </c>
      <c r="AO371" s="5" t="s">
        <v>105</v>
      </c>
      <c r="AP371" s="5" t="s">
        <v>105</v>
      </c>
      <c r="AQ371" s="5" t="s">
        <v>105</v>
      </c>
      <c r="AR371" s="5" t="s">
        <v>105</v>
      </c>
      <c r="AS371" s="5" t="s">
        <v>105</v>
      </c>
      <c r="AT371" s="5" t="s">
        <v>105</v>
      </c>
      <c r="AU371" s="5" t="s">
        <v>105</v>
      </c>
      <c r="AV371" s="5" t="s">
        <v>105</v>
      </c>
      <c r="AW371" s="5" t="s">
        <v>556</v>
      </c>
      <c r="AX371" s="5" t="s">
        <v>105</v>
      </c>
      <c r="AY371" s="5" t="s">
        <v>105</v>
      </c>
      <c r="AZ371" s="5" t="s">
        <v>105</v>
      </c>
      <c r="BA371" s="5" t="s">
        <v>105</v>
      </c>
      <c r="BB371" s="5" t="s">
        <v>105</v>
      </c>
      <c r="BC371" s="5" t="s">
        <v>105</v>
      </c>
      <c r="BD371" s="5" t="s">
        <v>105</v>
      </c>
      <c r="BE371" s="5" t="s">
        <v>105</v>
      </c>
      <c r="BF371" s="5" t="s">
        <v>105</v>
      </c>
      <c r="BG371" s="5" t="s">
        <v>105</v>
      </c>
      <c r="BH371" s="5" t="s">
        <v>105</v>
      </c>
      <c r="BI371" s="5" t="s">
        <v>105</v>
      </c>
      <c r="BJ371" s="5" t="s">
        <v>105</v>
      </c>
      <c r="BK371" s="5" t="s">
        <v>105</v>
      </c>
      <c r="BL371" s="5" t="s">
        <v>105</v>
      </c>
      <c r="BM371" s="5" t="s">
        <v>105</v>
      </c>
      <c r="BN371" s="5" t="s">
        <v>105</v>
      </c>
      <c r="BO371" s="5" t="s">
        <v>105</v>
      </c>
      <c r="BP371" s="5" t="s">
        <v>3255</v>
      </c>
      <c r="BQ371" s="5" t="s">
        <v>105</v>
      </c>
      <c r="BR371" s="5" t="s">
        <v>2850</v>
      </c>
      <c r="BS371" s="5" t="s">
        <v>118</v>
      </c>
      <c r="BT371" s="5" t="s">
        <v>105</v>
      </c>
      <c r="BU371" s="5" t="s">
        <v>119</v>
      </c>
      <c r="BV371" s="10" t="s">
        <v>105</v>
      </c>
      <c r="BW371" s="10" t="s">
        <v>105</v>
      </c>
      <c r="BX371" s="5" t="s">
        <v>105</v>
      </c>
      <c r="BY371" s="5" t="s">
        <v>105</v>
      </c>
      <c r="BZ371" s="5" t="s">
        <v>105</v>
      </c>
      <c r="CA371" s="5" t="s">
        <v>105</v>
      </c>
      <c r="CB371" s="5" t="s">
        <v>105</v>
      </c>
      <c r="CC371" s="5" t="s">
        <v>105</v>
      </c>
      <c r="CD371" s="5" t="s">
        <v>105</v>
      </c>
      <c r="CE371" s="5" t="s">
        <v>105</v>
      </c>
      <c r="CF371" s="5" t="s">
        <v>105</v>
      </c>
      <c r="CG371" s="5" t="s">
        <v>105</v>
      </c>
      <c r="CH371" s="5" t="s">
        <v>105</v>
      </c>
      <c r="CI371" s="5" t="s">
        <v>105</v>
      </c>
      <c r="CJ371" s="5" t="s">
        <v>105</v>
      </c>
      <c r="CK371" s="5" t="s">
        <v>105</v>
      </c>
      <c r="CL371" s="5" t="s">
        <v>105</v>
      </c>
      <c r="CM371" s="5" t="s">
        <v>105</v>
      </c>
      <c r="CN371" s="5" t="s">
        <v>105</v>
      </c>
      <c r="CO371" s="5" t="s">
        <v>105</v>
      </c>
      <c r="CP371" s="5" t="s">
        <v>105</v>
      </c>
      <c r="CQ371" s="29" t="s">
        <v>3256</v>
      </c>
      <c r="CR371" s="5" t="s">
        <v>105</v>
      </c>
      <c r="CS371" s="5" t="s">
        <v>105</v>
      </c>
      <c r="CT371" s="5" t="s">
        <v>105</v>
      </c>
      <c r="CU371" s="5" t="s">
        <v>105</v>
      </c>
      <c r="CV371" s="13" t="s">
        <v>3257</v>
      </c>
      <c r="CW371" s="6"/>
      <c r="CX371" s="6"/>
      <c r="CY371" s="6"/>
      <c r="CZ371" s="6"/>
      <c r="DA371" s="6"/>
      <c r="DB371" s="6"/>
      <c r="DC371" s="6"/>
      <c r="DD371" s="6"/>
      <c r="DE371" s="6"/>
      <c r="DF371" s="6"/>
    </row>
    <row r="372">
      <c r="A372" s="5" t="s">
        <v>100</v>
      </c>
      <c r="B372" s="5" t="s">
        <v>1496</v>
      </c>
      <c r="C372" s="5" t="s">
        <v>3166</v>
      </c>
      <c r="D372" s="5">
        <v>5505.0</v>
      </c>
      <c r="E372" s="5" t="s">
        <v>1692</v>
      </c>
      <c r="F372" s="5">
        <v>2002.0</v>
      </c>
      <c r="G372" s="5" t="s">
        <v>123</v>
      </c>
      <c r="H372" s="5">
        <v>17.0</v>
      </c>
      <c r="I372" s="5" t="s">
        <v>106</v>
      </c>
      <c r="J372" s="5" t="s">
        <v>107</v>
      </c>
      <c r="K372" s="5" t="s">
        <v>108</v>
      </c>
      <c r="L372" s="5" t="s">
        <v>151</v>
      </c>
      <c r="M372" s="5" t="s">
        <v>595</v>
      </c>
      <c r="N372" s="5">
        <v>1.0</v>
      </c>
      <c r="O372" s="29" t="s">
        <v>3258</v>
      </c>
      <c r="P372" s="5" t="s">
        <v>3259</v>
      </c>
      <c r="Q372" s="5" t="s">
        <v>3170</v>
      </c>
      <c r="R372" s="5" t="s">
        <v>3260</v>
      </c>
      <c r="S372" s="5" t="s">
        <v>3261</v>
      </c>
      <c r="T372" s="5" t="s">
        <v>105</v>
      </c>
      <c r="U372" s="5" t="s">
        <v>105</v>
      </c>
      <c r="V372" s="6"/>
      <c r="W372" s="5" t="s">
        <v>105</v>
      </c>
      <c r="X372" s="5">
        <v>207.0</v>
      </c>
      <c r="Y372" s="5" t="s">
        <v>105</v>
      </c>
      <c r="Z372" s="5" t="s">
        <v>105</v>
      </c>
      <c r="AA372" s="5" t="s">
        <v>141</v>
      </c>
      <c r="AB372" s="5">
        <v>95.0</v>
      </c>
      <c r="AC372" s="5" t="s">
        <v>2100</v>
      </c>
      <c r="AD372" s="5" t="s">
        <v>105</v>
      </c>
      <c r="AE372" s="5" t="s">
        <v>105</v>
      </c>
      <c r="AF372" s="5" t="s">
        <v>105</v>
      </c>
      <c r="AG372" s="5" t="s">
        <v>105</v>
      </c>
      <c r="AH372" s="5" t="s">
        <v>105</v>
      </c>
      <c r="AI372" s="5" t="s">
        <v>105</v>
      </c>
      <c r="AJ372" s="5" t="s">
        <v>105</v>
      </c>
      <c r="AK372" s="5" t="s">
        <v>105</v>
      </c>
      <c r="AL372" s="5" t="s">
        <v>105</v>
      </c>
      <c r="AM372" s="5">
        <v>1.0</v>
      </c>
      <c r="AN372" s="5" t="s">
        <v>105</v>
      </c>
      <c r="AO372" s="5" t="s">
        <v>105</v>
      </c>
      <c r="AP372" s="5" t="s">
        <v>105</v>
      </c>
      <c r="AQ372" s="5" t="s">
        <v>105</v>
      </c>
      <c r="AR372" s="5" t="s">
        <v>105</v>
      </c>
      <c r="AS372" s="5" t="s">
        <v>105</v>
      </c>
      <c r="AT372" s="5" t="s">
        <v>105</v>
      </c>
      <c r="AU372" s="5" t="s">
        <v>105</v>
      </c>
      <c r="AV372" s="5" t="s">
        <v>105</v>
      </c>
      <c r="AW372" s="5" t="s">
        <v>105</v>
      </c>
      <c r="AX372" s="5" t="s">
        <v>105</v>
      </c>
      <c r="AY372" s="5" t="s">
        <v>105</v>
      </c>
      <c r="AZ372" s="5" t="s">
        <v>105</v>
      </c>
      <c r="BA372" s="5" t="s">
        <v>105</v>
      </c>
      <c r="BB372" s="5" t="s">
        <v>105</v>
      </c>
      <c r="BC372" s="5" t="s">
        <v>105</v>
      </c>
      <c r="BD372" s="5" t="s">
        <v>105</v>
      </c>
      <c r="BE372" s="5" t="s">
        <v>105</v>
      </c>
      <c r="BF372" s="5" t="s">
        <v>105</v>
      </c>
      <c r="BG372" s="5" t="s">
        <v>105</v>
      </c>
      <c r="BH372" s="5" t="s">
        <v>105</v>
      </c>
      <c r="BI372" s="5" t="s">
        <v>105</v>
      </c>
      <c r="BJ372" s="5" t="s">
        <v>105</v>
      </c>
      <c r="BK372" s="5" t="s">
        <v>105</v>
      </c>
      <c r="BL372" s="5" t="s">
        <v>105</v>
      </c>
      <c r="BM372" s="5" t="s">
        <v>105</v>
      </c>
      <c r="BN372" s="5" t="s">
        <v>105</v>
      </c>
      <c r="BO372" s="5" t="s">
        <v>105</v>
      </c>
      <c r="BP372" s="5" t="s">
        <v>105</v>
      </c>
      <c r="BQ372" s="5" t="s">
        <v>105</v>
      </c>
      <c r="BR372" s="5" t="s">
        <v>3262</v>
      </c>
      <c r="BS372" s="5" t="s">
        <v>105</v>
      </c>
      <c r="BT372" s="5" t="s">
        <v>105</v>
      </c>
      <c r="BU372" s="5" t="s">
        <v>105</v>
      </c>
      <c r="BV372" s="10" t="s">
        <v>105</v>
      </c>
      <c r="BW372" s="10" t="s">
        <v>105</v>
      </c>
      <c r="BX372" s="5" t="s">
        <v>3263</v>
      </c>
      <c r="BY372" s="5" t="s">
        <v>105</v>
      </c>
      <c r="BZ372" s="5" t="s">
        <v>105</v>
      </c>
      <c r="CA372" s="5" t="s">
        <v>105</v>
      </c>
      <c r="CB372" s="5" t="s">
        <v>105</v>
      </c>
      <c r="CC372" s="5" t="s">
        <v>105</v>
      </c>
      <c r="CD372" s="5" t="s">
        <v>105</v>
      </c>
      <c r="CE372" s="5" t="s">
        <v>105</v>
      </c>
      <c r="CF372" s="5" t="s">
        <v>105</v>
      </c>
      <c r="CG372" s="5" t="s">
        <v>105</v>
      </c>
      <c r="CH372" s="5" t="s">
        <v>105</v>
      </c>
      <c r="CI372" s="5" t="s">
        <v>105</v>
      </c>
      <c r="CJ372" s="5" t="s">
        <v>105</v>
      </c>
      <c r="CK372" s="5" t="s">
        <v>105</v>
      </c>
      <c r="CL372" s="5" t="s">
        <v>105</v>
      </c>
      <c r="CM372" s="5" t="s">
        <v>105</v>
      </c>
      <c r="CN372" s="5" t="s">
        <v>105</v>
      </c>
      <c r="CO372" s="5" t="s">
        <v>105</v>
      </c>
      <c r="CP372" s="5" t="s">
        <v>105</v>
      </c>
      <c r="CQ372" s="29" t="s">
        <v>3264</v>
      </c>
      <c r="CR372" s="5" t="s">
        <v>105</v>
      </c>
      <c r="CS372" s="5" t="s">
        <v>105</v>
      </c>
      <c r="CT372" s="5" t="s">
        <v>105</v>
      </c>
      <c r="CU372" s="5" t="s">
        <v>105</v>
      </c>
      <c r="CV372" s="13" t="s">
        <v>3265</v>
      </c>
      <c r="CW372" s="6"/>
      <c r="CX372" s="6"/>
      <c r="CY372" s="6"/>
      <c r="CZ372" s="6"/>
      <c r="DA372" s="6"/>
      <c r="DB372" s="6"/>
      <c r="DC372" s="6"/>
      <c r="DD372" s="6"/>
      <c r="DE372" s="6"/>
      <c r="DF372" s="6"/>
    </row>
    <row r="373">
      <c r="A373" s="5" t="s">
        <v>100</v>
      </c>
      <c r="B373" s="5" t="s">
        <v>1496</v>
      </c>
      <c r="C373" s="5" t="s">
        <v>3166</v>
      </c>
      <c r="D373" s="5">
        <v>5650.0</v>
      </c>
      <c r="E373" s="5" t="s">
        <v>105</v>
      </c>
      <c r="F373" s="5">
        <v>2002.0</v>
      </c>
      <c r="G373" s="5" t="s">
        <v>123</v>
      </c>
      <c r="H373" s="5">
        <v>21.0</v>
      </c>
      <c r="I373" s="5" t="s">
        <v>106</v>
      </c>
      <c r="J373" s="5" t="s">
        <v>107</v>
      </c>
      <c r="K373" s="5" t="s">
        <v>108</v>
      </c>
      <c r="L373" s="5" t="s">
        <v>105</v>
      </c>
      <c r="M373" s="5" t="s">
        <v>266</v>
      </c>
      <c r="N373" s="5">
        <v>1.0</v>
      </c>
      <c r="O373" s="29" t="s">
        <v>3266</v>
      </c>
      <c r="P373" s="5" t="s">
        <v>3267</v>
      </c>
      <c r="Q373" s="5" t="s">
        <v>3185</v>
      </c>
      <c r="R373" s="5" t="s">
        <v>2433</v>
      </c>
      <c r="S373" s="5" t="s">
        <v>3268</v>
      </c>
      <c r="T373" s="5">
        <v>45.588229</v>
      </c>
      <c r="U373" s="5">
        <v>-118.619223</v>
      </c>
      <c r="V373" s="6"/>
      <c r="W373" s="5" t="s">
        <v>105</v>
      </c>
      <c r="X373" s="5">
        <v>1745.0</v>
      </c>
      <c r="Y373" s="5" t="s">
        <v>105</v>
      </c>
      <c r="Z373" s="5" t="s">
        <v>3202</v>
      </c>
      <c r="AA373" s="5" t="s">
        <v>283</v>
      </c>
      <c r="AB373" s="5">
        <v>97.0</v>
      </c>
      <c r="AC373" s="5" t="s">
        <v>3269</v>
      </c>
      <c r="AD373" s="5" t="s">
        <v>105</v>
      </c>
      <c r="AE373" s="5" t="s">
        <v>105</v>
      </c>
      <c r="AF373" s="5" t="s">
        <v>118</v>
      </c>
      <c r="AG373" s="5" t="s">
        <v>105</v>
      </c>
      <c r="AH373" s="5" t="s">
        <v>105</v>
      </c>
      <c r="AI373" s="15" t="s">
        <v>105</v>
      </c>
      <c r="AJ373" s="22" t="s">
        <v>105</v>
      </c>
      <c r="AK373" s="25" t="s">
        <v>105</v>
      </c>
      <c r="AL373" s="5" t="s">
        <v>105</v>
      </c>
      <c r="AM373" s="5">
        <v>1.0</v>
      </c>
      <c r="AN373" s="5" t="s">
        <v>105</v>
      </c>
      <c r="AO373" s="5" t="s">
        <v>105</v>
      </c>
      <c r="AP373" s="5" t="s">
        <v>105</v>
      </c>
      <c r="AQ373" s="5" t="s">
        <v>105</v>
      </c>
      <c r="AR373" s="5" t="s">
        <v>105</v>
      </c>
      <c r="AS373" s="5" t="s">
        <v>105</v>
      </c>
      <c r="AT373" s="5" t="s">
        <v>105</v>
      </c>
      <c r="AU373" s="5" t="s">
        <v>105</v>
      </c>
      <c r="AV373" s="5" t="s">
        <v>105</v>
      </c>
      <c r="AW373" s="5" t="s">
        <v>105</v>
      </c>
      <c r="AX373" s="5" t="s">
        <v>105</v>
      </c>
      <c r="AY373" s="5" t="s">
        <v>105</v>
      </c>
      <c r="AZ373" s="5" t="s">
        <v>105</v>
      </c>
      <c r="BA373" s="5" t="s">
        <v>105</v>
      </c>
      <c r="BB373" s="5" t="s">
        <v>105</v>
      </c>
      <c r="BC373" s="5" t="s">
        <v>105</v>
      </c>
      <c r="BD373" s="5" t="s">
        <v>105</v>
      </c>
      <c r="BE373" s="5" t="s">
        <v>105</v>
      </c>
      <c r="BF373" s="5" t="s">
        <v>105</v>
      </c>
      <c r="BG373" s="5" t="s">
        <v>105</v>
      </c>
      <c r="BH373" s="5" t="s">
        <v>105</v>
      </c>
      <c r="BI373" s="5" t="s">
        <v>105</v>
      </c>
      <c r="BJ373" s="5" t="s">
        <v>105</v>
      </c>
      <c r="BK373" s="5" t="s">
        <v>105</v>
      </c>
      <c r="BL373" s="5" t="s">
        <v>105</v>
      </c>
      <c r="BM373" s="5" t="s">
        <v>105</v>
      </c>
      <c r="BN373" s="5" t="s">
        <v>105</v>
      </c>
      <c r="BO373" s="5" t="s">
        <v>105</v>
      </c>
      <c r="BP373" s="5" t="s">
        <v>3270</v>
      </c>
      <c r="BQ373" s="5" t="s">
        <v>105</v>
      </c>
      <c r="BR373" s="5" t="s">
        <v>3271</v>
      </c>
      <c r="BS373" s="5" t="s">
        <v>105</v>
      </c>
      <c r="BT373" s="5" t="s">
        <v>105</v>
      </c>
      <c r="BU373" s="5" t="s">
        <v>105</v>
      </c>
      <c r="BV373" s="10" t="s">
        <v>105</v>
      </c>
      <c r="BW373" s="10" t="s">
        <v>105</v>
      </c>
      <c r="BX373" s="5" t="s">
        <v>105</v>
      </c>
      <c r="BY373" s="5" t="s">
        <v>105</v>
      </c>
      <c r="BZ373" s="5" t="s">
        <v>105</v>
      </c>
      <c r="CA373" s="5" t="s">
        <v>105</v>
      </c>
      <c r="CB373" s="5" t="s">
        <v>105</v>
      </c>
      <c r="CC373" s="5" t="s">
        <v>105</v>
      </c>
      <c r="CD373" s="5" t="s">
        <v>105</v>
      </c>
      <c r="CE373" s="5" t="s">
        <v>105</v>
      </c>
      <c r="CF373" s="5" t="s">
        <v>105</v>
      </c>
      <c r="CG373" s="5" t="s">
        <v>105</v>
      </c>
      <c r="CH373" s="5" t="s">
        <v>105</v>
      </c>
      <c r="CI373" s="5" t="s">
        <v>105</v>
      </c>
      <c r="CJ373" s="5" t="s">
        <v>105</v>
      </c>
      <c r="CK373" s="5" t="s">
        <v>105</v>
      </c>
      <c r="CL373" s="5" t="s">
        <v>105</v>
      </c>
      <c r="CM373" s="5" t="s">
        <v>105</v>
      </c>
      <c r="CN373" s="5" t="s">
        <v>105</v>
      </c>
      <c r="CO373" s="5" t="s">
        <v>105</v>
      </c>
      <c r="CP373" s="5" t="s">
        <v>105</v>
      </c>
      <c r="CQ373" s="5" t="s">
        <v>105</v>
      </c>
      <c r="CR373" s="5" t="s">
        <v>118</v>
      </c>
      <c r="CS373" s="5" t="s">
        <v>105</v>
      </c>
      <c r="CT373" s="5" t="s">
        <v>105</v>
      </c>
      <c r="CU373" s="5" t="s">
        <v>105</v>
      </c>
      <c r="CV373" s="13" t="s">
        <v>3272</v>
      </c>
      <c r="CW373" s="6"/>
      <c r="CX373" s="6"/>
      <c r="CY373" s="6"/>
      <c r="CZ373" s="6"/>
      <c r="DA373" s="6"/>
      <c r="DB373" s="6"/>
      <c r="DC373" s="6"/>
      <c r="DD373" s="6"/>
      <c r="DE373" s="6"/>
      <c r="DF373" s="6"/>
    </row>
    <row r="374">
      <c r="A374" s="5" t="s">
        <v>100</v>
      </c>
      <c r="B374" s="5" t="s">
        <v>1496</v>
      </c>
      <c r="C374" s="5" t="s">
        <v>3166</v>
      </c>
      <c r="D374" s="5">
        <v>15747.0</v>
      </c>
      <c r="E374" s="5" t="s">
        <v>103</v>
      </c>
      <c r="F374" s="5">
        <v>2005.0</v>
      </c>
      <c r="G374" s="5" t="s">
        <v>149</v>
      </c>
      <c r="H374" s="5" t="s">
        <v>105</v>
      </c>
      <c r="I374" s="5" t="s">
        <v>150</v>
      </c>
      <c r="J374" s="5" t="s">
        <v>124</v>
      </c>
      <c r="K374" s="5" t="s">
        <v>623</v>
      </c>
      <c r="L374" s="5" t="s">
        <v>199</v>
      </c>
      <c r="M374" s="5" t="s">
        <v>1535</v>
      </c>
      <c r="N374" s="5">
        <v>1.0</v>
      </c>
      <c r="O374" s="29" t="s">
        <v>3273</v>
      </c>
      <c r="P374" s="5" t="s">
        <v>3274</v>
      </c>
      <c r="Q374" s="5" t="s">
        <v>3185</v>
      </c>
      <c r="R374" s="5" t="s">
        <v>3221</v>
      </c>
      <c r="S374" s="5" t="s">
        <v>3275</v>
      </c>
      <c r="T374" s="5">
        <v>45.685046</v>
      </c>
      <c r="U374" s="5">
        <v>-118.493853</v>
      </c>
      <c r="V374" s="6"/>
      <c r="W374" s="5">
        <v>1514.0</v>
      </c>
      <c r="X374" s="5">
        <v>1507.0</v>
      </c>
      <c r="Y374" s="5" t="s">
        <v>190</v>
      </c>
      <c r="Z374" s="5" t="s">
        <v>167</v>
      </c>
      <c r="AA374" s="5" t="s">
        <v>105</v>
      </c>
      <c r="AB374" s="5" t="s">
        <v>105</v>
      </c>
      <c r="AC374" s="5" t="s">
        <v>3276</v>
      </c>
      <c r="AD374" s="5" t="s">
        <v>3277</v>
      </c>
      <c r="AE374" s="5" t="s">
        <v>105</v>
      </c>
      <c r="AF374" s="5" t="s">
        <v>105</v>
      </c>
      <c r="AG374" s="5" t="s">
        <v>105</v>
      </c>
      <c r="AH374" s="5" t="s">
        <v>105</v>
      </c>
      <c r="AI374" s="15" t="s">
        <v>105</v>
      </c>
      <c r="AJ374" s="22" t="s">
        <v>105</v>
      </c>
      <c r="AK374" s="25" t="s">
        <v>105</v>
      </c>
      <c r="AL374" s="5" t="s">
        <v>105</v>
      </c>
      <c r="AM374" s="5" t="s">
        <v>105</v>
      </c>
      <c r="AN374" s="5" t="s">
        <v>105</v>
      </c>
      <c r="AO374" s="5" t="s">
        <v>105</v>
      </c>
      <c r="AP374" s="5" t="s">
        <v>105</v>
      </c>
      <c r="AQ374" s="5" t="s">
        <v>105</v>
      </c>
      <c r="AR374" s="5" t="s">
        <v>105</v>
      </c>
      <c r="AS374" s="5" t="s">
        <v>105</v>
      </c>
      <c r="AT374" s="5" t="s">
        <v>105</v>
      </c>
      <c r="AU374" s="5" t="s">
        <v>105</v>
      </c>
      <c r="AV374" s="5" t="s">
        <v>105</v>
      </c>
      <c r="AW374" s="5" t="s">
        <v>105</v>
      </c>
      <c r="AX374" s="5" t="s">
        <v>105</v>
      </c>
      <c r="AY374" s="5" t="s">
        <v>105</v>
      </c>
      <c r="AZ374" s="5" t="s">
        <v>105</v>
      </c>
      <c r="BA374" s="5" t="s">
        <v>105</v>
      </c>
      <c r="BB374" s="5" t="s">
        <v>105</v>
      </c>
      <c r="BC374" s="5" t="s">
        <v>105</v>
      </c>
      <c r="BD374" s="5" t="s">
        <v>105</v>
      </c>
      <c r="BE374" s="5" t="s">
        <v>105</v>
      </c>
      <c r="BF374" s="5" t="s">
        <v>105</v>
      </c>
      <c r="BG374" s="5" t="s">
        <v>105</v>
      </c>
      <c r="BH374" s="5" t="s">
        <v>105</v>
      </c>
      <c r="BI374" s="5" t="s">
        <v>105</v>
      </c>
      <c r="BJ374" s="5" t="s">
        <v>105</v>
      </c>
      <c r="BK374" s="5" t="s">
        <v>105</v>
      </c>
      <c r="BL374" s="5" t="s">
        <v>105</v>
      </c>
      <c r="BM374" s="5" t="s">
        <v>105</v>
      </c>
      <c r="BN374" s="5" t="s">
        <v>105</v>
      </c>
      <c r="BO374" s="5" t="s">
        <v>105</v>
      </c>
      <c r="BP374" s="5" t="s">
        <v>105</v>
      </c>
      <c r="BQ374" s="5" t="s">
        <v>105</v>
      </c>
      <c r="BR374" s="5" t="s">
        <v>3278</v>
      </c>
      <c r="BS374" s="5" t="s">
        <v>105</v>
      </c>
      <c r="BT374" s="5" t="s">
        <v>105</v>
      </c>
      <c r="BU374" s="5" t="s">
        <v>105</v>
      </c>
      <c r="BV374" s="10" t="s">
        <v>105</v>
      </c>
      <c r="BW374" s="10" t="s">
        <v>105</v>
      </c>
      <c r="BX374" s="5" t="s">
        <v>3279</v>
      </c>
      <c r="BY374" s="5" t="s">
        <v>105</v>
      </c>
      <c r="BZ374" s="5" t="s">
        <v>105</v>
      </c>
      <c r="CA374" s="5" t="s">
        <v>105</v>
      </c>
      <c r="CB374" s="5" t="s">
        <v>105</v>
      </c>
      <c r="CC374" s="5" t="s">
        <v>105</v>
      </c>
      <c r="CD374" s="5" t="s">
        <v>105</v>
      </c>
      <c r="CE374" s="5" t="s">
        <v>105</v>
      </c>
      <c r="CF374" s="5" t="s">
        <v>105</v>
      </c>
      <c r="CG374" s="5" t="s">
        <v>105</v>
      </c>
      <c r="CH374" s="5" t="s">
        <v>105</v>
      </c>
      <c r="CI374" s="5" t="s">
        <v>105</v>
      </c>
      <c r="CJ374" s="5" t="s">
        <v>105</v>
      </c>
      <c r="CK374" s="5" t="s">
        <v>105</v>
      </c>
      <c r="CL374" s="5" t="s">
        <v>105</v>
      </c>
      <c r="CM374" s="5" t="s">
        <v>105</v>
      </c>
      <c r="CN374" s="5" t="s">
        <v>105</v>
      </c>
      <c r="CO374" s="5" t="s">
        <v>105</v>
      </c>
      <c r="CP374" s="5" t="s">
        <v>105</v>
      </c>
      <c r="CQ374" s="29" t="s">
        <v>3280</v>
      </c>
      <c r="CR374" s="5" t="s">
        <v>118</v>
      </c>
      <c r="CS374" s="5" t="s">
        <v>105</v>
      </c>
      <c r="CT374" s="5" t="s">
        <v>105</v>
      </c>
      <c r="CU374" s="5" t="s">
        <v>105</v>
      </c>
      <c r="CV374" s="13" t="s">
        <v>3281</v>
      </c>
      <c r="CW374" s="6"/>
      <c r="CX374" s="6"/>
      <c r="CY374" s="6"/>
      <c r="CZ374" s="6"/>
      <c r="DA374" s="6"/>
      <c r="DB374" s="6"/>
      <c r="DC374" s="6"/>
      <c r="DD374" s="6"/>
      <c r="DE374" s="6"/>
      <c r="DF374" s="6"/>
    </row>
    <row r="375">
      <c r="A375" s="5" t="s">
        <v>100</v>
      </c>
      <c r="B375" s="5" t="s">
        <v>1496</v>
      </c>
      <c r="C375" s="5" t="s">
        <v>3166</v>
      </c>
      <c r="D375" s="5">
        <v>57323.0</v>
      </c>
      <c r="E375" s="5" t="s">
        <v>1941</v>
      </c>
      <c r="F375" s="5">
        <v>2012.0</v>
      </c>
      <c r="G375" s="5" t="s">
        <v>241</v>
      </c>
      <c r="H375" s="5" t="s">
        <v>105</v>
      </c>
      <c r="I375" s="5" t="s">
        <v>106</v>
      </c>
      <c r="J375" s="5" t="s">
        <v>124</v>
      </c>
      <c r="K375" s="5" t="s">
        <v>199</v>
      </c>
      <c r="L375" s="5" t="s">
        <v>105</v>
      </c>
      <c r="M375" s="5" t="s">
        <v>105</v>
      </c>
      <c r="N375" s="5">
        <v>1.0</v>
      </c>
      <c r="O375" s="29" t="s">
        <v>3282</v>
      </c>
      <c r="P375" s="5" t="s">
        <v>3283</v>
      </c>
      <c r="Q375" s="5" t="s">
        <v>3185</v>
      </c>
      <c r="R375" s="5" t="s">
        <v>3284</v>
      </c>
      <c r="S375" s="5" t="s">
        <v>105</v>
      </c>
      <c r="T375" s="5" t="s">
        <v>105</v>
      </c>
      <c r="U375" s="5" t="s">
        <v>105</v>
      </c>
      <c r="V375" s="6"/>
      <c r="W375" s="5" t="s">
        <v>105</v>
      </c>
      <c r="X375" s="5">
        <v>2430.0</v>
      </c>
      <c r="Y375" s="5" t="s">
        <v>1041</v>
      </c>
      <c r="Z375" s="5" t="s">
        <v>167</v>
      </c>
      <c r="AA375" s="5" t="s">
        <v>545</v>
      </c>
      <c r="AB375" s="5">
        <v>100.0</v>
      </c>
      <c r="AC375" s="5" t="s">
        <v>3285</v>
      </c>
      <c r="AD375" s="5" t="s">
        <v>3286</v>
      </c>
      <c r="AE375" s="5" t="s">
        <v>105</v>
      </c>
      <c r="AF375" s="5" t="s">
        <v>105</v>
      </c>
      <c r="AG375" s="5" t="s">
        <v>105</v>
      </c>
      <c r="AH375" s="5">
        <v>30.0</v>
      </c>
      <c r="AI375" s="28">
        <f t="shared" ref="AI375:AI379" si="94">CONVERT(AJ375, "ft", "m")</f>
        <v>175.26</v>
      </c>
      <c r="AJ375" s="22">
        <v>575.0</v>
      </c>
      <c r="AK375" s="24">
        <f t="shared" ref="AK375:AK379" si="95">CONVERT(AJ375, "ft", "yd")</f>
        <v>191.6666667</v>
      </c>
      <c r="AL375" s="5" t="s">
        <v>105</v>
      </c>
      <c r="AM375" s="5" t="s">
        <v>105</v>
      </c>
      <c r="AN375" s="5" t="s">
        <v>105</v>
      </c>
      <c r="AO375" s="5" t="s">
        <v>105</v>
      </c>
      <c r="AP375" s="5" t="s">
        <v>105</v>
      </c>
      <c r="AQ375" s="5" t="s">
        <v>105</v>
      </c>
      <c r="AR375" s="5" t="s">
        <v>105</v>
      </c>
      <c r="AS375" s="5" t="s">
        <v>105</v>
      </c>
      <c r="AT375" s="5" t="s">
        <v>105</v>
      </c>
      <c r="AU375" s="5" t="s">
        <v>105</v>
      </c>
      <c r="AV375" s="5" t="s">
        <v>105</v>
      </c>
      <c r="AW375" s="5" t="s">
        <v>105</v>
      </c>
      <c r="AX375" s="5" t="s">
        <v>105</v>
      </c>
      <c r="AY375" s="5" t="s">
        <v>105</v>
      </c>
      <c r="AZ375" s="5" t="s">
        <v>105</v>
      </c>
      <c r="BA375" s="5" t="s">
        <v>105</v>
      </c>
      <c r="BB375" s="5" t="s">
        <v>105</v>
      </c>
      <c r="BC375" s="5" t="s">
        <v>105</v>
      </c>
      <c r="BD375" s="5" t="s">
        <v>105</v>
      </c>
      <c r="BE375" s="5" t="s">
        <v>105</v>
      </c>
      <c r="BF375" s="5" t="s">
        <v>105</v>
      </c>
      <c r="BG375" s="5" t="s">
        <v>105</v>
      </c>
      <c r="BH375" s="5" t="s">
        <v>105</v>
      </c>
      <c r="BI375" s="5" t="s">
        <v>105</v>
      </c>
      <c r="BJ375" s="5" t="s">
        <v>105</v>
      </c>
      <c r="BK375" s="5" t="s">
        <v>105</v>
      </c>
      <c r="BL375" s="5" t="s">
        <v>105</v>
      </c>
      <c r="BM375" s="5" t="s">
        <v>105</v>
      </c>
      <c r="BN375" s="5" t="s">
        <v>105</v>
      </c>
      <c r="BO375" s="5" t="s">
        <v>105</v>
      </c>
      <c r="BP375" s="5" t="s">
        <v>105</v>
      </c>
      <c r="BQ375" s="5" t="s">
        <v>105</v>
      </c>
      <c r="BR375" s="5" t="s">
        <v>105</v>
      </c>
      <c r="BS375" s="5" t="s">
        <v>105</v>
      </c>
      <c r="BT375" s="5" t="s">
        <v>105</v>
      </c>
      <c r="BU375" s="5" t="s">
        <v>105</v>
      </c>
      <c r="BV375" s="10" t="s">
        <v>105</v>
      </c>
      <c r="BW375" s="10" t="s">
        <v>105</v>
      </c>
      <c r="BX375" s="5" t="s">
        <v>3287</v>
      </c>
      <c r="BY375" s="5" t="s">
        <v>105</v>
      </c>
      <c r="BZ375" s="5" t="s">
        <v>105</v>
      </c>
      <c r="CA375" s="5" t="s">
        <v>105</v>
      </c>
      <c r="CB375" s="5" t="s">
        <v>105</v>
      </c>
      <c r="CC375" s="5" t="s">
        <v>105</v>
      </c>
      <c r="CD375" s="5" t="s">
        <v>105</v>
      </c>
      <c r="CE375" s="5" t="s">
        <v>105</v>
      </c>
      <c r="CF375" s="5" t="s">
        <v>105</v>
      </c>
      <c r="CG375" s="5" t="s">
        <v>105</v>
      </c>
      <c r="CH375" s="5" t="s">
        <v>105</v>
      </c>
      <c r="CI375" s="5" t="s">
        <v>105</v>
      </c>
      <c r="CJ375" s="5" t="s">
        <v>105</v>
      </c>
      <c r="CK375" s="5" t="s">
        <v>105</v>
      </c>
      <c r="CL375" s="5" t="s">
        <v>105</v>
      </c>
      <c r="CM375" s="5" t="s">
        <v>105</v>
      </c>
      <c r="CN375" s="5" t="s">
        <v>105</v>
      </c>
      <c r="CO375" s="5" t="s">
        <v>105</v>
      </c>
      <c r="CP375" s="5" t="s">
        <v>105</v>
      </c>
      <c r="CQ375" s="29" t="s">
        <v>3288</v>
      </c>
      <c r="CR375" s="5" t="s">
        <v>105</v>
      </c>
      <c r="CS375" s="5" t="s">
        <v>105</v>
      </c>
      <c r="CT375" s="5" t="s">
        <v>105</v>
      </c>
      <c r="CU375" s="5" t="s">
        <v>105</v>
      </c>
      <c r="CV375" s="13" t="s">
        <v>3289</v>
      </c>
      <c r="CW375" s="6"/>
      <c r="CX375" s="6"/>
      <c r="CY375" s="6"/>
      <c r="CZ375" s="6"/>
      <c r="DA375" s="6"/>
      <c r="DB375" s="6"/>
      <c r="DC375" s="6"/>
      <c r="DD375" s="6"/>
      <c r="DE375" s="6"/>
      <c r="DF375" s="6"/>
    </row>
    <row r="376">
      <c r="A376" s="5" t="s">
        <v>100</v>
      </c>
      <c r="B376" s="5" t="s">
        <v>1496</v>
      </c>
      <c r="C376" s="5" t="s">
        <v>3166</v>
      </c>
      <c r="D376" s="5">
        <v>65970.0</v>
      </c>
      <c r="E376" s="5" t="s">
        <v>1941</v>
      </c>
      <c r="F376" s="5">
        <v>2020.0</v>
      </c>
      <c r="G376" s="5" t="s">
        <v>197</v>
      </c>
      <c r="H376" s="5">
        <v>12.0</v>
      </c>
      <c r="I376" s="5" t="s">
        <v>150</v>
      </c>
      <c r="J376" s="5" t="s">
        <v>124</v>
      </c>
      <c r="K376" s="5" t="s">
        <v>199</v>
      </c>
      <c r="L376" s="5" t="s">
        <v>623</v>
      </c>
      <c r="M376" s="5" t="s">
        <v>3290</v>
      </c>
      <c r="N376" s="5">
        <v>1.0</v>
      </c>
      <c r="O376" s="29" t="s">
        <v>3291</v>
      </c>
      <c r="P376" s="5" t="s">
        <v>3292</v>
      </c>
      <c r="Q376" s="5" t="s">
        <v>3293</v>
      </c>
      <c r="R376" s="5" t="s">
        <v>2433</v>
      </c>
      <c r="S376" s="5" t="s">
        <v>105</v>
      </c>
      <c r="T376" s="10">
        <v>45.4502371</v>
      </c>
      <c r="U376" s="10">
        <v>-118.3243227</v>
      </c>
      <c r="V376" s="6"/>
      <c r="W376" s="5">
        <v>4106.0</v>
      </c>
      <c r="X376" s="5">
        <v>600.0</v>
      </c>
      <c r="Y376" s="5" t="s">
        <v>105</v>
      </c>
      <c r="Z376" s="5" t="s">
        <v>167</v>
      </c>
      <c r="AA376" s="5" t="s">
        <v>220</v>
      </c>
      <c r="AB376" s="5">
        <v>42.0</v>
      </c>
      <c r="AC376" s="5" t="s">
        <v>284</v>
      </c>
      <c r="AD376" s="5" t="s">
        <v>1511</v>
      </c>
      <c r="AE376" s="5" t="s">
        <v>105</v>
      </c>
      <c r="AF376" s="5" t="s">
        <v>105</v>
      </c>
      <c r="AG376" s="5" t="s">
        <v>105</v>
      </c>
      <c r="AH376" s="5">
        <v>30.0</v>
      </c>
      <c r="AI376" s="28">
        <f t="shared" si="94"/>
        <v>137.16</v>
      </c>
      <c r="AJ376" s="8">
        <f>150*3</f>
        <v>450</v>
      </c>
      <c r="AK376" s="24">
        <f t="shared" si="95"/>
        <v>150</v>
      </c>
      <c r="AL376" s="5" t="s">
        <v>105</v>
      </c>
      <c r="AM376" s="5" t="s">
        <v>105</v>
      </c>
      <c r="AN376" s="5" t="s">
        <v>105</v>
      </c>
      <c r="AO376" s="5" t="s">
        <v>105</v>
      </c>
      <c r="AP376" s="5" t="s">
        <v>105</v>
      </c>
      <c r="AQ376" s="5" t="s">
        <v>105</v>
      </c>
      <c r="AR376" s="5" t="s">
        <v>105</v>
      </c>
      <c r="AS376" s="5" t="s">
        <v>105</v>
      </c>
      <c r="AT376" s="5" t="s">
        <v>105</v>
      </c>
      <c r="AU376" s="5" t="s">
        <v>105</v>
      </c>
      <c r="AV376" s="5" t="s">
        <v>105</v>
      </c>
      <c r="AW376" s="5" t="s">
        <v>105</v>
      </c>
      <c r="AX376" s="5" t="s">
        <v>105</v>
      </c>
      <c r="AY376" s="5" t="s">
        <v>105</v>
      </c>
      <c r="AZ376" s="5" t="s">
        <v>105</v>
      </c>
      <c r="BA376" s="5" t="s">
        <v>105</v>
      </c>
      <c r="BB376" s="5" t="s">
        <v>105</v>
      </c>
      <c r="BC376" s="5" t="s">
        <v>105</v>
      </c>
      <c r="BD376" s="5" t="s">
        <v>105</v>
      </c>
      <c r="BE376" s="5" t="s">
        <v>105</v>
      </c>
      <c r="BF376" s="5" t="s">
        <v>105</v>
      </c>
      <c r="BG376" s="5" t="s">
        <v>105</v>
      </c>
      <c r="BH376" s="5" t="s">
        <v>105</v>
      </c>
      <c r="BI376" s="5" t="s">
        <v>105</v>
      </c>
      <c r="BJ376" s="5" t="s">
        <v>105</v>
      </c>
      <c r="BK376" s="5" t="s">
        <v>105</v>
      </c>
      <c r="BL376" s="5" t="s">
        <v>105</v>
      </c>
      <c r="BM376" s="5" t="s">
        <v>105</v>
      </c>
      <c r="BN376" s="5" t="s">
        <v>105</v>
      </c>
      <c r="BO376" s="5" t="s">
        <v>105</v>
      </c>
      <c r="BP376" s="5" t="s">
        <v>105</v>
      </c>
      <c r="BQ376" s="5" t="s">
        <v>105</v>
      </c>
      <c r="BR376" s="5" t="s">
        <v>3294</v>
      </c>
      <c r="BS376" s="5" t="s">
        <v>105</v>
      </c>
      <c r="BT376" s="5" t="s">
        <v>105</v>
      </c>
      <c r="BU376" s="5" t="s">
        <v>105</v>
      </c>
      <c r="BV376" s="10" t="s">
        <v>105</v>
      </c>
      <c r="BW376" s="10" t="s">
        <v>105</v>
      </c>
      <c r="BX376" s="5" t="s">
        <v>3295</v>
      </c>
      <c r="BY376" s="5" t="s">
        <v>105</v>
      </c>
      <c r="BZ376" s="5" t="s">
        <v>105</v>
      </c>
      <c r="CA376" s="5" t="s">
        <v>105</v>
      </c>
      <c r="CB376" s="5" t="s">
        <v>105</v>
      </c>
      <c r="CC376" s="5" t="s">
        <v>105</v>
      </c>
      <c r="CD376" s="5" t="s">
        <v>105</v>
      </c>
      <c r="CE376" s="5" t="s">
        <v>105</v>
      </c>
      <c r="CF376" s="5" t="s">
        <v>105</v>
      </c>
      <c r="CG376" s="5" t="s">
        <v>105</v>
      </c>
      <c r="CH376" s="5" t="s">
        <v>105</v>
      </c>
      <c r="CI376" s="5" t="s">
        <v>105</v>
      </c>
      <c r="CJ376" s="5" t="s">
        <v>105</v>
      </c>
      <c r="CK376" s="5" t="s">
        <v>105</v>
      </c>
      <c r="CL376" s="5" t="s">
        <v>105</v>
      </c>
      <c r="CM376" s="5" t="s">
        <v>105</v>
      </c>
      <c r="CN376" s="5" t="s">
        <v>105</v>
      </c>
      <c r="CO376" s="5" t="s">
        <v>105</v>
      </c>
      <c r="CP376" s="5" t="s">
        <v>3296</v>
      </c>
      <c r="CQ376" s="29" t="s">
        <v>3297</v>
      </c>
      <c r="CR376" s="5" t="s">
        <v>118</v>
      </c>
      <c r="CS376" s="5" t="s">
        <v>105</v>
      </c>
      <c r="CT376" s="5" t="s">
        <v>105</v>
      </c>
      <c r="CU376" s="5" t="s">
        <v>105</v>
      </c>
      <c r="CV376" s="13" t="s">
        <v>3298</v>
      </c>
      <c r="CW376" s="6"/>
      <c r="CX376" s="6"/>
      <c r="CY376" s="6"/>
      <c r="CZ376" s="6"/>
      <c r="DA376" s="6"/>
      <c r="DB376" s="6"/>
      <c r="DC376" s="6"/>
      <c r="DD376" s="6"/>
      <c r="DE376" s="6"/>
      <c r="DF376" s="6"/>
    </row>
    <row r="377">
      <c r="A377" s="5" t="s">
        <v>100</v>
      </c>
      <c r="B377" s="5" t="s">
        <v>1496</v>
      </c>
      <c r="C377" s="5" t="s">
        <v>3299</v>
      </c>
      <c r="D377" s="5">
        <v>27711.0</v>
      </c>
      <c r="E377" s="5" t="s">
        <v>1526</v>
      </c>
      <c r="F377" s="5" t="s">
        <v>3300</v>
      </c>
      <c r="G377" s="5" t="s">
        <v>492</v>
      </c>
      <c r="H377" s="5" t="s">
        <v>105</v>
      </c>
      <c r="I377" s="5" t="s">
        <v>136</v>
      </c>
      <c r="J377" s="5" t="s">
        <v>124</v>
      </c>
      <c r="K377" s="5" t="s">
        <v>108</v>
      </c>
      <c r="L377" s="5" t="s">
        <v>105</v>
      </c>
      <c r="M377" s="5" t="s">
        <v>137</v>
      </c>
      <c r="N377" s="5">
        <v>1.0</v>
      </c>
      <c r="O377" s="29" t="s">
        <v>3301</v>
      </c>
      <c r="P377" s="5" t="s">
        <v>105</v>
      </c>
      <c r="Q377" s="5" t="s">
        <v>3302</v>
      </c>
      <c r="R377" s="5" t="s">
        <v>3303</v>
      </c>
      <c r="S377" s="5" t="s">
        <v>105</v>
      </c>
      <c r="T377" s="5" t="s">
        <v>105</v>
      </c>
      <c r="U377" s="5" t="s">
        <v>105</v>
      </c>
      <c r="V377" s="6"/>
      <c r="W377" s="5" t="s">
        <v>105</v>
      </c>
      <c r="X377" s="5">
        <v>907.0</v>
      </c>
      <c r="Y377" s="5" t="s">
        <v>105</v>
      </c>
      <c r="Z377" s="5" t="s">
        <v>167</v>
      </c>
      <c r="AA377" s="5" t="s">
        <v>105</v>
      </c>
      <c r="AB377" s="5" t="s">
        <v>105</v>
      </c>
      <c r="AC377" s="5" t="s">
        <v>3304</v>
      </c>
      <c r="AD377" s="5" t="s">
        <v>402</v>
      </c>
      <c r="AE377" s="5" t="s">
        <v>105</v>
      </c>
      <c r="AF377" s="5" t="s">
        <v>105</v>
      </c>
      <c r="AG377" s="5" t="s">
        <v>105</v>
      </c>
      <c r="AH377" s="5" t="s">
        <v>105</v>
      </c>
      <c r="AI377" s="28">
        <f t="shared" si="94"/>
        <v>137.16</v>
      </c>
      <c r="AJ377" s="22">
        <v>450.0</v>
      </c>
      <c r="AK377" s="24">
        <f t="shared" si="95"/>
        <v>150</v>
      </c>
      <c r="AL377" s="5" t="s">
        <v>105</v>
      </c>
      <c r="AM377" s="5">
        <v>1.0</v>
      </c>
      <c r="AN377" s="5" t="s">
        <v>105</v>
      </c>
      <c r="AO377" s="5" t="s">
        <v>105</v>
      </c>
      <c r="AP377" s="5" t="s">
        <v>105</v>
      </c>
      <c r="AQ377" s="5" t="s">
        <v>105</v>
      </c>
      <c r="AR377" s="5" t="s">
        <v>105</v>
      </c>
      <c r="AS377" s="5" t="s">
        <v>105</v>
      </c>
      <c r="AT377" s="5" t="s">
        <v>105</v>
      </c>
      <c r="AU377" s="5" t="s">
        <v>105</v>
      </c>
      <c r="AV377" s="5" t="s">
        <v>105</v>
      </c>
      <c r="AW377" s="5" t="s">
        <v>556</v>
      </c>
      <c r="AX377" s="5" t="s">
        <v>105</v>
      </c>
      <c r="AY377" s="5" t="s">
        <v>105</v>
      </c>
      <c r="AZ377" s="5" t="s">
        <v>105</v>
      </c>
      <c r="BA377" s="5" t="s">
        <v>105</v>
      </c>
      <c r="BB377" s="5" t="s">
        <v>105</v>
      </c>
      <c r="BC377" s="5" t="s">
        <v>105</v>
      </c>
      <c r="BD377" s="5" t="s">
        <v>105</v>
      </c>
      <c r="BE377" s="5" t="s">
        <v>105</v>
      </c>
      <c r="BF377" s="5" t="s">
        <v>105</v>
      </c>
      <c r="BG377" s="5" t="s">
        <v>105</v>
      </c>
      <c r="BH377" s="5" t="s">
        <v>105</v>
      </c>
      <c r="BI377" s="5" t="s">
        <v>105</v>
      </c>
      <c r="BJ377" s="5" t="s">
        <v>105</v>
      </c>
      <c r="BK377" s="5" t="s">
        <v>105</v>
      </c>
      <c r="BL377" s="5" t="s">
        <v>105</v>
      </c>
      <c r="BM377" s="5" t="s">
        <v>105</v>
      </c>
      <c r="BN377" s="5" t="s">
        <v>105</v>
      </c>
      <c r="BO377" s="5" t="s">
        <v>105</v>
      </c>
      <c r="BP377" s="5" t="s">
        <v>105</v>
      </c>
      <c r="BQ377" s="5" t="s">
        <v>105</v>
      </c>
      <c r="BR377" s="5" t="s">
        <v>3305</v>
      </c>
      <c r="BS377" s="5" t="s">
        <v>105</v>
      </c>
      <c r="BT377" s="5" t="s">
        <v>3306</v>
      </c>
      <c r="BU377" s="5" t="s">
        <v>445</v>
      </c>
      <c r="BV377" s="10" t="s">
        <v>105</v>
      </c>
      <c r="BW377" s="10" t="s">
        <v>105</v>
      </c>
      <c r="BX377" s="5" t="s">
        <v>105</v>
      </c>
      <c r="BY377" s="5" t="s">
        <v>105</v>
      </c>
      <c r="BZ377" s="5" t="s">
        <v>105</v>
      </c>
      <c r="CA377" s="5" t="s">
        <v>105</v>
      </c>
      <c r="CB377" s="5" t="s">
        <v>105</v>
      </c>
      <c r="CC377" s="5" t="s">
        <v>105</v>
      </c>
      <c r="CD377" s="5" t="s">
        <v>105</v>
      </c>
      <c r="CE377" s="5" t="s">
        <v>105</v>
      </c>
      <c r="CF377" s="5" t="s">
        <v>105</v>
      </c>
      <c r="CG377" s="5" t="s">
        <v>105</v>
      </c>
      <c r="CH377" s="5" t="s">
        <v>105</v>
      </c>
      <c r="CI377" s="5" t="s">
        <v>105</v>
      </c>
      <c r="CJ377" s="5" t="s">
        <v>105</v>
      </c>
      <c r="CK377" s="5" t="s">
        <v>105</v>
      </c>
      <c r="CL377" s="5" t="s">
        <v>105</v>
      </c>
      <c r="CM377" s="5" t="s">
        <v>105</v>
      </c>
      <c r="CN377" s="5" t="s">
        <v>105</v>
      </c>
      <c r="CO377" s="5" t="s">
        <v>105</v>
      </c>
      <c r="CP377" s="5" t="s">
        <v>105</v>
      </c>
      <c r="CQ377" s="29" t="s">
        <v>3307</v>
      </c>
      <c r="CR377" s="5" t="s">
        <v>105</v>
      </c>
      <c r="CS377" s="5" t="s">
        <v>105</v>
      </c>
      <c r="CT377" s="5" t="s">
        <v>105</v>
      </c>
      <c r="CU377" s="5" t="s">
        <v>105</v>
      </c>
      <c r="CV377" s="13" t="s">
        <v>3308</v>
      </c>
      <c r="CW377" s="6"/>
      <c r="CX377" s="6"/>
      <c r="CY377" s="6"/>
      <c r="CZ377" s="6"/>
      <c r="DA377" s="6"/>
      <c r="DB377" s="6"/>
      <c r="DC377" s="6"/>
      <c r="DD377" s="6"/>
      <c r="DE377" s="6"/>
      <c r="DF377" s="6"/>
    </row>
    <row r="378">
      <c r="A378" s="5" t="s">
        <v>100</v>
      </c>
      <c r="B378" s="5" t="s">
        <v>1496</v>
      </c>
      <c r="C378" s="5" t="s">
        <v>3299</v>
      </c>
      <c r="D378" s="5">
        <v>58004.0</v>
      </c>
      <c r="E378" s="5" t="s">
        <v>1941</v>
      </c>
      <c r="F378" s="5">
        <v>1982.0</v>
      </c>
      <c r="G378" s="5" t="s">
        <v>197</v>
      </c>
      <c r="H378" s="5" t="s">
        <v>3309</v>
      </c>
      <c r="I378" s="5" t="s">
        <v>150</v>
      </c>
      <c r="J378" s="5" t="s">
        <v>107</v>
      </c>
      <c r="K378" s="5" t="s">
        <v>108</v>
      </c>
      <c r="L378" s="5" t="s">
        <v>105</v>
      </c>
      <c r="M378" s="5" t="s">
        <v>137</v>
      </c>
      <c r="N378" s="5">
        <v>2.0</v>
      </c>
      <c r="O378" s="29" t="s">
        <v>3310</v>
      </c>
      <c r="P378" s="5" t="s">
        <v>3311</v>
      </c>
      <c r="Q378" s="5" t="s">
        <v>3312</v>
      </c>
      <c r="R378" s="5" t="s">
        <v>2433</v>
      </c>
      <c r="S378" s="5" t="s">
        <v>3313</v>
      </c>
      <c r="T378" s="5">
        <v>45.43774</v>
      </c>
      <c r="U378" s="5">
        <v>-118.091782</v>
      </c>
      <c r="V378" s="5" t="s">
        <v>105</v>
      </c>
      <c r="W378" s="5">
        <v>6091.0</v>
      </c>
      <c r="X378" s="5">
        <v>1400.0</v>
      </c>
      <c r="Y378" s="5" t="s">
        <v>416</v>
      </c>
      <c r="Z378" s="5" t="s">
        <v>167</v>
      </c>
      <c r="AA378" s="5" t="s">
        <v>105</v>
      </c>
      <c r="AB378" s="5" t="s">
        <v>105</v>
      </c>
      <c r="AC378" s="5" t="s">
        <v>581</v>
      </c>
      <c r="AD378" s="5" t="s">
        <v>3314</v>
      </c>
      <c r="AE378" s="5" t="s">
        <v>105</v>
      </c>
      <c r="AF378" s="5" t="s">
        <v>105</v>
      </c>
      <c r="AG378" s="5" t="s">
        <v>105</v>
      </c>
      <c r="AH378" s="5">
        <v>1.25</v>
      </c>
      <c r="AI378" s="28">
        <f t="shared" si="94"/>
        <v>60.96</v>
      </c>
      <c r="AJ378" s="22">
        <v>200.0</v>
      </c>
      <c r="AK378" s="24">
        <f t="shared" si="95"/>
        <v>66.66666667</v>
      </c>
      <c r="AL378" s="5" t="s">
        <v>105</v>
      </c>
      <c r="AM378" s="5">
        <v>1.0</v>
      </c>
      <c r="AN378" s="5">
        <v>8.0</v>
      </c>
      <c r="AO378" s="5" t="s">
        <v>105</v>
      </c>
      <c r="AP378" s="5" t="s">
        <v>105</v>
      </c>
      <c r="AQ378" s="5">
        <v>3.0</v>
      </c>
      <c r="AR378" s="5" t="s">
        <v>105</v>
      </c>
      <c r="AS378" s="5" t="s">
        <v>105</v>
      </c>
      <c r="AT378" s="5" t="s">
        <v>105</v>
      </c>
      <c r="AU378" s="5" t="s">
        <v>105</v>
      </c>
      <c r="AV378" s="5" t="s">
        <v>105</v>
      </c>
      <c r="AW378" s="5" t="s">
        <v>116</v>
      </c>
      <c r="AX378" s="5" t="s">
        <v>105</v>
      </c>
      <c r="AY378" s="5" t="s">
        <v>105</v>
      </c>
      <c r="AZ378" s="5" t="s">
        <v>105</v>
      </c>
      <c r="BA378" s="5" t="s">
        <v>105</v>
      </c>
      <c r="BB378" s="5" t="s">
        <v>105</v>
      </c>
      <c r="BC378" s="5" t="s">
        <v>105</v>
      </c>
      <c r="BD378" s="5" t="s">
        <v>105</v>
      </c>
      <c r="BE378" s="5" t="s">
        <v>105</v>
      </c>
      <c r="BF378" s="5" t="s">
        <v>105</v>
      </c>
      <c r="BG378" s="5" t="s">
        <v>105</v>
      </c>
      <c r="BH378" s="5" t="s">
        <v>105</v>
      </c>
      <c r="BI378" s="5" t="s">
        <v>748</v>
      </c>
      <c r="BJ378" s="5" t="s">
        <v>619</v>
      </c>
      <c r="BK378" s="5" t="s">
        <v>105</v>
      </c>
      <c r="BL378" s="5" t="s">
        <v>105</v>
      </c>
      <c r="BM378" s="5" t="s">
        <v>105</v>
      </c>
      <c r="BN378" s="5" t="s">
        <v>105</v>
      </c>
      <c r="BO378" s="5" t="s">
        <v>105</v>
      </c>
      <c r="BP378" s="5" t="s">
        <v>3315</v>
      </c>
      <c r="BQ378" s="5" t="s">
        <v>105</v>
      </c>
      <c r="BR378" s="5" t="s">
        <v>3316</v>
      </c>
      <c r="BS378" s="5" t="s">
        <v>118</v>
      </c>
      <c r="BT378" s="5" t="s">
        <v>3317</v>
      </c>
      <c r="BU378" s="5" t="s">
        <v>119</v>
      </c>
      <c r="BV378" s="10" t="s">
        <v>105</v>
      </c>
      <c r="BW378" s="5" t="s">
        <v>118</v>
      </c>
      <c r="BX378" s="5" t="s">
        <v>105</v>
      </c>
      <c r="BY378" s="5" t="s">
        <v>105</v>
      </c>
      <c r="BZ378" s="5" t="s">
        <v>105</v>
      </c>
      <c r="CA378" s="5" t="s">
        <v>105</v>
      </c>
      <c r="CB378" s="5" t="s">
        <v>105</v>
      </c>
      <c r="CC378" s="5" t="s">
        <v>105</v>
      </c>
      <c r="CD378" s="5" t="s">
        <v>105</v>
      </c>
      <c r="CE378" s="5" t="s">
        <v>105</v>
      </c>
      <c r="CF378" s="5" t="s">
        <v>105</v>
      </c>
      <c r="CG378" s="5" t="s">
        <v>105</v>
      </c>
      <c r="CH378" s="5" t="s">
        <v>105</v>
      </c>
      <c r="CI378" s="5" t="s">
        <v>105</v>
      </c>
      <c r="CJ378" s="5" t="s">
        <v>105</v>
      </c>
      <c r="CK378" s="5" t="s">
        <v>105</v>
      </c>
      <c r="CL378" s="5" t="s">
        <v>105</v>
      </c>
      <c r="CM378" s="5" t="s">
        <v>105</v>
      </c>
      <c r="CN378" s="5" t="s">
        <v>105</v>
      </c>
      <c r="CO378" s="5" t="s">
        <v>105</v>
      </c>
      <c r="CP378" s="5" t="s">
        <v>105</v>
      </c>
      <c r="CQ378" s="29" t="s">
        <v>3318</v>
      </c>
      <c r="CR378" s="5" t="s">
        <v>105</v>
      </c>
      <c r="CS378" s="5" t="s">
        <v>105</v>
      </c>
      <c r="CT378" s="5" t="s">
        <v>105</v>
      </c>
      <c r="CU378" s="5" t="s">
        <v>105</v>
      </c>
      <c r="CV378" s="13" t="s">
        <v>3319</v>
      </c>
      <c r="CW378" s="6"/>
      <c r="CX378" s="6"/>
      <c r="CY378" s="6"/>
      <c r="CZ378" s="6"/>
      <c r="DA378" s="6"/>
      <c r="DB378" s="6"/>
      <c r="DC378" s="6"/>
      <c r="DD378" s="6"/>
      <c r="DE378" s="6"/>
      <c r="DF378" s="6"/>
    </row>
    <row r="379">
      <c r="A379" s="5" t="s">
        <v>100</v>
      </c>
      <c r="B379" s="5" t="s">
        <v>1496</v>
      </c>
      <c r="C379" s="5" t="s">
        <v>3299</v>
      </c>
      <c r="D379" s="5">
        <v>696.0</v>
      </c>
      <c r="E379" s="5" t="s">
        <v>105</v>
      </c>
      <c r="F379" s="5">
        <v>1988.0</v>
      </c>
      <c r="G379" s="5" t="s">
        <v>492</v>
      </c>
      <c r="H379" s="5" t="s">
        <v>105</v>
      </c>
      <c r="I379" s="5" t="s">
        <v>136</v>
      </c>
      <c r="J379" s="5" t="s">
        <v>124</v>
      </c>
      <c r="K379" s="5" t="s">
        <v>151</v>
      </c>
      <c r="L379" s="5" t="s">
        <v>105</v>
      </c>
      <c r="M379" s="5" t="s">
        <v>151</v>
      </c>
      <c r="N379" s="5">
        <v>3.0</v>
      </c>
      <c r="O379" s="29" t="s">
        <v>3320</v>
      </c>
      <c r="P379" s="5" t="s">
        <v>3321</v>
      </c>
      <c r="Q379" s="5" t="s">
        <v>3322</v>
      </c>
      <c r="R379" s="5" t="s">
        <v>3323</v>
      </c>
      <c r="S379" s="5" t="s">
        <v>746</v>
      </c>
      <c r="T379" s="5">
        <v>45.322785</v>
      </c>
      <c r="U379" s="5">
        <v>-121.541901</v>
      </c>
      <c r="V379" s="6"/>
      <c r="W379" s="5">
        <v>4752.0</v>
      </c>
      <c r="X379" s="5">
        <v>1507.0</v>
      </c>
      <c r="Y379" s="5" t="s">
        <v>105</v>
      </c>
      <c r="Z379" s="5" t="s">
        <v>167</v>
      </c>
      <c r="AA379" s="5" t="s">
        <v>105</v>
      </c>
      <c r="AB379" s="5" t="s">
        <v>105</v>
      </c>
      <c r="AC379" s="5" t="s">
        <v>3324</v>
      </c>
      <c r="AD379" s="5" t="s">
        <v>105</v>
      </c>
      <c r="AE379" s="5" t="s">
        <v>105</v>
      </c>
      <c r="AF379" s="5" t="s">
        <v>118</v>
      </c>
      <c r="AG379" s="5" t="s">
        <v>105</v>
      </c>
      <c r="AH379" s="5" t="s">
        <v>105</v>
      </c>
      <c r="AI379" s="28">
        <f t="shared" si="94"/>
        <v>0.3048</v>
      </c>
      <c r="AJ379" s="22">
        <v>1.0</v>
      </c>
      <c r="AK379" s="24">
        <f t="shared" si="95"/>
        <v>0.3333333333</v>
      </c>
      <c r="AL379" s="5" t="s">
        <v>105</v>
      </c>
      <c r="AM379" s="5">
        <v>2.0</v>
      </c>
      <c r="AN379" s="5" t="s">
        <v>105</v>
      </c>
      <c r="AO379" s="5" t="s">
        <v>105</v>
      </c>
      <c r="AP379" s="5" t="s">
        <v>105</v>
      </c>
      <c r="AQ379" s="5" t="s">
        <v>105</v>
      </c>
      <c r="AR379" s="5" t="s">
        <v>105</v>
      </c>
      <c r="AS379" s="5" t="s">
        <v>105</v>
      </c>
      <c r="AT379" s="5" t="s">
        <v>105</v>
      </c>
      <c r="AU379" s="5" t="s">
        <v>105</v>
      </c>
      <c r="AV379" s="5" t="s">
        <v>105</v>
      </c>
      <c r="AW379" s="5" t="s">
        <v>105</v>
      </c>
      <c r="AX379" s="5" t="s">
        <v>105</v>
      </c>
      <c r="AY379" s="5" t="s">
        <v>105</v>
      </c>
      <c r="AZ379" s="5" t="s">
        <v>105</v>
      </c>
      <c r="BA379" s="5" t="s">
        <v>105</v>
      </c>
      <c r="BB379" s="5" t="s">
        <v>105</v>
      </c>
      <c r="BC379" s="5" t="s">
        <v>105</v>
      </c>
      <c r="BD379" s="5" t="s">
        <v>105</v>
      </c>
      <c r="BE379" s="5" t="s">
        <v>105</v>
      </c>
      <c r="BF379" s="5" t="s">
        <v>105</v>
      </c>
      <c r="BG379" s="5" t="s">
        <v>105</v>
      </c>
      <c r="BH379" s="5" t="s">
        <v>105</v>
      </c>
      <c r="BI379" s="5" t="s">
        <v>105</v>
      </c>
      <c r="BJ379" s="5" t="s">
        <v>105</v>
      </c>
      <c r="BK379" s="5" t="s">
        <v>105</v>
      </c>
      <c r="BL379" s="5" t="s">
        <v>105</v>
      </c>
      <c r="BM379" s="5" t="s">
        <v>105</v>
      </c>
      <c r="BN379" s="5" t="s">
        <v>105</v>
      </c>
      <c r="BO379" s="5" t="s">
        <v>105</v>
      </c>
      <c r="BP379" s="5" t="s">
        <v>105</v>
      </c>
      <c r="BQ379" s="5" t="s">
        <v>105</v>
      </c>
      <c r="BR379" s="5" t="s">
        <v>3325</v>
      </c>
      <c r="BS379" s="5" t="s">
        <v>105</v>
      </c>
      <c r="BT379" s="5" t="s">
        <v>105</v>
      </c>
      <c r="BU379" s="5" t="s">
        <v>119</v>
      </c>
      <c r="BV379" s="10" t="s">
        <v>105</v>
      </c>
      <c r="BW379" s="10" t="s">
        <v>105</v>
      </c>
      <c r="BX379" s="5" t="s">
        <v>105</v>
      </c>
      <c r="BY379" s="5" t="s">
        <v>105</v>
      </c>
      <c r="BZ379" s="5" t="s">
        <v>105</v>
      </c>
      <c r="CA379" s="5">
        <v>2.0</v>
      </c>
      <c r="CB379" s="5" t="s">
        <v>105</v>
      </c>
      <c r="CC379" s="5" t="s">
        <v>105</v>
      </c>
      <c r="CD379" s="5">
        <v>18.0</v>
      </c>
      <c r="CE379" s="5">
        <v>8.0</v>
      </c>
      <c r="CF379" s="5" t="s">
        <v>105</v>
      </c>
      <c r="CG379" s="5" t="s">
        <v>105</v>
      </c>
      <c r="CH379" s="5">
        <v>15.0</v>
      </c>
      <c r="CI379" s="5" t="s">
        <v>105</v>
      </c>
      <c r="CJ379" s="5" t="s">
        <v>105</v>
      </c>
      <c r="CK379" s="5" t="s">
        <v>105</v>
      </c>
      <c r="CL379" s="5" t="s">
        <v>105</v>
      </c>
      <c r="CM379" s="5" t="s">
        <v>105</v>
      </c>
      <c r="CN379" s="5" t="s">
        <v>105</v>
      </c>
      <c r="CO379" s="5" t="s">
        <v>105</v>
      </c>
      <c r="CP379" s="5" t="s">
        <v>105</v>
      </c>
      <c r="CQ379" s="29" t="s">
        <v>3326</v>
      </c>
      <c r="CR379" s="5" t="s">
        <v>105</v>
      </c>
      <c r="CS379" s="5" t="s">
        <v>105</v>
      </c>
      <c r="CT379" s="5" t="s">
        <v>105</v>
      </c>
      <c r="CU379" s="5" t="s">
        <v>105</v>
      </c>
      <c r="CV379" s="13" t="s">
        <v>3327</v>
      </c>
      <c r="CW379" s="6"/>
      <c r="CX379" s="6"/>
      <c r="CY379" s="6"/>
      <c r="CZ379" s="6"/>
      <c r="DA379" s="6"/>
      <c r="DB379" s="6"/>
      <c r="DC379" s="6"/>
      <c r="DD379" s="6"/>
      <c r="DE379" s="6"/>
      <c r="DF379" s="6"/>
    </row>
    <row r="380">
      <c r="A380" s="5" t="s">
        <v>100</v>
      </c>
      <c r="B380" s="5" t="s">
        <v>1496</v>
      </c>
      <c r="C380" s="5" t="s">
        <v>3299</v>
      </c>
      <c r="D380" s="5">
        <v>10934.0</v>
      </c>
      <c r="E380" s="5" t="s">
        <v>105</v>
      </c>
      <c r="F380" s="5">
        <v>1996.0</v>
      </c>
      <c r="G380" s="5" t="s">
        <v>313</v>
      </c>
      <c r="H380" s="5" t="s">
        <v>105</v>
      </c>
      <c r="I380" s="5" t="s">
        <v>214</v>
      </c>
      <c r="J380" s="5" t="s">
        <v>124</v>
      </c>
      <c r="K380" s="5" t="s">
        <v>151</v>
      </c>
      <c r="L380" s="5" t="s">
        <v>105</v>
      </c>
      <c r="M380" s="5" t="s">
        <v>151</v>
      </c>
      <c r="N380" s="5">
        <v>2.0</v>
      </c>
      <c r="O380" s="29" t="s">
        <v>3328</v>
      </c>
      <c r="P380" s="5" t="s">
        <v>105</v>
      </c>
      <c r="Q380" s="5" t="s">
        <v>3185</v>
      </c>
      <c r="R380" s="5" t="s">
        <v>3329</v>
      </c>
      <c r="S380" s="5" t="s">
        <v>3330</v>
      </c>
      <c r="T380" s="5" t="s">
        <v>105</v>
      </c>
      <c r="U380" s="5" t="s">
        <v>105</v>
      </c>
      <c r="V380" s="6"/>
      <c r="W380" s="5" t="s">
        <v>105</v>
      </c>
      <c r="X380" s="5">
        <v>1507.0</v>
      </c>
      <c r="Y380" s="5" t="s">
        <v>1041</v>
      </c>
      <c r="Z380" s="5" t="s">
        <v>261</v>
      </c>
      <c r="AA380" s="5" t="s">
        <v>105</v>
      </c>
      <c r="AB380" s="5" t="s">
        <v>105</v>
      </c>
      <c r="AC380" s="5" t="s">
        <v>3331</v>
      </c>
      <c r="AD380" s="5" t="s">
        <v>105</v>
      </c>
      <c r="AE380" s="5" t="s">
        <v>105</v>
      </c>
      <c r="AF380" s="5" t="s">
        <v>105</v>
      </c>
      <c r="AG380" s="5" t="s">
        <v>105</v>
      </c>
      <c r="AH380" s="5" t="s">
        <v>105</v>
      </c>
      <c r="AI380" s="15" t="s">
        <v>105</v>
      </c>
      <c r="AJ380" s="22" t="s">
        <v>105</v>
      </c>
      <c r="AK380" s="25" t="s">
        <v>105</v>
      </c>
      <c r="AL380" s="5" t="s">
        <v>118</v>
      </c>
      <c r="AM380" s="5">
        <v>1.0</v>
      </c>
      <c r="AN380" s="5" t="s">
        <v>105</v>
      </c>
      <c r="AO380" s="5" t="s">
        <v>105</v>
      </c>
      <c r="AP380" s="5" t="s">
        <v>105</v>
      </c>
      <c r="AQ380" s="5" t="s">
        <v>105</v>
      </c>
      <c r="AR380" s="5" t="s">
        <v>105</v>
      </c>
      <c r="AS380" s="5" t="s">
        <v>105</v>
      </c>
      <c r="AT380" s="5" t="s">
        <v>105</v>
      </c>
      <c r="AU380" s="5" t="s">
        <v>105</v>
      </c>
      <c r="AV380" s="5" t="s">
        <v>105</v>
      </c>
      <c r="AW380" s="5" t="s">
        <v>105</v>
      </c>
      <c r="AX380" s="5" t="s">
        <v>105</v>
      </c>
      <c r="AY380" s="5" t="s">
        <v>105</v>
      </c>
      <c r="AZ380" s="5" t="s">
        <v>105</v>
      </c>
      <c r="BA380" s="5" t="s">
        <v>105</v>
      </c>
      <c r="BB380" s="5" t="s">
        <v>105</v>
      </c>
      <c r="BC380" s="5" t="s">
        <v>105</v>
      </c>
      <c r="BD380" s="5" t="s">
        <v>105</v>
      </c>
      <c r="BE380" s="5" t="s">
        <v>105</v>
      </c>
      <c r="BF380" s="5" t="s">
        <v>105</v>
      </c>
      <c r="BG380" s="5" t="s">
        <v>105</v>
      </c>
      <c r="BH380" s="5" t="s">
        <v>105</v>
      </c>
      <c r="BI380" s="5" t="s">
        <v>105</v>
      </c>
      <c r="BJ380" s="5" t="s">
        <v>105</v>
      </c>
      <c r="BK380" s="5" t="s">
        <v>105</v>
      </c>
      <c r="BL380" s="5" t="s">
        <v>105</v>
      </c>
      <c r="BM380" s="5" t="s">
        <v>105</v>
      </c>
      <c r="BN380" s="5" t="s">
        <v>105</v>
      </c>
      <c r="BO380" s="5" t="s">
        <v>105</v>
      </c>
      <c r="BP380" s="5" t="s">
        <v>105</v>
      </c>
      <c r="BQ380" s="5" t="s">
        <v>105</v>
      </c>
      <c r="BR380" s="5" t="s">
        <v>3332</v>
      </c>
      <c r="BS380" s="5" t="s">
        <v>105</v>
      </c>
      <c r="BT380" s="5" t="s">
        <v>105</v>
      </c>
      <c r="BU380" s="5" t="s">
        <v>119</v>
      </c>
      <c r="BV380" s="10" t="s">
        <v>105</v>
      </c>
      <c r="BW380" s="10" t="s">
        <v>105</v>
      </c>
      <c r="BX380" s="5" t="s">
        <v>105</v>
      </c>
      <c r="BY380" s="5" t="s">
        <v>105</v>
      </c>
      <c r="BZ380" s="5" t="s">
        <v>105</v>
      </c>
      <c r="CA380" s="5">
        <v>1.0</v>
      </c>
      <c r="CB380" s="5">
        <v>3.0</v>
      </c>
      <c r="CC380" s="5" t="s">
        <v>105</v>
      </c>
      <c r="CD380" s="5">
        <v>17.0</v>
      </c>
      <c r="CE380" s="5" t="s">
        <v>105</v>
      </c>
      <c r="CF380" s="5" t="s">
        <v>105</v>
      </c>
      <c r="CG380" s="5" t="s">
        <v>105</v>
      </c>
      <c r="CH380" s="5" t="s">
        <v>105</v>
      </c>
      <c r="CI380" s="5" t="s">
        <v>105</v>
      </c>
      <c r="CJ380" s="5" t="s">
        <v>105</v>
      </c>
      <c r="CK380" s="5" t="s">
        <v>105</v>
      </c>
      <c r="CL380" s="5" t="s">
        <v>118</v>
      </c>
      <c r="CM380" s="5">
        <v>5.0</v>
      </c>
      <c r="CN380" s="5" t="s">
        <v>105</v>
      </c>
      <c r="CO380" s="5" t="s">
        <v>105</v>
      </c>
      <c r="CP380" s="5" t="s">
        <v>105</v>
      </c>
      <c r="CQ380" s="5" t="s">
        <v>105</v>
      </c>
      <c r="CR380" s="5" t="s">
        <v>105</v>
      </c>
      <c r="CS380" s="5" t="s">
        <v>105</v>
      </c>
      <c r="CT380" s="5" t="s">
        <v>105</v>
      </c>
      <c r="CU380" s="5" t="s">
        <v>105</v>
      </c>
      <c r="CV380" s="13" t="s">
        <v>3333</v>
      </c>
      <c r="CW380" s="6"/>
      <c r="CX380" s="6"/>
      <c r="CY380" s="6"/>
      <c r="CZ380" s="6"/>
      <c r="DA380" s="6"/>
      <c r="DB380" s="6"/>
      <c r="DC380" s="6"/>
      <c r="DD380" s="6"/>
      <c r="DE380" s="6"/>
      <c r="DF380" s="6"/>
    </row>
    <row r="381">
      <c r="A381" s="5" t="s">
        <v>100</v>
      </c>
      <c r="B381" s="5" t="s">
        <v>1496</v>
      </c>
      <c r="C381" s="5" t="s">
        <v>3334</v>
      </c>
      <c r="D381" s="5">
        <v>41634.0</v>
      </c>
      <c r="E381" s="5" t="s">
        <v>1737</v>
      </c>
      <c r="F381" s="5">
        <v>1972.0</v>
      </c>
      <c r="G381" s="5" t="s">
        <v>149</v>
      </c>
      <c r="H381" s="16">
        <v>45293.0</v>
      </c>
      <c r="I381" s="5" t="s">
        <v>150</v>
      </c>
      <c r="J381" s="5" t="s">
        <v>124</v>
      </c>
      <c r="K381" s="5" t="s">
        <v>108</v>
      </c>
      <c r="L381" s="5" t="s">
        <v>105</v>
      </c>
      <c r="M381" s="5" t="s">
        <v>3335</v>
      </c>
      <c r="N381" s="5">
        <v>2.0</v>
      </c>
      <c r="O381" s="29" t="s">
        <v>3336</v>
      </c>
      <c r="P381" s="5" t="s">
        <v>3337</v>
      </c>
      <c r="Q381" s="5" t="s">
        <v>3338</v>
      </c>
      <c r="R381" s="5" t="s">
        <v>3339</v>
      </c>
      <c r="S381" s="5" t="s">
        <v>3340</v>
      </c>
      <c r="T381" s="5" t="s">
        <v>105</v>
      </c>
      <c r="U381" s="5" t="s">
        <v>105</v>
      </c>
      <c r="V381" s="5" t="s">
        <v>105</v>
      </c>
      <c r="W381" s="5">
        <v>5000.0</v>
      </c>
      <c r="X381" s="5">
        <v>1400.0</v>
      </c>
      <c r="Y381" s="5" t="s">
        <v>190</v>
      </c>
      <c r="Z381" s="5" t="s">
        <v>167</v>
      </c>
      <c r="AA381" s="5" t="s">
        <v>105</v>
      </c>
      <c r="AB381" s="5" t="s">
        <v>105</v>
      </c>
      <c r="AC381" s="5" t="s">
        <v>3341</v>
      </c>
      <c r="AD381" s="5" t="s">
        <v>3342</v>
      </c>
      <c r="AE381" s="5" t="s">
        <v>105</v>
      </c>
      <c r="AF381" s="5" t="s">
        <v>105</v>
      </c>
      <c r="AG381" s="5" t="s">
        <v>105</v>
      </c>
      <c r="AH381" s="6">
        <f>45/60</f>
        <v>0.75</v>
      </c>
      <c r="AI381" s="28">
        <f t="shared" ref="AI381:AI382" si="96">CONVERT(AJ381, "ft", "m")</f>
        <v>228.6</v>
      </c>
      <c r="AJ381" s="22">
        <v>750.0</v>
      </c>
      <c r="AK381" s="24">
        <f t="shared" ref="AK381:AK382" si="97">CONVERT(AJ381, "ft", "yd")</f>
        <v>250</v>
      </c>
      <c r="AL381" s="5" t="s">
        <v>105</v>
      </c>
      <c r="AM381" s="5">
        <v>3.0</v>
      </c>
      <c r="AN381" s="5" t="s">
        <v>105</v>
      </c>
      <c r="AO381" s="5" t="s">
        <v>105</v>
      </c>
      <c r="AP381" s="5" t="s">
        <v>105</v>
      </c>
      <c r="AQ381" s="5" t="s">
        <v>105</v>
      </c>
      <c r="AR381" s="5" t="s">
        <v>105</v>
      </c>
      <c r="AS381" s="5" t="s">
        <v>105</v>
      </c>
      <c r="AT381" s="5" t="s">
        <v>105</v>
      </c>
      <c r="AU381" s="5" t="s">
        <v>105</v>
      </c>
      <c r="AV381" s="5" t="s">
        <v>105</v>
      </c>
      <c r="AW381" s="5" t="s">
        <v>105</v>
      </c>
      <c r="AX381" s="5" t="s">
        <v>105</v>
      </c>
      <c r="AY381" s="5" t="s">
        <v>105</v>
      </c>
      <c r="AZ381" s="5" t="s">
        <v>105</v>
      </c>
      <c r="BA381" s="5" t="s">
        <v>105</v>
      </c>
      <c r="BB381" s="5" t="s">
        <v>105</v>
      </c>
      <c r="BC381" s="5" t="s">
        <v>105</v>
      </c>
      <c r="BD381" s="5" t="s">
        <v>105</v>
      </c>
      <c r="BE381" s="5" t="s">
        <v>105</v>
      </c>
      <c r="BF381" s="5" t="s">
        <v>105</v>
      </c>
      <c r="BG381" s="5" t="s">
        <v>105</v>
      </c>
      <c r="BH381" s="5" t="s">
        <v>105</v>
      </c>
      <c r="BI381" s="5" t="s">
        <v>105</v>
      </c>
      <c r="BJ381" s="5" t="s">
        <v>105</v>
      </c>
      <c r="BK381" s="5" t="s">
        <v>105</v>
      </c>
      <c r="BL381" s="5" t="s">
        <v>105</v>
      </c>
      <c r="BM381" s="5" t="s">
        <v>698</v>
      </c>
      <c r="BN381" s="5" t="s">
        <v>105</v>
      </c>
      <c r="BO381" s="5" t="s">
        <v>105</v>
      </c>
      <c r="BP381" s="5" t="s">
        <v>105</v>
      </c>
      <c r="BQ381" s="5" t="s">
        <v>105</v>
      </c>
      <c r="BR381" s="5" t="s">
        <v>3343</v>
      </c>
      <c r="BS381" s="5" t="s">
        <v>118</v>
      </c>
      <c r="BT381" s="5" t="s">
        <v>1523</v>
      </c>
      <c r="BU381" s="5" t="s">
        <v>119</v>
      </c>
      <c r="BV381" s="10" t="s">
        <v>105</v>
      </c>
      <c r="BW381" s="10" t="s">
        <v>105</v>
      </c>
      <c r="BX381" s="5" t="s">
        <v>105</v>
      </c>
      <c r="BY381" s="5" t="s">
        <v>105</v>
      </c>
      <c r="BZ381" s="5" t="s">
        <v>105</v>
      </c>
      <c r="CA381" s="5" t="s">
        <v>105</v>
      </c>
      <c r="CB381" s="5" t="s">
        <v>105</v>
      </c>
      <c r="CC381" s="5" t="s">
        <v>105</v>
      </c>
      <c r="CD381" s="5" t="s">
        <v>105</v>
      </c>
      <c r="CE381" s="5" t="s">
        <v>105</v>
      </c>
      <c r="CF381" s="5" t="s">
        <v>105</v>
      </c>
      <c r="CG381" s="5" t="s">
        <v>105</v>
      </c>
      <c r="CH381" s="5" t="s">
        <v>105</v>
      </c>
      <c r="CI381" s="5" t="s">
        <v>105</v>
      </c>
      <c r="CJ381" s="5" t="s">
        <v>105</v>
      </c>
      <c r="CK381" s="5" t="s">
        <v>105</v>
      </c>
      <c r="CL381" s="5" t="s">
        <v>105</v>
      </c>
      <c r="CM381" s="5" t="s">
        <v>105</v>
      </c>
      <c r="CN381" s="5" t="s">
        <v>105</v>
      </c>
      <c r="CO381" s="5" t="s">
        <v>105</v>
      </c>
      <c r="CP381" s="5" t="s">
        <v>105</v>
      </c>
      <c r="CQ381" s="29" t="s">
        <v>3344</v>
      </c>
      <c r="CR381" s="5" t="s">
        <v>105</v>
      </c>
      <c r="CS381" s="5" t="s">
        <v>105</v>
      </c>
      <c r="CT381" s="5" t="s">
        <v>105</v>
      </c>
      <c r="CU381" s="5" t="s">
        <v>105</v>
      </c>
      <c r="CV381" s="13" t="s">
        <v>3345</v>
      </c>
      <c r="CW381" s="6"/>
      <c r="CX381" s="6"/>
      <c r="CY381" s="6"/>
      <c r="CZ381" s="6"/>
      <c r="DA381" s="6"/>
      <c r="DB381" s="6"/>
      <c r="DC381" s="6"/>
      <c r="DD381" s="6"/>
      <c r="DE381" s="6"/>
      <c r="DF381" s="6"/>
    </row>
    <row r="382">
      <c r="A382" s="5" t="s">
        <v>100</v>
      </c>
      <c r="B382" s="5" t="s">
        <v>1496</v>
      </c>
      <c r="C382" s="5" t="s">
        <v>3334</v>
      </c>
      <c r="D382" s="5">
        <v>697.0</v>
      </c>
      <c r="E382" s="5" t="s">
        <v>105</v>
      </c>
      <c r="F382" s="5">
        <v>1988.0</v>
      </c>
      <c r="G382" s="5" t="s">
        <v>197</v>
      </c>
      <c r="H382" s="5" t="s">
        <v>105</v>
      </c>
      <c r="I382" s="5" t="s">
        <v>150</v>
      </c>
      <c r="J382" s="5" t="s">
        <v>107</v>
      </c>
      <c r="K382" s="5" t="s">
        <v>108</v>
      </c>
      <c r="L382" s="5" t="s">
        <v>105</v>
      </c>
      <c r="M382" s="5" t="s">
        <v>137</v>
      </c>
      <c r="N382" s="5">
        <v>1.0</v>
      </c>
      <c r="O382" s="29" t="s">
        <v>3346</v>
      </c>
      <c r="P382" s="5" t="s">
        <v>3347</v>
      </c>
      <c r="Q382" s="5" t="s">
        <v>3334</v>
      </c>
      <c r="R382" s="5" t="s">
        <v>3348</v>
      </c>
      <c r="S382" s="5" t="s">
        <v>3349</v>
      </c>
      <c r="T382" s="5" t="s">
        <v>105</v>
      </c>
      <c r="U382" s="5" t="s">
        <v>105</v>
      </c>
      <c r="V382" s="6"/>
      <c r="W382" s="5" t="s">
        <v>105</v>
      </c>
      <c r="X382" s="5">
        <v>907.0</v>
      </c>
      <c r="Y382" s="5" t="s">
        <v>105</v>
      </c>
      <c r="Z382" s="5" t="s">
        <v>105</v>
      </c>
      <c r="AA382" s="5" t="s">
        <v>105</v>
      </c>
      <c r="AB382" s="5" t="s">
        <v>105</v>
      </c>
      <c r="AC382" s="5" t="s">
        <v>3350</v>
      </c>
      <c r="AD382" s="5" t="s">
        <v>105</v>
      </c>
      <c r="AE382" s="5" t="s">
        <v>105</v>
      </c>
      <c r="AF382" s="5" t="s">
        <v>105</v>
      </c>
      <c r="AG382" s="5" t="s">
        <v>105</v>
      </c>
      <c r="AH382" s="5">
        <v>1.0</v>
      </c>
      <c r="AI382" s="28">
        <f t="shared" si="96"/>
        <v>274.32</v>
      </c>
      <c r="AJ382" s="22">
        <v>900.0</v>
      </c>
      <c r="AK382" s="24">
        <f t="shared" si="97"/>
        <v>300</v>
      </c>
      <c r="AL382" s="5" t="s">
        <v>105</v>
      </c>
      <c r="AM382" s="5">
        <v>2.0</v>
      </c>
      <c r="AN382" s="5">
        <v>5.5</v>
      </c>
      <c r="AO382" s="5">
        <v>5.5</v>
      </c>
      <c r="AP382" s="5" t="s">
        <v>105</v>
      </c>
      <c r="AQ382" s="5" t="s">
        <v>105</v>
      </c>
      <c r="AR382" s="5" t="s">
        <v>105</v>
      </c>
      <c r="AS382" s="5" t="s">
        <v>105</v>
      </c>
      <c r="AT382" s="5" t="s">
        <v>105</v>
      </c>
      <c r="AU382" s="5" t="s">
        <v>105</v>
      </c>
      <c r="AV382" s="5" t="s">
        <v>105</v>
      </c>
      <c r="AW382" s="5" t="s">
        <v>556</v>
      </c>
      <c r="AX382" s="5" t="s">
        <v>105</v>
      </c>
      <c r="AY382" s="5" t="s">
        <v>105</v>
      </c>
      <c r="AZ382" s="5" t="s">
        <v>318</v>
      </c>
      <c r="BA382" s="5" t="s">
        <v>105</v>
      </c>
      <c r="BB382" s="5" t="s">
        <v>105</v>
      </c>
      <c r="BC382" s="5" t="s">
        <v>105</v>
      </c>
      <c r="BD382" s="5" t="s">
        <v>105</v>
      </c>
      <c r="BE382" s="5" t="s">
        <v>105</v>
      </c>
      <c r="BF382" s="5" t="s">
        <v>105</v>
      </c>
      <c r="BG382" s="5" t="s">
        <v>105</v>
      </c>
      <c r="BH382" s="5" t="s">
        <v>105</v>
      </c>
      <c r="BI382" s="5" t="s">
        <v>748</v>
      </c>
      <c r="BJ382" s="5" t="s">
        <v>105</v>
      </c>
      <c r="BK382" s="5" t="s">
        <v>105</v>
      </c>
      <c r="BL382" s="5" t="s">
        <v>105</v>
      </c>
      <c r="BM382" s="5" t="s">
        <v>404</v>
      </c>
      <c r="BN382" s="5" t="s">
        <v>105</v>
      </c>
      <c r="BO382" s="5" t="s">
        <v>105</v>
      </c>
      <c r="BP382" s="5" t="s">
        <v>3351</v>
      </c>
      <c r="BQ382" s="5" t="s">
        <v>105</v>
      </c>
      <c r="BR382" s="5" t="s">
        <v>3352</v>
      </c>
      <c r="BS382" s="5" t="s">
        <v>105</v>
      </c>
      <c r="BT382" s="5" t="s">
        <v>3353</v>
      </c>
      <c r="BU382" s="5" t="s">
        <v>119</v>
      </c>
      <c r="BV382" s="10" t="s">
        <v>105</v>
      </c>
      <c r="BW382" s="10" t="s">
        <v>105</v>
      </c>
      <c r="BX382" s="5" t="s">
        <v>105</v>
      </c>
      <c r="BY382" s="5" t="s">
        <v>105</v>
      </c>
      <c r="BZ382" s="5" t="s">
        <v>105</v>
      </c>
      <c r="CA382" s="5" t="s">
        <v>105</v>
      </c>
      <c r="CB382" s="5" t="s">
        <v>105</v>
      </c>
      <c r="CC382" s="5" t="s">
        <v>105</v>
      </c>
      <c r="CD382" s="5" t="s">
        <v>105</v>
      </c>
      <c r="CE382" s="5" t="s">
        <v>105</v>
      </c>
      <c r="CF382" s="5" t="s">
        <v>105</v>
      </c>
      <c r="CG382" s="5" t="s">
        <v>105</v>
      </c>
      <c r="CH382" s="5" t="s">
        <v>105</v>
      </c>
      <c r="CI382" s="5" t="s">
        <v>105</v>
      </c>
      <c r="CJ382" s="5" t="s">
        <v>105</v>
      </c>
      <c r="CK382" s="5" t="s">
        <v>105</v>
      </c>
      <c r="CL382" s="5" t="s">
        <v>105</v>
      </c>
      <c r="CM382" s="5" t="s">
        <v>105</v>
      </c>
      <c r="CN382" s="5" t="s">
        <v>105</v>
      </c>
      <c r="CO382" s="5" t="s">
        <v>105</v>
      </c>
      <c r="CP382" s="5" t="s">
        <v>105</v>
      </c>
      <c r="CQ382" s="29" t="s">
        <v>3354</v>
      </c>
      <c r="CR382" s="5" t="s">
        <v>105</v>
      </c>
      <c r="CS382" s="5" t="s">
        <v>105</v>
      </c>
      <c r="CT382" s="5" t="s">
        <v>105</v>
      </c>
      <c r="CU382" s="5" t="s">
        <v>105</v>
      </c>
      <c r="CV382" s="13" t="s">
        <v>3355</v>
      </c>
      <c r="CW382" s="6"/>
      <c r="CX382" s="6"/>
      <c r="CY382" s="6"/>
      <c r="CZ382" s="6"/>
      <c r="DA382" s="6"/>
      <c r="DB382" s="6"/>
      <c r="DC382" s="6"/>
      <c r="DD382" s="6"/>
      <c r="DE382" s="6"/>
      <c r="DF382" s="6"/>
    </row>
    <row r="383">
      <c r="A383" s="5" t="s">
        <v>100</v>
      </c>
      <c r="B383" s="5" t="s">
        <v>1496</v>
      </c>
      <c r="C383" s="5" t="s">
        <v>3334</v>
      </c>
      <c r="D383" s="5">
        <v>24371.0</v>
      </c>
      <c r="E383" s="5" t="s">
        <v>2598</v>
      </c>
      <c r="F383" s="5">
        <v>2008.0</v>
      </c>
      <c r="G383" s="5" t="s">
        <v>197</v>
      </c>
      <c r="H383" s="5">
        <v>6.0</v>
      </c>
      <c r="I383" s="5" t="s">
        <v>150</v>
      </c>
      <c r="J383" s="5" t="s">
        <v>124</v>
      </c>
      <c r="K383" s="5" t="s">
        <v>623</v>
      </c>
      <c r="L383" s="5" t="s">
        <v>151</v>
      </c>
      <c r="M383" s="5" t="s">
        <v>105</v>
      </c>
      <c r="N383" s="5">
        <v>1.0</v>
      </c>
      <c r="O383" s="29" t="s">
        <v>3356</v>
      </c>
      <c r="P383" s="5" t="s">
        <v>3357</v>
      </c>
      <c r="Q383" s="5" t="s">
        <v>3192</v>
      </c>
      <c r="R383" s="5" t="s">
        <v>3358</v>
      </c>
      <c r="S383" s="5" t="s">
        <v>3330</v>
      </c>
      <c r="T383" s="5" t="s">
        <v>105</v>
      </c>
      <c r="U383" s="5" t="s">
        <v>105</v>
      </c>
      <c r="V383" s="6"/>
      <c r="W383" s="5" t="s">
        <v>105</v>
      </c>
      <c r="X383" s="5">
        <v>1300.0</v>
      </c>
      <c r="Y383" s="5">
        <v>85.0</v>
      </c>
      <c r="Z383" s="5" t="s">
        <v>261</v>
      </c>
      <c r="AA383" s="5" t="s">
        <v>156</v>
      </c>
      <c r="AB383" s="5">
        <v>28.0</v>
      </c>
      <c r="AC383" s="5" t="s">
        <v>284</v>
      </c>
      <c r="AD383" s="5" t="s">
        <v>105</v>
      </c>
      <c r="AE383" s="5" t="s">
        <v>105</v>
      </c>
      <c r="AF383" s="5" t="s">
        <v>105</v>
      </c>
      <c r="AG383" s="5" t="s">
        <v>105</v>
      </c>
      <c r="AH383" s="6">
        <f>6*60+30</f>
        <v>390</v>
      </c>
      <c r="AI383" s="15" t="s">
        <v>105</v>
      </c>
      <c r="AJ383" s="22" t="s">
        <v>105</v>
      </c>
      <c r="AK383" s="25" t="s">
        <v>105</v>
      </c>
      <c r="AL383" s="5" t="s">
        <v>118</v>
      </c>
      <c r="AM383" s="5" t="s">
        <v>105</v>
      </c>
      <c r="AN383" s="5" t="s">
        <v>105</v>
      </c>
      <c r="AO383" s="5" t="s">
        <v>105</v>
      </c>
      <c r="AP383" s="5" t="s">
        <v>105</v>
      </c>
      <c r="AQ383" s="5" t="s">
        <v>105</v>
      </c>
      <c r="AR383" s="5" t="s">
        <v>105</v>
      </c>
      <c r="AS383" s="5" t="s">
        <v>105</v>
      </c>
      <c r="AT383" s="5" t="s">
        <v>105</v>
      </c>
      <c r="AU383" s="5" t="s">
        <v>105</v>
      </c>
      <c r="AV383" s="5" t="s">
        <v>105</v>
      </c>
      <c r="AW383" s="5" t="s">
        <v>105</v>
      </c>
      <c r="AX383" s="5" t="s">
        <v>105</v>
      </c>
      <c r="AY383" s="5" t="s">
        <v>105</v>
      </c>
      <c r="AZ383" s="5" t="s">
        <v>105</v>
      </c>
      <c r="BA383" s="5" t="s">
        <v>105</v>
      </c>
      <c r="BB383" s="5" t="s">
        <v>105</v>
      </c>
      <c r="BC383" s="5" t="s">
        <v>105</v>
      </c>
      <c r="BD383" s="5" t="s">
        <v>105</v>
      </c>
      <c r="BE383" s="5" t="s">
        <v>105</v>
      </c>
      <c r="BF383" s="5" t="s">
        <v>105</v>
      </c>
      <c r="BG383" s="5" t="s">
        <v>105</v>
      </c>
      <c r="BH383" s="5" t="s">
        <v>105</v>
      </c>
      <c r="BI383" s="5" t="s">
        <v>105</v>
      </c>
      <c r="BJ383" s="5" t="s">
        <v>105</v>
      </c>
      <c r="BK383" s="5" t="s">
        <v>105</v>
      </c>
      <c r="BL383" s="5" t="s">
        <v>105</v>
      </c>
      <c r="BM383" s="5" t="s">
        <v>105</v>
      </c>
      <c r="BN383" s="5" t="s">
        <v>105</v>
      </c>
      <c r="BO383" s="5" t="s">
        <v>105</v>
      </c>
      <c r="BP383" s="5" t="s">
        <v>105</v>
      </c>
      <c r="BQ383" s="5" t="s">
        <v>105</v>
      </c>
      <c r="BR383" s="5" t="s">
        <v>105</v>
      </c>
      <c r="BS383" s="5" t="s">
        <v>105</v>
      </c>
      <c r="BT383" s="5" t="s">
        <v>105</v>
      </c>
      <c r="BU383" s="5" t="s">
        <v>105</v>
      </c>
      <c r="BV383" s="10" t="s">
        <v>105</v>
      </c>
      <c r="BW383" s="10" t="s">
        <v>105</v>
      </c>
      <c r="BX383" s="5" t="s">
        <v>1077</v>
      </c>
      <c r="BY383" s="5" t="s">
        <v>118</v>
      </c>
      <c r="BZ383" s="5" t="s">
        <v>105</v>
      </c>
      <c r="CA383" s="5">
        <v>1.0</v>
      </c>
      <c r="CB383" s="5" t="s">
        <v>105</v>
      </c>
      <c r="CC383" s="5" t="s">
        <v>105</v>
      </c>
      <c r="CD383" s="5" t="s">
        <v>105</v>
      </c>
      <c r="CE383" s="5" t="s">
        <v>105</v>
      </c>
      <c r="CF383" s="5" t="s">
        <v>105</v>
      </c>
      <c r="CG383" s="5">
        <v>3.0</v>
      </c>
      <c r="CH383" s="5" t="s">
        <v>105</v>
      </c>
      <c r="CI383" s="5" t="s">
        <v>105</v>
      </c>
      <c r="CJ383" s="5" t="s">
        <v>105</v>
      </c>
      <c r="CK383" s="5" t="s">
        <v>105</v>
      </c>
      <c r="CL383" s="5" t="s">
        <v>118</v>
      </c>
      <c r="CM383" s="5" t="s">
        <v>105</v>
      </c>
      <c r="CN383" s="5" t="s">
        <v>105</v>
      </c>
      <c r="CO383" s="5" t="s">
        <v>105</v>
      </c>
      <c r="CP383" s="5" t="s">
        <v>105</v>
      </c>
      <c r="CQ383" s="29" t="s">
        <v>3359</v>
      </c>
      <c r="CR383" s="5" t="s">
        <v>105</v>
      </c>
      <c r="CS383" s="5" t="s">
        <v>105</v>
      </c>
      <c r="CT383" s="5" t="s">
        <v>105</v>
      </c>
      <c r="CU383" s="5" t="s">
        <v>105</v>
      </c>
      <c r="CV383" s="13" t="s">
        <v>3360</v>
      </c>
      <c r="CW383" s="6"/>
      <c r="CX383" s="6"/>
      <c r="CY383" s="6"/>
      <c r="CZ383" s="6"/>
      <c r="DA383" s="6"/>
      <c r="DB383" s="6"/>
      <c r="DC383" s="6"/>
      <c r="DD383" s="6"/>
      <c r="DE383" s="6"/>
      <c r="DF383" s="6"/>
    </row>
    <row r="384">
      <c r="A384" s="5" t="s">
        <v>100</v>
      </c>
      <c r="B384" s="5" t="s">
        <v>1496</v>
      </c>
      <c r="C384" s="5" t="s">
        <v>3361</v>
      </c>
      <c r="D384" s="5">
        <v>8621.0</v>
      </c>
      <c r="E384" s="5" t="s">
        <v>103</v>
      </c>
      <c r="F384" s="5" t="s">
        <v>3300</v>
      </c>
      <c r="G384" s="5" t="s">
        <v>197</v>
      </c>
      <c r="H384" s="5" t="s">
        <v>105</v>
      </c>
      <c r="I384" s="5" t="s">
        <v>150</v>
      </c>
      <c r="J384" s="5" t="s">
        <v>124</v>
      </c>
      <c r="K384" s="5" t="s">
        <v>199</v>
      </c>
      <c r="L384" s="5" t="s">
        <v>105</v>
      </c>
      <c r="M384" s="5" t="s">
        <v>105</v>
      </c>
      <c r="N384" s="5">
        <v>1.0</v>
      </c>
      <c r="O384" s="29" t="s">
        <v>3362</v>
      </c>
      <c r="P384" s="5" t="s">
        <v>105</v>
      </c>
      <c r="Q384" s="5" t="s">
        <v>3363</v>
      </c>
      <c r="R384" s="5" t="s">
        <v>3364</v>
      </c>
      <c r="S384" s="5" t="s">
        <v>105</v>
      </c>
      <c r="T384" s="5" t="s">
        <v>105</v>
      </c>
      <c r="U384" s="5" t="s">
        <v>105</v>
      </c>
      <c r="V384" s="5" t="s">
        <v>105</v>
      </c>
      <c r="W384" s="5" t="s">
        <v>105</v>
      </c>
      <c r="X384" s="5" t="s">
        <v>105</v>
      </c>
      <c r="Y384" s="5" t="s">
        <v>105</v>
      </c>
      <c r="Z384" s="5" t="s">
        <v>105</v>
      </c>
      <c r="AA384" s="5" t="s">
        <v>105</v>
      </c>
      <c r="AB384" s="5" t="s">
        <v>105</v>
      </c>
      <c r="AC384" s="5" t="s">
        <v>284</v>
      </c>
      <c r="AD384" s="5" t="s">
        <v>2196</v>
      </c>
      <c r="AE384" s="5" t="s">
        <v>105</v>
      </c>
      <c r="AF384" s="5" t="s">
        <v>105</v>
      </c>
      <c r="AG384" s="5" t="s">
        <v>105</v>
      </c>
      <c r="AH384" s="5">
        <v>60.0</v>
      </c>
      <c r="AI384" s="15" t="s">
        <v>105</v>
      </c>
      <c r="AJ384" s="22" t="s">
        <v>105</v>
      </c>
      <c r="AK384" s="25" t="s">
        <v>105</v>
      </c>
      <c r="AL384" s="5" t="s">
        <v>105</v>
      </c>
      <c r="AM384" s="5" t="s">
        <v>105</v>
      </c>
      <c r="AN384" s="5" t="s">
        <v>105</v>
      </c>
      <c r="AO384" s="5" t="s">
        <v>105</v>
      </c>
      <c r="AP384" s="5" t="s">
        <v>105</v>
      </c>
      <c r="AQ384" s="5" t="s">
        <v>105</v>
      </c>
      <c r="AR384" s="5" t="s">
        <v>105</v>
      </c>
      <c r="AS384" s="5" t="s">
        <v>105</v>
      </c>
      <c r="AT384" s="5" t="s">
        <v>105</v>
      </c>
      <c r="AU384" s="5" t="s">
        <v>105</v>
      </c>
      <c r="AV384" s="5" t="s">
        <v>105</v>
      </c>
      <c r="AW384" s="5" t="s">
        <v>105</v>
      </c>
      <c r="AX384" s="5" t="s">
        <v>105</v>
      </c>
      <c r="AY384" s="5" t="s">
        <v>105</v>
      </c>
      <c r="AZ384" s="5" t="s">
        <v>105</v>
      </c>
      <c r="BA384" s="5" t="s">
        <v>105</v>
      </c>
      <c r="BB384" s="5" t="s">
        <v>105</v>
      </c>
      <c r="BC384" s="5" t="s">
        <v>105</v>
      </c>
      <c r="BD384" s="5" t="s">
        <v>105</v>
      </c>
      <c r="BE384" s="5" t="s">
        <v>105</v>
      </c>
      <c r="BF384" s="5" t="s">
        <v>105</v>
      </c>
      <c r="BG384" s="5" t="s">
        <v>105</v>
      </c>
      <c r="BH384" s="5" t="s">
        <v>105</v>
      </c>
      <c r="BI384" s="5" t="s">
        <v>105</v>
      </c>
      <c r="BJ384" s="5" t="s">
        <v>105</v>
      </c>
      <c r="BK384" s="5" t="s">
        <v>105</v>
      </c>
      <c r="BL384" s="5" t="s">
        <v>105</v>
      </c>
      <c r="BM384" s="5" t="s">
        <v>105</v>
      </c>
      <c r="BN384" s="5" t="s">
        <v>105</v>
      </c>
      <c r="BO384" s="5" t="s">
        <v>105</v>
      </c>
      <c r="BP384" s="5" t="s">
        <v>105</v>
      </c>
      <c r="BQ384" s="5" t="s">
        <v>105</v>
      </c>
      <c r="BR384" s="5" t="s">
        <v>105</v>
      </c>
      <c r="BS384" s="5" t="s">
        <v>105</v>
      </c>
      <c r="BT384" s="5" t="s">
        <v>105</v>
      </c>
      <c r="BU384" s="5" t="s">
        <v>105</v>
      </c>
      <c r="BV384" s="10" t="s">
        <v>105</v>
      </c>
      <c r="BW384" s="10" t="s">
        <v>105</v>
      </c>
      <c r="BX384" s="5" t="s">
        <v>3365</v>
      </c>
      <c r="BY384" s="5" t="s">
        <v>105</v>
      </c>
      <c r="BZ384" s="5" t="s">
        <v>105</v>
      </c>
      <c r="CA384" s="5" t="s">
        <v>105</v>
      </c>
      <c r="CB384" s="5" t="s">
        <v>105</v>
      </c>
      <c r="CC384" s="5" t="s">
        <v>105</v>
      </c>
      <c r="CD384" s="5" t="s">
        <v>105</v>
      </c>
      <c r="CE384" s="5" t="s">
        <v>105</v>
      </c>
      <c r="CF384" s="5" t="s">
        <v>105</v>
      </c>
      <c r="CG384" s="5" t="s">
        <v>105</v>
      </c>
      <c r="CH384" s="5" t="s">
        <v>105</v>
      </c>
      <c r="CI384" s="5" t="s">
        <v>105</v>
      </c>
      <c r="CJ384" s="5" t="s">
        <v>105</v>
      </c>
      <c r="CK384" s="5" t="s">
        <v>105</v>
      </c>
      <c r="CL384" s="5" t="s">
        <v>105</v>
      </c>
      <c r="CM384" s="5" t="s">
        <v>105</v>
      </c>
      <c r="CN384" s="5" t="s">
        <v>105</v>
      </c>
      <c r="CO384" s="5" t="s">
        <v>105</v>
      </c>
      <c r="CP384" s="5" t="s">
        <v>3366</v>
      </c>
      <c r="CQ384" s="29" t="s">
        <v>3367</v>
      </c>
      <c r="CR384" s="5" t="s">
        <v>105</v>
      </c>
      <c r="CS384" s="5" t="s">
        <v>105</v>
      </c>
      <c r="CT384" s="5" t="s">
        <v>105</v>
      </c>
      <c r="CU384" s="5" t="s">
        <v>105</v>
      </c>
      <c r="CV384" s="13" t="s">
        <v>3368</v>
      </c>
      <c r="CW384" s="6"/>
      <c r="CX384" s="6"/>
      <c r="CY384" s="6"/>
      <c r="CZ384" s="6"/>
      <c r="DA384" s="6"/>
      <c r="DB384" s="6"/>
      <c r="DC384" s="6"/>
      <c r="DD384" s="6"/>
      <c r="DE384" s="6"/>
      <c r="DF384" s="6"/>
    </row>
    <row r="385">
      <c r="A385" s="5" t="s">
        <v>100</v>
      </c>
      <c r="B385" s="5" t="s">
        <v>1496</v>
      </c>
      <c r="C385" s="5" t="s">
        <v>3361</v>
      </c>
      <c r="D385" s="5">
        <v>9785.0</v>
      </c>
      <c r="E385" s="5" t="s">
        <v>103</v>
      </c>
      <c r="F385" s="5" t="s">
        <v>3369</v>
      </c>
      <c r="G385" s="5" t="s">
        <v>105</v>
      </c>
      <c r="H385" s="5" t="s">
        <v>105</v>
      </c>
      <c r="I385" s="5" t="s">
        <v>105</v>
      </c>
      <c r="J385" s="5" t="s">
        <v>107</v>
      </c>
      <c r="K385" s="5" t="s">
        <v>108</v>
      </c>
      <c r="L385" s="5" t="s">
        <v>105</v>
      </c>
      <c r="M385" s="5" t="s">
        <v>595</v>
      </c>
      <c r="N385" s="5">
        <v>2.0</v>
      </c>
      <c r="O385" s="29" t="s">
        <v>3370</v>
      </c>
      <c r="P385" s="5" t="s">
        <v>3371</v>
      </c>
      <c r="Q385" s="5" t="s">
        <v>3372</v>
      </c>
      <c r="R385" s="5" t="s">
        <v>3373</v>
      </c>
      <c r="S385" s="5" t="s">
        <v>3374</v>
      </c>
      <c r="T385" s="5" t="s">
        <v>105</v>
      </c>
      <c r="U385" s="5" t="s">
        <v>105</v>
      </c>
      <c r="V385" s="6"/>
      <c r="W385" s="5" t="s">
        <v>105</v>
      </c>
      <c r="X385" s="5">
        <v>230.0</v>
      </c>
      <c r="Y385" s="5" t="s">
        <v>105</v>
      </c>
      <c r="Z385" s="5" t="s">
        <v>105</v>
      </c>
      <c r="AA385" s="5" t="s">
        <v>105</v>
      </c>
      <c r="AB385" s="5" t="s">
        <v>105</v>
      </c>
      <c r="AC385" s="5" t="s">
        <v>2611</v>
      </c>
      <c r="AD385" s="5" t="s">
        <v>3375</v>
      </c>
      <c r="AE385" s="5" t="s">
        <v>105</v>
      </c>
      <c r="AF385" s="5" t="s">
        <v>105</v>
      </c>
      <c r="AG385" s="5" t="s">
        <v>105</v>
      </c>
      <c r="AH385" s="5" t="s">
        <v>105</v>
      </c>
      <c r="AI385" s="15" t="s">
        <v>105</v>
      </c>
      <c r="AJ385" s="22" t="s">
        <v>105</v>
      </c>
      <c r="AK385" s="25" t="s">
        <v>105</v>
      </c>
      <c r="AL385" s="5" t="s">
        <v>105</v>
      </c>
      <c r="AM385" s="5">
        <v>2.0</v>
      </c>
      <c r="AN385" s="5" t="s">
        <v>105</v>
      </c>
      <c r="AO385" s="5">
        <v>4.0</v>
      </c>
      <c r="AP385" s="5" t="s">
        <v>105</v>
      </c>
      <c r="AQ385" s="5" t="s">
        <v>105</v>
      </c>
      <c r="AR385" s="5" t="s">
        <v>105</v>
      </c>
      <c r="AS385" s="5" t="s">
        <v>105</v>
      </c>
      <c r="AT385" s="5" t="s">
        <v>105</v>
      </c>
      <c r="AU385" s="5" t="s">
        <v>105</v>
      </c>
      <c r="AV385" s="5" t="s">
        <v>105</v>
      </c>
      <c r="AW385" s="5" t="s">
        <v>105</v>
      </c>
      <c r="AX385" s="5" t="s">
        <v>105</v>
      </c>
      <c r="AY385" s="5" t="s">
        <v>105</v>
      </c>
      <c r="AZ385" s="5" t="s">
        <v>105</v>
      </c>
      <c r="BA385" s="5" t="s">
        <v>105</v>
      </c>
      <c r="BB385" s="5" t="s">
        <v>105</v>
      </c>
      <c r="BC385" s="5" t="s">
        <v>105</v>
      </c>
      <c r="BD385" s="5" t="s">
        <v>105</v>
      </c>
      <c r="BE385" s="5" t="s">
        <v>105</v>
      </c>
      <c r="BF385" s="5" t="s">
        <v>105</v>
      </c>
      <c r="BG385" s="5" t="s">
        <v>105</v>
      </c>
      <c r="BH385" s="5" t="s">
        <v>105</v>
      </c>
      <c r="BI385" s="5" t="s">
        <v>105</v>
      </c>
      <c r="BJ385" s="5" t="s">
        <v>105</v>
      </c>
      <c r="BK385" s="5" t="s">
        <v>105</v>
      </c>
      <c r="BL385" s="5" t="s">
        <v>105</v>
      </c>
      <c r="BM385" s="5" t="s">
        <v>105</v>
      </c>
      <c r="BN385" s="5" t="s">
        <v>105</v>
      </c>
      <c r="BO385" s="5" t="s">
        <v>105</v>
      </c>
      <c r="BP385" s="5" t="s">
        <v>105</v>
      </c>
      <c r="BQ385" s="5" t="s">
        <v>105</v>
      </c>
      <c r="BR385" s="5" t="s">
        <v>3376</v>
      </c>
      <c r="BS385" s="5" t="s">
        <v>105</v>
      </c>
      <c r="BT385" s="5" t="s">
        <v>3377</v>
      </c>
      <c r="BU385" s="5" t="s">
        <v>119</v>
      </c>
      <c r="BV385" s="10" t="s">
        <v>105</v>
      </c>
      <c r="BW385" s="10" t="s">
        <v>105</v>
      </c>
      <c r="BX385" s="5" t="s">
        <v>105</v>
      </c>
      <c r="BY385" s="5" t="s">
        <v>105</v>
      </c>
      <c r="BZ385" s="5" t="s">
        <v>105</v>
      </c>
      <c r="CA385" s="5" t="s">
        <v>105</v>
      </c>
      <c r="CB385" s="5" t="s">
        <v>105</v>
      </c>
      <c r="CC385" s="5" t="s">
        <v>105</v>
      </c>
      <c r="CD385" s="5" t="s">
        <v>105</v>
      </c>
      <c r="CE385" s="5" t="s">
        <v>105</v>
      </c>
      <c r="CF385" s="5" t="s">
        <v>105</v>
      </c>
      <c r="CG385" s="5" t="s">
        <v>105</v>
      </c>
      <c r="CH385" s="5" t="s">
        <v>105</v>
      </c>
      <c r="CI385" s="5" t="s">
        <v>105</v>
      </c>
      <c r="CJ385" s="5" t="s">
        <v>105</v>
      </c>
      <c r="CK385" s="5" t="s">
        <v>105</v>
      </c>
      <c r="CL385" s="5" t="s">
        <v>105</v>
      </c>
      <c r="CM385" s="5" t="s">
        <v>105</v>
      </c>
      <c r="CN385" s="5" t="s">
        <v>105</v>
      </c>
      <c r="CO385" s="5" t="s">
        <v>105</v>
      </c>
      <c r="CP385" s="5" t="s">
        <v>105</v>
      </c>
      <c r="CQ385" s="29" t="s">
        <v>3378</v>
      </c>
      <c r="CR385" s="5" t="s">
        <v>105</v>
      </c>
      <c r="CS385" s="5" t="s">
        <v>105</v>
      </c>
      <c r="CT385" s="5" t="s">
        <v>105</v>
      </c>
      <c r="CU385" s="5" t="s">
        <v>105</v>
      </c>
      <c r="CV385" s="13" t="s">
        <v>3379</v>
      </c>
      <c r="CW385" s="6"/>
      <c r="CX385" s="6"/>
      <c r="CY385" s="6"/>
      <c r="CZ385" s="6"/>
      <c r="DA385" s="6"/>
      <c r="DB385" s="6"/>
      <c r="DC385" s="6"/>
      <c r="DD385" s="6"/>
      <c r="DE385" s="6"/>
      <c r="DF385" s="6"/>
    </row>
    <row r="386">
      <c r="A386" s="5" t="s">
        <v>100</v>
      </c>
      <c r="B386" s="5" t="s">
        <v>1496</v>
      </c>
      <c r="C386" s="5" t="s">
        <v>3361</v>
      </c>
      <c r="D386" s="5">
        <v>699.0</v>
      </c>
      <c r="E386" s="5" t="s">
        <v>105</v>
      </c>
      <c r="F386" s="5">
        <v>1984.0</v>
      </c>
      <c r="G386" s="5" t="s">
        <v>241</v>
      </c>
      <c r="H386" s="5" t="s">
        <v>105</v>
      </c>
      <c r="I386" s="5" t="s">
        <v>136</v>
      </c>
      <c r="J386" s="5" t="s">
        <v>107</v>
      </c>
      <c r="K386" s="5" t="s">
        <v>108</v>
      </c>
      <c r="L386" s="5" t="s">
        <v>105</v>
      </c>
      <c r="M386" s="5" t="s">
        <v>137</v>
      </c>
      <c r="N386" s="5">
        <v>1.0</v>
      </c>
      <c r="O386" s="29" t="s">
        <v>3380</v>
      </c>
      <c r="P386" s="5" t="s">
        <v>3381</v>
      </c>
      <c r="Q386" s="5" t="s">
        <v>3382</v>
      </c>
      <c r="R386" s="5" t="s">
        <v>3383</v>
      </c>
      <c r="S386" s="5" t="s">
        <v>105</v>
      </c>
      <c r="T386" s="5" t="s">
        <v>105</v>
      </c>
      <c r="U386" s="5" t="s">
        <v>105</v>
      </c>
      <c r="V386" s="6"/>
      <c r="W386" s="5">
        <v>2500.0</v>
      </c>
      <c r="X386" s="5" t="s">
        <v>105</v>
      </c>
      <c r="Y386" s="5">
        <v>-20.0</v>
      </c>
      <c r="Z386" s="5" t="s">
        <v>105</v>
      </c>
      <c r="AA386" s="5" t="s">
        <v>105</v>
      </c>
      <c r="AB386" s="5" t="s">
        <v>105</v>
      </c>
      <c r="AC386" s="5" t="s">
        <v>3384</v>
      </c>
      <c r="AD386" s="5" t="s">
        <v>105</v>
      </c>
      <c r="AE386" s="5" t="s">
        <v>105</v>
      </c>
      <c r="AF386" s="5" t="s">
        <v>118</v>
      </c>
      <c r="AG386" s="5">
        <v>12.0</v>
      </c>
      <c r="AH386" s="5" t="s">
        <v>105</v>
      </c>
      <c r="AI386" s="28">
        <f>CONVERT(AJ386, "ft", "m")</f>
        <v>91.44</v>
      </c>
      <c r="AJ386" s="22">
        <v>300.0</v>
      </c>
      <c r="AK386" s="24">
        <f>CONVERT(AJ386, "ft", "yd")</f>
        <v>100</v>
      </c>
      <c r="AL386" s="5" t="s">
        <v>105</v>
      </c>
      <c r="AM386" s="5">
        <v>1.0</v>
      </c>
      <c r="AN386" s="5">
        <v>5.75</v>
      </c>
      <c r="AO386" s="5" t="s">
        <v>105</v>
      </c>
      <c r="AP386" s="5" t="s">
        <v>105</v>
      </c>
      <c r="AQ386" s="5" t="s">
        <v>105</v>
      </c>
      <c r="AR386" s="5" t="s">
        <v>105</v>
      </c>
      <c r="AS386" s="5" t="s">
        <v>105</v>
      </c>
      <c r="AT386" s="5" t="s">
        <v>105</v>
      </c>
      <c r="AU386" s="5" t="s">
        <v>105</v>
      </c>
      <c r="AV386" s="5" t="s">
        <v>105</v>
      </c>
      <c r="AW386" s="5" t="s">
        <v>116</v>
      </c>
      <c r="AX386" s="5" t="s">
        <v>105</v>
      </c>
      <c r="AY386" s="5" t="s">
        <v>105</v>
      </c>
      <c r="AZ386" s="5" t="s">
        <v>105</v>
      </c>
      <c r="BA386" s="5" t="s">
        <v>105</v>
      </c>
      <c r="BB386" s="5" t="s">
        <v>105</v>
      </c>
      <c r="BC386" s="5" t="s">
        <v>105</v>
      </c>
      <c r="BD386" s="5" t="s">
        <v>105</v>
      </c>
      <c r="BE386" s="5" t="s">
        <v>105</v>
      </c>
      <c r="BF386" s="5" t="s">
        <v>105</v>
      </c>
      <c r="BG386" s="5" t="s">
        <v>105</v>
      </c>
      <c r="BH386" s="5" t="s">
        <v>105</v>
      </c>
      <c r="BI386" s="5" t="s">
        <v>318</v>
      </c>
      <c r="BJ386" s="5" t="s">
        <v>105</v>
      </c>
      <c r="BK386" s="5" t="s">
        <v>105</v>
      </c>
      <c r="BL386" s="5" t="s">
        <v>105</v>
      </c>
      <c r="BM386" s="5" t="s">
        <v>105</v>
      </c>
      <c r="BN386" s="5" t="s">
        <v>685</v>
      </c>
      <c r="BO386" s="5" t="s">
        <v>105</v>
      </c>
      <c r="BP386" s="5" t="s">
        <v>2959</v>
      </c>
      <c r="BQ386" s="5" t="s">
        <v>105</v>
      </c>
      <c r="BR386" s="5" t="s">
        <v>3385</v>
      </c>
      <c r="BS386" s="5" t="s">
        <v>105</v>
      </c>
      <c r="BT386" s="5" t="s">
        <v>3386</v>
      </c>
      <c r="BU386" s="5" t="s">
        <v>119</v>
      </c>
      <c r="BV386" s="10" t="s">
        <v>105</v>
      </c>
      <c r="BW386" s="10" t="s">
        <v>105</v>
      </c>
      <c r="BX386" s="5" t="s">
        <v>105</v>
      </c>
      <c r="BY386" s="5" t="s">
        <v>105</v>
      </c>
      <c r="BZ386" s="5" t="s">
        <v>105</v>
      </c>
      <c r="CA386" s="5" t="s">
        <v>105</v>
      </c>
      <c r="CB386" s="5" t="s">
        <v>105</v>
      </c>
      <c r="CC386" s="5" t="s">
        <v>105</v>
      </c>
      <c r="CD386" s="5" t="s">
        <v>105</v>
      </c>
      <c r="CE386" s="5" t="s">
        <v>105</v>
      </c>
      <c r="CF386" s="5" t="s">
        <v>105</v>
      </c>
      <c r="CG386" s="5" t="s">
        <v>105</v>
      </c>
      <c r="CH386" s="5" t="s">
        <v>105</v>
      </c>
      <c r="CI386" s="5" t="s">
        <v>105</v>
      </c>
      <c r="CJ386" s="5" t="s">
        <v>105</v>
      </c>
      <c r="CK386" s="5" t="s">
        <v>105</v>
      </c>
      <c r="CL386" s="5" t="s">
        <v>105</v>
      </c>
      <c r="CM386" s="5" t="s">
        <v>105</v>
      </c>
      <c r="CN386" s="5" t="s">
        <v>105</v>
      </c>
      <c r="CO386" s="5" t="s">
        <v>105</v>
      </c>
      <c r="CP386" s="5" t="s">
        <v>105</v>
      </c>
      <c r="CQ386" s="29" t="s">
        <v>3387</v>
      </c>
      <c r="CR386" s="5" t="s">
        <v>105</v>
      </c>
      <c r="CS386" s="5" t="s">
        <v>105</v>
      </c>
      <c r="CT386" s="5" t="s">
        <v>105</v>
      </c>
      <c r="CU386" s="5" t="s">
        <v>105</v>
      </c>
      <c r="CV386" s="13" t="s">
        <v>3388</v>
      </c>
      <c r="CW386" s="6"/>
      <c r="CX386" s="6"/>
      <c r="CY386" s="6"/>
      <c r="CZ386" s="6"/>
      <c r="DA386" s="6"/>
      <c r="DB386" s="6"/>
      <c r="DC386" s="6"/>
      <c r="DD386" s="6"/>
      <c r="DE386" s="6"/>
      <c r="DF386" s="6"/>
    </row>
    <row r="387">
      <c r="A387" s="5" t="s">
        <v>100</v>
      </c>
      <c r="B387" s="5" t="s">
        <v>1496</v>
      </c>
      <c r="C387" s="5" t="s">
        <v>3361</v>
      </c>
      <c r="D387" s="5">
        <v>698.0</v>
      </c>
      <c r="E387" s="5" t="s">
        <v>103</v>
      </c>
      <c r="F387" s="5">
        <v>1993.0</v>
      </c>
      <c r="G387" s="5" t="s">
        <v>104</v>
      </c>
      <c r="H387" s="5" t="s">
        <v>105</v>
      </c>
      <c r="I387" s="5" t="s">
        <v>106</v>
      </c>
      <c r="J387" s="5" t="s">
        <v>107</v>
      </c>
      <c r="K387" s="5" t="s">
        <v>108</v>
      </c>
      <c r="L387" s="5" t="s">
        <v>105</v>
      </c>
      <c r="M387" s="5" t="s">
        <v>109</v>
      </c>
      <c r="N387" s="5">
        <v>3.0</v>
      </c>
      <c r="O387" s="29" t="s">
        <v>3389</v>
      </c>
      <c r="P387" s="5" t="s">
        <v>3390</v>
      </c>
      <c r="Q387" s="5" t="s">
        <v>3391</v>
      </c>
      <c r="R387" s="5" t="s">
        <v>105</v>
      </c>
      <c r="S387" s="5" t="s">
        <v>3392</v>
      </c>
      <c r="T387" s="5" t="s">
        <v>105</v>
      </c>
      <c r="U387" s="5" t="s">
        <v>105</v>
      </c>
      <c r="V387" s="6"/>
      <c r="W387" s="5" t="s">
        <v>105</v>
      </c>
      <c r="X387" s="5">
        <v>1400.0</v>
      </c>
      <c r="Y387" s="5" t="s">
        <v>105</v>
      </c>
      <c r="Z387" s="5" t="s">
        <v>105</v>
      </c>
      <c r="AA387" s="5" t="s">
        <v>105</v>
      </c>
      <c r="AB387" s="5" t="s">
        <v>105</v>
      </c>
      <c r="AC387" s="5" t="s">
        <v>105</v>
      </c>
      <c r="AD387" s="5" t="s">
        <v>105</v>
      </c>
      <c r="AE387" s="5" t="s">
        <v>105</v>
      </c>
      <c r="AF387" s="5" t="s">
        <v>118</v>
      </c>
      <c r="AG387" s="5" t="s">
        <v>105</v>
      </c>
      <c r="AH387" s="5">
        <v>8.0</v>
      </c>
      <c r="AI387" s="15" t="s">
        <v>105</v>
      </c>
      <c r="AJ387" s="22" t="s">
        <v>105</v>
      </c>
      <c r="AK387" s="25" t="s">
        <v>105</v>
      </c>
      <c r="AL387" s="5" t="s">
        <v>105</v>
      </c>
      <c r="AM387" s="5">
        <v>1.0</v>
      </c>
      <c r="AN387" s="5" t="s">
        <v>105</v>
      </c>
      <c r="AO387" s="5" t="s">
        <v>105</v>
      </c>
      <c r="AP387" s="5" t="s">
        <v>105</v>
      </c>
      <c r="AQ387" s="5" t="s">
        <v>105</v>
      </c>
      <c r="AR387" s="5" t="s">
        <v>105</v>
      </c>
      <c r="AS387" s="5" t="s">
        <v>105</v>
      </c>
      <c r="AT387" s="5" t="s">
        <v>105</v>
      </c>
      <c r="AU387" s="5" t="s">
        <v>105</v>
      </c>
      <c r="AV387" s="5" t="s">
        <v>105</v>
      </c>
      <c r="AW387" s="5" t="s">
        <v>105</v>
      </c>
      <c r="AX387" s="5" t="s">
        <v>105</v>
      </c>
      <c r="AY387" s="5" t="s">
        <v>105</v>
      </c>
      <c r="AZ387" s="5">
        <v>5.0</v>
      </c>
      <c r="BA387" s="5" t="s">
        <v>105</v>
      </c>
      <c r="BB387" s="5" t="s">
        <v>105</v>
      </c>
      <c r="BC387" s="5" t="s">
        <v>105</v>
      </c>
      <c r="BD387" s="5" t="s">
        <v>105</v>
      </c>
      <c r="BE387" s="5" t="s">
        <v>105</v>
      </c>
      <c r="BF387" s="5" t="s">
        <v>105</v>
      </c>
      <c r="BG387" s="5" t="s">
        <v>105</v>
      </c>
      <c r="BH387" s="5" t="s">
        <v>105</v>
      </c>
      <c r="BI387" s="5" t="s">
        <v>105</v>
      </c>
      <c r="BJ387" s="5" t="s">
        <v>105</v>
      </c>
      <c r="BK387" s="5" t="s">
        <v>105</v>
      </c>
      <c r="BL387" s="5" t="s">
        <v>105</v>
      </c>
      <c r="BM387" s="5" t="s">
        <v>105</v>
      </c>
      <c r="BN387" s="5" t="s">
        <v>105</v>
      </c>
      <c r="BO387" s="5" t="s">
        <v>105</v>
      </c>
      <c r="BP387" s="5" t="s">
        <v>105</v>
      </c>
      <c r="BQ387" s="5" t="s">
        <v>105</v>
      </c>
      <c r="BR387" s="5" t="s">
        <v>3393</v>
      </c>
      <c r="BS387" s="5" t="s">
        <v>105</v>
      </c>
      <c r="BT387" s="5" t="s">
        <v>105</v>
      </c>
      <c r="BU387" s="5" t="s">
        <v>119</v>
      </c>
      <c r="BV387" s="10" t="s">
        <v>105</v>
      </c>
      <c r="BW387" s="10" t="s">
        <v>105</v>
      </c>
      <c r="BX387" s="5" t="s">
        <v>105</v>
      </c>
      <c r="BY387" s="5" t="s">
        <v>105</v>
      </c>
      <c r="BZ387" s="5" t="s">
        <v>105</v>
      </c>
      <c r="CA387" s="5" t="s">
        <v>105</v>
      </c>
      <c r="CB387" s="5" t="s">
        <v>105</v>
      </c>
      <c r="CC387" s="5" t="s">
        <v>105</v>
      </c>
      <c r="CD387" s="5" t="s">
        <v>105</v>
      </c>
      <c r="CE387" s="5" t="s">
        <v>105</v>
      </c>
      <c r="CF387" s="5" t="s">
        <v>105</v>
      </c>
      <c r="CG387" s="5" t="s">
        <v>105</v>
      </c>
      <c r="CH387" s="5" t="s">
        <v>105</v>
      </c>
      <c r="CI387" s="5" t="s">
        <v>105</v>
      </c>
      <c r="CJ387" s="5" t="s">
        <v>105</v>
      </c>
      <c r="CK387" s="5" t="s">
        <v>105</v>
      </c>
      <c r="CL387" s="5" t="s">
        <v>105</v>
      </c>
      <c r="CM387" s="5" t="s">
        <v>105</v>
      </c>
      <c r="CN387" s="5" t="s">
        <v>105</v>
      </c>
      <c r="CO387" s="5" t="s">
        <v>105</v>
      </c>
      <c r="CP387" s="5" t="s">
        <v>105</v>
      </c>
      <c r="CQ387" s="29" t="s">
        <v>3394</v>
      </c>
      <c r="CR387" s="5" t="s">
        <v>105</v>
      </c>
      <c r="CS387" s="5" t="s">
        <v>105</v>
      </c>
      <c r="CT387" s="5" t="s">
        <v>105</v>
      </c>
      <c r="CU387" s="5" t="s">
        <v>105</v>
      </c>
      <c r="CV387" s="13" t="s">
        <v>3395</v>
      </c>
      <c r="CW387" s="6"/>
      <c r="CX387" s="6"/>
      <c r="CY387" s="6"/>
      <c r="CZ387" s="6"/>
      <c r="DA387" s="6"/>
      <c r="DB387" s="6"/>
      <c r="DC387" s="6"/>
      <c r="DD387" s="6"/>
      <c r="DE387" s="6"/>
      <c r="DF387" s="6"/>
    </row>
    <row r="388">
      <c r="A388" s="5" t="s">
        <v>100</v>
      </c>
      <c r="B388" s="5" t="s">
        <v>1496</v>
      </c>
      <c r="C388" s="5" t="s">
        <v>3361</v>
      </c>
      <c r="D388" s="5">
        <v>26718.0</v>
      </c>
      <c r="E388" s="5" t="s">
        <v>2700</v>
      </c>
      <c r="F388" s="5">
        <v>2009.0</v>
      </c>
      <c r="G388" s="5" t="s">
        <v>492</v>
      </c>
      <c r="H388" s="5">
        <v>5.0</v>
      </c>
      <c r="I388" s="5" t="s">
        <v>136</v>
      </c>
      <c r="J388" s="5" t="s">
        <v>107</v>
      </c>
      <c r="K388" s="5" t="s">
        <v>108</v>
      </c>
      <c r="L388" s="5" t="s">
        <v>199</v>
      </c>
      <c r="M388" s="5" t="s">
        <v>215</v>
      </c>
      <c r="N388" s="5">
        <v>2.0</v>
      </c>
      <c r="O388" s="29" t="s">
        <v>3396</v>
      </c>
      <c r="P388" s="5" t="s">
        <v>3397</v>
      </c>
      <c r="Q388" s="5" t="s">
        <v>3363</v>
      </c>
      <c r="R388" s="5" t="s">
        <v>105</v>
      </c>
      <c r="S388" s="5" t="s">
        <v>3397</v>
      </c>
      <c r="T388" s="5" t="s">
        <v>105</v>
      </c>
      <c r="U388" s="5" t="s">
        <v>105</v>
      </c>
      <c r="V388" s="6"/>
      <c r="W388" s="5" t="s">
        <v>105</v>
      </c>
      <c r="X388" s="5">
        <v>830.0</v>
      </c>
      <c r="Y388" s="5" t="s">
        <v>105</v>
      </c>
      <c r="Z388" s="5" t="s">
        <v>105</v>
      </c>
      <c r="AA388" s="5" t="s">
        <v>283</v>
      </c>
      <c r="AB388" s="5">
        <v>98.0</v>
      </c>
      <c r="AC388" s="5" t="s">
        <v>284</v>
      </c>
      <c r="AD388" s="5" t="s">
        <v>402</v>
      </c>
      <c r="AE388" s="5" t="s">
        <v>105</v>
      </c>
      <c r="AF388" s="5" t="s">
        <v>105</v>
      </c>
      <c r="AG388" s="5" t="s">
        <v>105</v>
      </c>
      <c r="AH388" s="6">
        <f>10/60</f>
        <v>0.1666666667</v>
      </c>
      <c r="AI388" s="28">
        <f t="shared" ref="AI388:AI391" si="98">CONVERT(AJ388, "ft", "m")</f>
        <v>54.864</v>
      </c>
      <c r="AJ388" s="22">
        <v>180.0</v>
      </c>
      <c r="AK388" s="24">
        <f t="shared" ref="AK388:AK391" si="99">CONVERT(AJ388, "ft", "yd")</f>
        <v>60</v>
      </c>
      <c r="AL388" s="5" t="s">
        <v>105</v>
      </c>
      <c r="AM388" s="5">
        <v>2.0</v>
      </c>
      <c r="AN388" s="5">
        <v>7.0</v>
      </c>
      <c r="AO388" s="5">
        <v>7.0</v>
      </c>
      <c r="AP388" s="5" t="s">
        <v>105</v>
      </c>
      <c r="AQ388" s="5" t="s">
        <v>105</v>
      </c>
      <c r="AR388" s="5" t="s">
        <v>105</v>
      </c>
      <c r="AS388" s="5" t="s">
        <v>105</v>
      </c>
      <c r="AT388" s="5" t="s">
        <v>105</v>
      </c>
      <c r="AU388" s="5" t="s">
        <v>105</v>
      </c>
      <c r="AV388" s="5" t="s">
        <v>105</v>
      </c>
      <c r="AW388" s="5" t="s">
        <v>286</v>
      </c>
      <c r="AX388" s="5" t="s">
        <v>105</v>
      </c>
      <c r="AY388" s="5" t="s">
        <v>105</v>
      </c>
      <c r="AZ388" s="5" t="s">
        <v>105</v>
      </c>
      <c r="BA388" s="5" t="s">
        <v>105</v>
      </c>
      <c r="BB388" s="5" t="s">
        <v>105</v>
      </c>
      <c r="BC388" s="5" t="s">
        <v>105</v>
      </c>
      <c r="BD388" s="5" t="s">
        <v>105</v>
      </c>
      <c r="BE388" s="5" t="s">
        <v>105</v>
      </c>
      <c r="BF388" s="5" t="s">
        <v>105</v>
      </c>
      <c r="BG388" s="5" t="s">
        <v>105</v>
      </c>
      <c r="BH388" s="5" t="s">
        <v>105</v>
      </c>
      <c r="BI388" s="5" t="s">
        <v>318</v>
      </c>
      <c r="BJ388" s="5" t="s">
        <v>105</v>
      </c>
      <c r="BK388" s="5" t="s">
        <v>105</v>
      </c>
      <c r="BL388" s="5" t="s">
        <v>105</v>
      </c>
      <c r="BM388" s="5" t="s">
        <v>105</v>
      </c>
      <c r="BN388" s="5" t="s">
        <v>105</v>
      </c>
      <c r="BO388" s="5" t="s">
        <v>118</v>
      </c>
      <c r="BP388" s="5" t="s">
        <v>105</v>
      </c>
      <c r="BQ388" s="5" t="s">
        <v>105</v>
      </c>
      <c r="BR388" s="5" t="s">
        <v>215</v>
      </c>
      <c r="BS388" s="5" t="s">
        <v>105</v>
      </c>
      <c r="BT388" s="5" t="s">
        <v>3398</v>
      </c>
      <c r="BU388" s="5" t="s">
        <v>119</v>
      </c>
      <c r="BV388" s="10" t="s">
        <v>105</v>
      </c>
      <c r="BW388" s="5" t="s">
        <v>306</v>
      </c>
      <c r="BX388" s="5" t="s">
        <v>368</v>
      </c>
      <c r="BY388" s="5" t="s">
        <v>105</v>
      </c>
      <c r="BZ388" s="5" t="s">
        <v>105</v>
      </c>
      <c r="CA388" s="5" t="s">
        <v>105</v>
      </c>
      <c r="CB388" s="5" t="s">
        <v>105</v>
      </c>
      <c r="CC388" s="5" t="s">
        <v>105</v>
      </c>
      <c r="CD388" s="5" t="s">
        <v>105</v>
      </c>
      <c r="CE388" s="5" t="s">
        <v>105</v>
      </c>
      <c r="CF388" s="5" t="s">
        <v>105</v>
      </c>
      <c r="CG388" s="5" t="s">
        <v>105</v>
      </c>
      <c r="CH388" s="5" t="s">
        <v>105</v>
      </c>
      <c r="CI388" s="5" t="s">
        <v>105</v>
      </c>
      <c r="CJ388" s="5" t="s">
        <v>105</v>
      </c>
      <c r="CK388" s="5" t="s">
        <v>105</v>
      </c>
      <c r="CL388" s="5" t="s">
        <v>105</v>
      </c>
      <c r="CM388" s="5" t="s">
        <v>105</v>
      </c>
      <c r="CN388" s="5" t="s">
        <v>105</v>
      </c>
      <c r="CO388" s="5" t="s">
        <v>105</v>
      </c>
      <c r="CP388" s="5" t="s">
        <v>105</v>
      </c>
      <c r="CQ388" s="29" t="s">
        <v>3399</v>
      </c>
      <c r="CR388" s="5" t="s">
        <v>105</v>
      </c>
      <c r="CS388" s="5" t="s">
        <v>105</v>
      </c>
      <c r="CT388" s="5" t="s">
        <v>105</v>
      </c>
      <c r="CU388" s="5" t="s">
        <v>105</v>
      </c>
      <c r="CV388" s="13" t="s">
        <v>3400</v>
      </c>
      <c r="CW388" s="6"/>
      <c r="CX388" s="6"/>
      <c r="CY388" s="6"/>
      <c r="CZ388" s="6"/>
      <c r="DA388" s="6"/>
      <c r="DB388" s="6"/>
      <c r="DC388" s="6"/>
      <c r="DD388" s="6"/>
      <c r="DE388" s="6"/>
      <c r="DF388" s="6"/>
    </row>
    <row r="389">
      <c r="A389" s="5" t="s">
        <v>100</v>
      </c>
      <c r="B389" s="5" t="s">
        <v>1496</v>
      </c>
      <c r="C389" s="5" t="s">
        <v>3361</v>
      </c>
      <c r="D389" s="5">
        <v>57962.0</v>
      </c>
      <c r="E389" s="5" t="s">
        <v>1941</v>
      </c>
      <c r="F389" s="5">
        <v>2017.0</v>
      </c>
      <c r="G389" s="5" t="s">
        <v>149</v>
      </c>
      <c r="H389" s="5">
        <v>26.0</v>
      </c>
      <c r="I389" s="5" t="s">
        <v>150</v>
      </c>
      <c r="J389" s="5" t="s">
        <v>124</v>
      </c>
      <c r="K389" s="5" t="s">
        <v>325</v>
      </c>
      <c r="L389" s="5" t="s">
        <v>105</v>
      </c>
      <c r="M389" s="5" t="s">
        <v>325</v>
      </c>
      <c r="N389" s="5">
        <v>6.0</v>
      </c>
      <c r="O389" s="29" t="s">
        <v>3401</v>
      </c>
      <c r="P389" s="5" t="s">
        <v>3402</v>
      </c>
      <c r="Q389" s="5" t="s">
        <v>1671</v>
      </c>
      <c r="R389" s="5" t="s">
        <v>1641</v>
      </c>
      <c r="S389" s="5" t="s">
        <v>3403</v>
      </c>
      <c r="T389" s="5">
        <v>44.854525</v>
      </c>
      <c r="U389" s="5">
        <v>-122.108726</v>
      </c>
      <c r="V389" s="6"/>
      <c r="W389" s="5">
        <v>3833.0</v>
      </c>
      <c r="X389" s="5">
        <v>2145.0</v>
      </c>
      <c r="Y389" s="5" t="s">
        <v>105</v>
      </c>
      <c r="Z389" s="5" t="s">
        <v>105</v>
      </c>
      <c r="AA389" s="5" t="s">
        <v>156</v>
      </c>
      <c r="AB389" s="5">
        <v>12.0</v>
      </c>
      <c r="AC389" s="5" t="s">
        <v>567</v>
      </c>
      <c r="AD389" s="5" t="s">
        <v>2196</v>
      </c>
      <c r="AE389" s="5" t="s">
        <v>105</v>
      </c>
      <c r="AF389" s="5" t="s">
        <v>105</v>
      </c>
      <c r="AG389" s="5" t="s">
        <v>105</v>
      </c>
      <c r="AH389" s="5" t="s">
        <v>105</v>
      </c>
      <c r="AI389" s="28">
        <f t="shared" si="98"/>
        <v>365.76</v>
      </c>
      <c r="AJ389" s="22">
        <v>1200.0</v>
      </c>
      <c r="AK389" s="24">
        <f t="shared" si="99"/>
        <v>400</v>
      </c>
      <c r="AL389" s="5" t="s">
        <v>105</v>
      </c>
      <c r="AM389" s="5" t="s">
        <v>105</v>
      </c>
      <c r="AN389" s="5" t="s">
        <v>105</v>
      </c>
      <c r="AO389" s="5" t="s">
        <v>105</v>
      </c>
      <c r="AP389" s="5" t="s">
        <v>105</v>
      </c>
      <c r="AQ389" s="5" t="s">
        <v>105</v>
      </c>
      <c r="AR389" s="5" t="s">
        <v>105</v>
      </c>
      <c r="AS389" s="5" t="s">
        <v>105</v>
      </c>
      <c r="AT389" s="5" t="s">
        <v>105</v>
      </c>
      <c r="AU389" s="5" t="s">
        <v>105</v>
      </c>
      <c r="AV389" s="5" t="s">
        <v>105</v>
      </c>
      <c r="AW389" s="5" t="s">
        <v>105</v>
      </c>
      <c r="AX389" s="5" t="s">
        <v>105</v>
      </c>
      <c r="AY389" s="5" t="s">
        <v>105</v>
      </c>
      <c r="AZ389" s="5" t="s">
        <v>105</v>
      </c>
      <c r="BA389" s="5" t="s">
        <v>105</v>
      </c>
      <c r="BB389" s="5" t="s">
        <v>105</v>
      </c>
      <c r="BC389" s="5" t="s">
        <v>105</v>
      </c>
      <c r="BD389" s="5" t="s">
        <v>105</v>
      </c>
      <c r="BE389" s="5" t="s">
        <v>105</v>
      </c>
      <c r="BF389" s="5" t="s">
        <v>105</v>
      </c>
      <c r="BG389" s="5" t="s">
        <v>105</v>
      </c>
      <c r="BH389" s="5" t="s">
        <v>105</v>
      </c>
      <c r="BI389" s="5" t="s">
        <v>105</v>
      </c>
      <c r="BJ389" s="5" t="s">
        <v>105</v>
      </c>
      <c r="BK389" s="5" t="s">
        <v>105</v>
      </c>
      <c r="BL389" s="5" t="s">
        <v>105</v>
      </c>
      <c r="BM389" s="5" t="s">
        <v>105</v>
      </c>
      <c r="BN389" s="5" t="s">
        <v>105</v>
      </c>
      <c r="BO389" s="5" t="s">
        <v>105</v>
      </c>
      <c r="BP389" s="5" t="s">
        <v>105</v>
      </c>
      <c r="BQ389" s="5" t="s">
        <v>105</v>
      </c>
      <c r="BR389" s="5" t="s">
        <v>3404</v>
      </c>
      <c r="BS389" s="5" t="s">
        <v>105</v>
      </c>
      <c r="BT389" s="5" t="s">
        <v>105</v>
      </c>
      <c r="BU389" s="5" t="s">
        <v>105</v>
      </c>
      <c r="BV389" s="10" t="s">
        <v>105</v>
      </c>
      <c r="BW389" s="10" t="s">
        <v>105</v>
      </c>
      <c r="BX389" s="5" t="s">
        <v>105</v>
      </c>
      <c r="BY389" s="5" t="s">
        <v>118</v>
      </c>
      <c r="BZ389" s="5">
        <v>1.0</v>
      </c>
      <c r="CA389" s="5" t="s">
        <v>105</v>
      </c>
      <c r="CB389" s="5" t="s">
        <v>105</v>
      </c>
      <c r="CC389" s="5" t="s">
        <v>105</v>
      </c>
      <c r="CD389" s="5" t="s">
        <v>105</v>
      </c>
      <c r="CE389" s="5" t="s">
        <v>105</v>
      </c>
      <c r="CF389" s="5" t="s">
        <v>105</v>
      </c>
      <c r="CG389" s="5" t="s">
        <v>105</v>
      </c>
      <c r="CH389" s="5" t="s">
        <v>105</v>
      </c>
      <c r="CI389" s="5" t="s">
        <v>105</v>
      </c>
      <c r="CJ389" s="5" t="s">
        <v>105</v>
      </c>
      <c r="CK389" s="5" t="s">
        <v>105</v>
      </c>
      <c r="CL389" s="5" t="s">
        <v>105</v>
      </c>
      <c r="CM389" s="5" t="s">
        <v>105</v>
      </c>
      <c r="CN389" s="5" t="s">
        <v>105</v>
      </c>
      <c r="CO389" s="5" t="s">
        <v>105</v>
      </c>
      <c r="CP389" s="5" t="s">
        <v>105</v>
      </c>
      <c r="CQ389" s="29" t="s">
        <v>3405</v>
      </c>
      <c r="CR389" s="5" t="s">
        <v>118</v>
      </c>
      <c r="CS389" s="5" t="s">
        <v>105</v>
      </c>
      <c r="CT389" s="5" t="s">
        <v>105</v>
      </c>
      <c r="CU389" s="5" t="s">
        <v>105</v>
      </c>
      <c r="CV389" s="13" t="s">
        <v>3406</v>
      </c>
      <c r="CW389" s="6"/>
      <c r="CX389" s="6"/>
      <c r="CY389" s="6"/>
      <c r="CZ389" s="6"/>
      <c r="DA389" s="6"/>
      <c r="DB389" s="6"/>
      <c r="DC389" s="6"/>
      <c r="DD389" s="6"/>
      <c r="DE389" s="6"/>
      <c r="DF389" s="6"/>
    </row>
    <row r="390">
      <c r="A390" s="5" t="s">
        <v>100</v>
      </c>
      <c r="B390" s="5" t="s">
        <v>1496</v>
      </c>
      <c r="C390" s="5" t="s">
        <v>3361</v>
      </c>
      <c r="D390" s="5">
        <v>58165.0</v>
      </c>
      <c r="E390" s="5" t="s">
        <v>1941</v>
      </c>
      <c r="F390" s="5">
        <v>2017.0</v>
      </c>
      <c r="G390" s="5" t="s">
        <v>135</v>
      </c>
      <c r="H390" s="5">
        <v>1.0</v>
      </c>
      <c r="I390" s="5" t="s">
        <v>136</v>
      </c>
      <c r="J390" s="5" t="s">
        <v>124</v>
      </c>
      <c r="K390" s="5" t="s">
        <v>199</v>
      </c>
      <c r="L390" s="5" t="s">
        <v>105</v>
      </c>
      <c r="M390" s="5" t="s">
        <v>105</v>
      </c>
      <c r="N390" s="5">
        <v>3.0</v>
      </c>
      <c r="O390" s="29" t="s">
        <v>3407</v>
      </c>
      <c r="P390" s="5" t="s">
        <v>105</v>
      </c>
      <c r="Q390" s="5" t="s">
        <v>3363</v>
      </c>
      <c r="R390" s="5" t="s">
        <v>3383</v>
      </c>
      <c r="S390" s="5" t="s">
        <v>1606</v>
      </c>
      <c r="T390" s="5" t="s">
        <v>105</v>
      </c>
      <c r="U390" s="5" t="s">
        <v>105</v>
      </c>
      <c r="V390" s="6"/>
      <c r="W390" s="5" t="s">
        <v>105</v>
      </c>
      <c r="X390" s="5">
        <v>1900.0</v>
      </c>
      <c r="Y390" s="5" t="s">
        <v>105</v>
      </c>
      <c r="Z390" s="5" t="s">
        <v>105</v>
      </c>
      <c r="AA390" s="5" t="s">
        <v>1842</v>
      </c>
      <c r="AB390" s="5">
        <v>0.0</v>
      </c>
      <c r="AC390" s="5" t="s">
        <v>3408</v>
      </c>
      <c r="AD390" s="5" t="s">
        <v>3409</v>
      </c>
      <c r="AE390" s="5" t="s">
        <v>105</v>
      </c>
      <c r="AF390" s="5" t="s">
        <v>105</v>
      </c>
      <c r="AG390" s="5" t="s">
        <v>105</v>
      </c>
      <c r="AH390" s="5">
        <v>15.0</v>
      </c>
      <c r="AI390" s="28">
        <f t="shared" si="98"/>
        <v>114.3</v>
      </c>
      <c r="AJ390" s="22">
        <v>375.0</v>
      </c>
      <c r="AK390" s="24">
        <f t="shared" si="99"/>
        <v>125</v>
      </c>
      <c r="AL390" s="5" t="s">
        <v>105</v>
      </c>
      <c r="AM390" s="5" t="s">
        <v>105</v>
      </c>
      <c r="AN390" s="5" t="s">
        <v>105</v>
      </c>
      <c r="AO390" s="5" t="s">
        <v>105</v>
      </c>
      <c r="AP390" s="5" t="s">
        <v>105</v>
      </c>
      <c r="AQ390" s="5" t="s">
        <v>105</v>
      </c>
      <c r="AR390" s="5" t="s">
        <v>105</v>
      </c>
      <c r="AS390" s="5" t="s">
        <v>105</v>
      </c>
      <c r="AT390" s="5" t="s">
        <v>105</v>
      </c>
      <c r="AU390" s="5" t="s">
        <v>105</v>
      </c>
      <c r="AV390" s="5" t="s">
        <v>105</v>
      </c>
      <c r="AW390" s="5" t="s">
        <v>105</v>
      </c>
      <c r="AX390" s="5" t="s">
        <v>105</v>
      </c>
      <c r="AY390" s="5" t="s">
        <v>105</v>
      </c>
      <c r="AZ390" s="5" t="s">
        <v>105</v>
      </c>
      <c r="BA390" s="5" t="s">
        <v>105</v>
      </c>
      <c r="BB390" s="5" t="s">
        <v>105</v>
      </c>
      <c r="BC390" s="5" t="s">
        <v>105</v>
      </c>
      <c r="BD390" s="5" t="s">
        <v>105</v>
      </c>
      <c r="BE390" s="5" t="s">
        <v>105</v>
      </c>
      <c r="BF390" s="5" t="s">
        <v>105</v>
      </c>
      <c r="BG390" s="5" t="s">
        <v>105</v>
      </c>
      <c r="BH390" s="5" t="s">
        <v>105</v>
      </c>
      <c r="BI390" s="5" t="s">
        <v>105</v>
      </c>
      <c r="BJ390" s="5" t="s">
        <v>105</v>
      </c>
      <c r="BK390" s="5" t="s">
        <v>105</v>
      </c>
      <c r="BL390" s="5" t="s">
        <v>105</v>
      </c>
      <c r="BM390" s="5" t="s">
        <v>105</v>
      </c>
      <c r="BN390" s="5" t="s">
        <v>105</v>
      </c>
      <c r="BO390" s="5" t="s">
        <v>105</v>
      </c>
      <c r="BP390" s="5" t="s">
        <v>105</v>
      </c>
      <c r="BQ390" s="5" t="s">
        <v>105</v>
      </c>
      <c r="BR390" s="5" t="s">
        <v>105</v>
      </c>
      <c r="BS390" s="5" t="s">
        <v>105</v>
      </c>
      <c r="BT390" s="5" t="s">
        <v>105</v>
      </c>
      <c r="BU390" s="5" t="s">
        <v>105</v>
      </c>
      <c r="BV390" s="10" t="s">
        <v>105</v>
      </c>
      <c r="BW390" s="10" t="s">
        <v>105</v>
      </c>
      <c r="BX390" s="5" t="s">
        <v>1308</v>
      </c>
      <c r="BY390" s="5" t="s">
        <v>105</v>
      </c>
      <c r="BZ390" s="5" t="s">
        <v>105</v>
      </c>
      <c r="CA390" s="5" t="s">
        <v>105</v>
      </c>
      <c r="CB390" s="5" t="s">
        <v>105</v>
      </c>
      <c r="CC390" s="5" t="s">
        <v>105</v>
      </c>
      <c r="CD390" s="5" t="s">
        <v>105</v>
      </c>
      <c r="CE390" s="5" t="s">
        <v>105</v>
      </c>
      <c r="CF390" s="5" t="s">
        <v>105</v>
      </c>
      <c r="CG390" s="5" t="s">
        <v>105</v>
      </c>
      <c r="CH390" s="5" t="s">
        <v>105</v>
      </c>
      <c r="CI390" s="5" t="s">
        <v>105</v>
      </c>
      <c r="CJ390" s="5" t="s">
        <v>105</v>
      </c>
      <c r="CK390" s="5" t="s">
        <v>105</v>
      </c>
      <c r="CL390" s="5" t="s">
        <v>105</v>
      </c>
      <c r="CM390" s="5" t="s">
        <v>105</v>
      </c>
      <c r="CN390" s="5" t="s">
        <v>105</v>
      </c>
      <c r="CO390" s="5" t="s">
        <v>105</v>
      </c>
      <c r="CP390" s="5" t="s">
        <v>3410</v>
      </c>
      <c r="CQ390" s="29" t="s">
        <v>3411</v>
      </c>
      <c r="CR390" s="5" t="s">
        <v>105</v>
      </c>
      <c r="CS390" s="5" t="s">
        <v>105</v>
      </c>
      <c r="CT390" s="5" t="s">
        <v>105</v>
      </c>
      <c r="CU390" s="5" t="s">
        <v>105</v>
      </c>
      <c r="CV390" s="13" t="s">
        <v>3412</v>
      </c>
      <c r="CW390" s="6"/>
      <c r="CX390" s="6"/>
      <c r="CY390" s="6"/>
      <c r="CZ390" s="6"/>
      <c r="DA390" s="6"/>
      <c r="DB390" s="6"/>
      <c r="DC390" s="6"/>
      <c r="DD390" s="6"/>
      <c r="DE390" s="6"/>
      <c r="DF390" s="6"/>
    </row>
    <row r="391">
      <c r="A391" s="5" t="s">
        <v>100</v>
      </c>
      <c r="B391" s="5" t="s">
        <v>1496</v>
      </c>
      <c r="C391" s="5" t="s">
        <v>1268</v>
      </c>
      <c r="D391" s="5">
        <v>700.0</v>
      </c>
      <c r="E391" s="5" t="s">
        <v>103</v>
      </c>
      <c r="F391" s="5">
        <v>1969.0</v>
      </c>
      <c r="G391" s="5" t="s">
        <v>669</v>
      </c>
      <c r="H391" s="5" t="s">
        <v>105</v>
      </c>
      <c r="I391" s="5" t="s">
        <v>214</v>
      </c>
      <c r="J391" s="5" t="s">
        <v>107</v>
      </c>
      <c r="K391" s="5" t="s">
        <v>108</v>
      </c>
      <c r="L391" s="5" t="s">
        <v>105</v>
      </c>
      <c r="M391" s="5" t="s">
        <v>137</v>
      </c>
      <c r="N391" s="5">
        <v>1.0</v>
      </c>
      <c r="O391" s="29" t="s">
        <v>3413</v>
      </c>
      <c r="P391" s="5" t="s">
        <v>3414</v>
      </c>
      <c r="Q391" s="5" t="s">
        <v>3415</v>
      </c>
      <c r="R391" s="5" t="s">
        <v>105</v>
      </c>
      <c r="S391" s="5" t="s">
        <v>105</v>
      </c>
      <c r="T391" s="5" t="s">
        <v>105</v>
      </c>
      <c r="U391" s="5" t="s">
        <v>105</v>
      </c>
      <c r="V391" s="6"/>
      <c r="W391" s="5" t="s">
        <v>105</v>
      </c>
      <c r="X391" s="5" t="s">
        <v>105</v>
      </c>
      <c r="Y391" s="5" t="s">
        <v>105</v>
      </c>
      <c r="Z391" s="5" t="s">
        <v>105</v>
      </c>
      <c r="AA391" s="5" t="s">
        <v>105</v>
      </c>
      <c r="AB391" s="5" t="s">
        <v>105</v>
      </c>
      <c r="AC391" s="5" t="s">
        <v>924</v>
      </c>
      <c r="AD391" s="5" t="s">
        <v>3416</v>
      </c>
      <c r="AE391" s="5" t="s">
        <v>105</v>
      </c>
      <c r="AF391" s="5" t="s">
        <v>105</v>
      </c>
      <c r="AG391" s="5" t="s">
        <v>105</v>
      </c>
      <c r="AH391" s="5" t="s">
        <v>105</v>
      </c>
      <c r="AI391" s="28">
        <f t="shared" si="98"/>
        <v>114.3</v>
      </c>
      <c r="AJ391" s="22">
        <v>375.0</v>
      </c>
      <c r="AK391" s="24">
        <f t="shared" si="99"/>
        <v>125</v>
      </c>
      <c r="AL391" s="5" t="s">
        <v>105</v>
      </c>
      <c r="AM391" s="5">
        <v>1.0</v>
      </c>
      <c r="AN391" s="5">
        <v>8.0</v>
      </c>
      <c r="AO391" s="5" t="s">
        <v>105</v>
      </c>
      <c r="AP391" s="5" t="s">
        <v>105</v>
      </c>
      <c r="AQ391" s="5" t="s">
        <v>105</v>
      </c>
      <c r="AR391" s="5" t="s">
        <v>105</v>
      </c>
      <c r="AS391" s="5" t="s">
        <v>105</v>
      </c>
      <c r="AT391" s="5" t="s">
        <v>105</v>
      </c>
      <c r="AU391" s="5" t="s">
        <v>105</v>
      </c>
      <c r="AV391" s="5" t="s">
        <v>105</v>
      </c>
      <c r="AW391" s="5" t="s">
        <v>286</v>
      </c>
      <c r="AX391" s="5" t="s">
        <v>105</v>
      </c>
      <c r="AY391" s="5" t="s">
        <v>105</v>
      </c>
      <c r="AZ391" s="5" t="s">
        <v>105</v>
      </c>
      <c r="BA391" s="5" t="s">
        <v>105</v>
      </c>
      <c r="BB391" s="5" t="s">
        <v>105</v>
      </c>
      <c r="BC391" s="5" t="s">
        <v>105</v>
      </c>
      <c r="BD391" s="5" t="s">
        <v>105</v>
      </c>
      <c r="BE391" s="5" t="s">
        <v>105</v>
      </c>
      <c r="BF391" s="5" t="s">
        <v>105</v>
      </c>
      <c r="BG391" s="5" t="s">
        <v>105</v>
      </c>
      <c r="BH391" s="5" t="s">
        <v>105</v>
      </c>
      <c r="BI391" s="5" t="s">
        <v>3417</v>
      </c>
      <c r="BJ391" s="5" t="s">
        <v>619</v>
      </c>
      <c r="BK391" s="5" t="s">
        <v>306</v>
      </c>
      <c r="BL391" s="5" t="s">
        <v>105</v>
      </c>
      <c r="BM391" s="5" t="s">
        <v>105</v>
      </c>
      <c r="BN391" s="5" t="s">
        <v>685</v>
      </c>
      <c r="BO391" s="5" t="s">
        <v>105</v>
      </c>
      <c r="BP391" s="5" t="s">
        <v>3418</v>
      </c>
      <c r="BQ391" s="5" t="s">
        <v>105</v>
      </c>
      <c r="BR391" s="5" t="s">
        <v>3419</v>
      </c>
      <c r="BS391" s="5" t="s">
        <v>105</v>
      </c>
      <c r="BT391" s="5" t="s">
        <v>3420</v>
      </c>
      <c r="BU391" s="5" t="s">
        <v>119</v>
      </c>
      <c r="BV391" s="5" t="s">
        <v>348</v>
      </c>
      <c r="BW391" s="10" t="s">
        <v>105</v>
      </c>
      <c r="BX391" s="5" t="s">
        <v>105</v>
      </c>
      <c r="BY391" s="5" t="s">
        <v>105</v>
      </c>
      <c r="BZ391" s="5" t="s">
        <v>105</v>
      </c>
      <c r="CA391" s="5" t="s">
        <v>105</v>
      </c>
      <c r="CB391" s="5" t="s">
        <v>105</v>
      </c>
      <c r="CC391" s="5" t="s">
        <v>105</v>
      </c>
      <c r="CD391" s="5" t="s">
        <v>105</v>
      </c>
      <c r="CE391" s="5" t="s">
        <v>105</v>
      </c>
      <c r="CF391" s="5" t="s">
        <v>105</v>
      </c>
      <c r="CG391" s="5" t="s">
        <v>105</v>
      </c>
      <c r="CH391" s="5" t="s">
        <v>105</v>
      </c>
      <c r="CI391" s="5" t="s">
        <v>105</v>
      </c>
      <c r="CJ391" s="5" t="s">
        <v>105</v>
      </c>
      <c r="CK391" s="5" t="s">
        <v>105</v>
      </c>
      <c r="CL391" s="5" t="s">
        <v>105</v>
      </c>
      <c r="CM391" s="5" t="s">
        <v>105</v>
      </c>
      <c r="CN391" s="5" t="s">
        <v>105</v>
      </c>
      <c r="CO391" s="5" t="s">
        <v>105</v>
      </c>
      <c r="CP391" s="5" t="s">
        <v>105</v>
      </c>
      <c r="CQ391" s="5" t="s">
        <v>105</v>
      </c>
      <c r="CR391" s="5" t="s">
        <v>105</v>
      </c>
      <c r="CS391" s="5" t="s">
        <v>105</v>
      </c>
      <c r="CT391" s="5" t="s">
        <v>105</v>
      </c>
      <c r="CU391" s="5" t="s">
        <v>105</v>
      </c>
      <c r="CV391" s="13" t="s">
        <v>3421</v>
      </c>
      <c r="CW391" s="6"/>
      <c r="CX391" s="6"/>
      <c r="CY391" s="6"/>
      <c r="CZ391" s="6"/>
      <c r="DA391" s="6"/>
      <c r="DB391" s="6"/>
      <c r="DC391" s="6"/>
      <c r="DD391" s="6"/>
      <c r="DE391" s="6"/>
      <c r="DF391" s="6"/>
    </row>
    <row r="392">
      <c r="A392" s="5" t="s">
        <v>100</v>
      </c>
      <c r="B392" s="5" t="s">
        <v>1496</v>
      </c>
      <c r="C392" s="5" t="s">
        <v>1268</v>
      </c>
      <c r="D392" s="5">
        <v>191.0</v>
      </c>
      <c r="E392" s="5" t="s">
        <v>105</v>
      </c>
      <c r="F392" s="5" t="s">
        <v>3422</v>
      </c>
      <c r="G392" s="5" t="s">
        <v>105</v>
      </c>
      <c r="H392" s="5" t="s">
        <v>105</v>
      </c>
      <c r="I392" s="5" t="s">
        <v>150</v>
      </c>
      <c r="J392" s="5" t="s">
        <v>107</v>
      </c>
      <c r="K392" s="5" t="s">
        <v>108</v>
      </c>
      <c r="L392" s="5" t="s">
        <v>105</v>
      </c>
      <c r="M392" s="5" t="s">
        <v>215</v>
      </c>
      <c r="N392" s="5">
        <v>2.0</v>
      </c>
      <c r="O392" s="29" t="s">
        <v>3423</v>
      </c>
      <c r="P392" s="5" t="s">
        <v>105</v>
      </c>
      <c r="Q392" s="5" t="s">
        <v>3424</v>
      </c>
      <c r="R392" s="5" t="s">
        <v>3425</v>
      </c>
      <c r="S392" s="5" t="s">
        <v>3125</v>
      </c>
      <c r="T392" s="5" t="s">
        <v>105</v>
      </c>
      <c r="U392" s="5" t="s">
        <v>105</v>
      </c>
      <c r="V392" s="6"/>
      <c r="W392" s="5" t="s">
        <v>105</v>
      </c>
      <c r="X392" s="5" t="s">
        <v>105</v>
      </c>
      <c r="Y392" s="5" t="s">
        <v>105</v>
      </c>
      <c r="Z392" s="5" t="s">
        <v>167</v>
      </c>
      <c r="AA392" s="5" t="s">
        <v>105</v>
      </c>
      <c r="AB392" s="5" t="s">
        <v>105</v>
      </c>
      <c r="AC392" s="5" t="s">
        <v>284</v>
      </c>
      <c r="AD392" s="5" t="s">
        <v>105</v>
      </c>
      <c r="AE392" s="5" t="s">
        <v>105</v>
      </c>
      <c r="AF392" s="5" t="s">
        <v>105</v>
      </c>
      <c r="AG392" s="5" t="s">
        <v>105</v>
      </c>
      <c r="AH392" s="5" t="s">
        <v>105</v>
      </c>
      <c r="AI392" s="5" t="s">
        <v>105</v>
      </c>
      <c r="AJ392" s="5" t="s">
        <v>105</v>
      </c>
      <c r="AK392" s="5" t="s">
        <v>105</v>
      </c>
      <c r="AL392" s="5" t="s">
        <v>105</v>
      </c>
      <c r="AM392" s="5">
        <v>1.0</v>
      </c>
      <c r="AN392" s="5" t="s">
        <v>105</v>
      </c>
      <c r="AO392" s="5" t="s">
        <v>105</v>
      </c>
      <c r="AP392" s="5" t="s">
        <v>105</v>
      </c>
      <c r="AQ392" s="5" t="s">
        <v>105</v>
      </c>
      <c r="AR392" s="5" t="s">
        <v>105</v>
      </c>
      <c r="AS392" s="5" t="s">
        <v>105</v>
      </c>
      <c r="AT392" s="5" t="s">
        <v>105</v>
      </c>
      <c r="AU392" s="5" t="s">
        <v>105</v>
      </c>
      <c r="AV392" s="5" t="s">
        <v>105</v>
      </c>
      <c r="AW392" s="5" t="s">
        <v>116</v>
      </c>
      <c r="AX392" s="5" t="s">
        <v>105</v>
      </c>
      <c r="AY392" s="5" t="s">
        <v>105</v>
      </c>
      <c r="AZ392" s="5" t="s">
        <v>105</v>
      </c>
      <c r="BA392" s="5" t="s">
        <v>105</v>
      </c>
      <c r="BB392" s="5" t="s">
        <v>105</v>
      </c>
      <c r="BC392" s="5" t="s">
        <v>105</v>
      </c>
      <c r="BD392" s="5" t="s">
        <v>105</v>
      </c>
      <c r="BE392" s="5" t="s">
        <v>105</v>
      </c>
      <c r="BF392" s="5" t="s">
        <v>105</v>
      </c>
      <c r="BG392" s="5" t="s">
        <v>105</v>
      </c>
      <c r="BH392" s="5" t="s">
        <v>105</v>
      </c>
      <c r="BI392" s="5" t="s">
        <v>105</v>
      </c>
      <c r="BJ392" s="5" t="s">
        <v>105</v>
      </c>
      <c r="BK392" s="5" t="s">
        <v>105</v>
      </c>
      <c r="BL392" s="5" t="s">
        <v>105</v>
      </c>
      <c r="BM392" s="5" t="s">
        <v>3426</v>
      </c>
      <c r="BN392" s="5" t="s">
        <v>685</v>
      </c>
      <c r="BO392" s="5" t="s">
        <v>105</v>
      </c>
      <c r="BP392" s="5" t="s">
        <v>105</v>
      </c>
      <c r="BQ392" s="5" t="s">
        <v>105</v>
      </c>
      <c r="BR392" s="5" t="s">
        <v>215</v>
      </c>
      <c r="BS392" s="5" t="s">
        <v>105</v>
      </c>
      <c r="BT392" s="5" t="s">
        <v>215</v>
      </c>
      <c r="BU392" s="5" t="s">
        <v>119</v>
      </c>
      <c r="BV392" s="10" t="s">
        <v>105</v>
      </c>
      <c r="BW392" s="10" t="s">
        <v>105</v>
      </c>
      <c r="BX392" s="5" t="s">
        <v>105</v>
      </c>
      <c r="BY392" s="5" t="s">
        <v>105</v>
      </c>
      <c r="BZ392" s="5" t="s">
        <v>105</v>
      </c>
      <c r="CA392" s="5" t="s">
        <v>105</v>
      </c>
      <c r="CB392" s="5" t="s">
        <v>105</v>
      </c>
      <c r="CC392" s="5" t="s">
        <v>105</v>
      </c>
      <c r="CD392" s="5" t="s">
        <v>105</v>
      </c>
      <c r="CE392" s="5" t="s">
        <v>105</v>
      </c>
      <c r="CF392" s="5" t="s">
        <v>105</v>
      </c>
      <c r="CG392" s="5" t="s">
        <v>105</v>
      </c>
      <c r="CH392" s="5" t="s">
        <v>105</v>
      </c>
      <c r="CI392" s="5" t="s">
        <v>105</v>
      </c>
      <c r="CJ392" s="5" t="s">
        <v>105</v>
      </c>
      <c r="CK392" s="5" t="s">
        <v>105</v>
      </c>
      <c r="CL392" s="5" t="s">
        <v>105</v>
      </c>
      <c r="CM392" s="5" t="s">
        <v>105</v>
      </c>
      <c r="CN392" s="5" t="s">
        <v>105</v>
      </c>
      <c r="CO392" s="5" t="s">
        <v>105</v>
      </c>
      <c r="CP392" s="5" t="s">
        <v>105</v>
      </c>
      <c r="CQ392" s="29" t="s">
        <v>3427</v>
      </c>
      <c r="CR392" s="5" t="s">
        <v>105</v>
      </c>
      <c r="CS392" s="5" t="s">
        <v>105</v>
      </c>
      <c r="CT392" s="5" t="s">
        <v>105</v>
      </c>
      <c r="CU392" s="5" t="s">
        <v>105</v>
      </c>
      <c r="CV392" s="13" t="s">
        <v>3428</v>
      </c>
      <c r="CW392" s="6"/>
      <c r="CX392" s="6"/>
      <c r="CY392" s="6"/>
      <c r="CZ392" s="6"/>
      <c r="DA392" s="6"/>
      <c r="DB392" s="6"/>
      <c r="DC392" s="6"/>
      <c r="DD392" s="6"/>
      <c r="DE392" s="6"/>
      <c r="DF392" s="6"/>
    </row>
    <row r="393">
      <c r="A393" s="5" t="s">
        <v>100</v>
      </c>
      <c r="B393" s="5" t="s">
        <v>1496</v>
      </c>
      <c r="C393" s="5" t="s">
        <v>1268</v>
      </c>
      <c r="D393" s="5">
        <v>7148.0</v>
      </c>
      <c r="E393" s="5" t="s">
        <v>103</v>
      </c>
      <c r="F393" s="5">
        <v>1993.0</v>
      </c>
      <c r="G393" s="5" t="s">
        <v>135</v>
      </c>
      <c r="H393" s="5" t="s">
        <v>105</v>
      </c>
      <c r="I393" s="5" t="s">
        <v>136</v>
      </c>
      <c r="J393" s="5" t="s">
        <v>124</v>
      </c>
      <c r="K393" s="5" t="s">
        <v>151</v>
      </c>
      <c r="L393" s="5" t="s">
        <v>105</v>
      </c>
      <c r="M393" s="5" t="s">
        <v>105</v>
      </c>
      <c r="N393" s="5">
        <v>3.0</v>
      </c>
      <c r="O393" s="29" t="s">
        <v>3429</v>
      </c>
      <c r="P393" s="5" t="s">
        <v>3430</v>
      </c>
      <c r="Q393" s="5" t="s">
        <v>3415</v>
      </c>
      <c r="R393" s="5" t="s">
        <v>2536</v>
      </c>
      <c r="S393" s="5" t="s">
        <v>3431</v>
      </c>
      <c r="T393" s="5" t="s">
        <v>105</v>
      </c>
      <c r="U393" s="5" t="s">
        <v>105</v>
      </c>
      <c r="V393" s="6"/>
      <c r="W393" s="5" t="s">
        <v>105</v>
      </c>
      <c r="X393" s="5" t="s">
        <v>105</v>
      </c>
      <c r="Y393" s="5" t="s">
        <v>105</v>
      </c>
      <c r="Z393" s="5" t="s">
        <v>261</v>
      </c>
      <c r="AA393" s="5" t="s">
        <v>105</v>
      </c>
      <c r="AB393" s="5" t="s">
        <v>105</v>
      </c>
      <c r="AC393" s="5" t="s">
        <v>567</v>
      </c>
      <c r="AD393" s="5" t="s">
        <v>105</v>
      </c>
      <c r="AE393" s="5" t="s">
        <v>105</v>
      </c>
      <c r="AF393" s="5" t="s">
        <v>105</v>
      </c>
      <c r="AG393" s="5" t="s">
        <v>105</v>
      </c>
      <c r="AH393" s="5" t="s">
        <v>105</v>
      </c>
      <c r="AI393" s="28">
        <f t="shared" ref="AI393:AI394" si="100">CONVERT(AJ393, "ft", "m")</f>
        <v>0.3048</v>
      </c>
      <c r="AJ393" s="22">
        <v>1.0</v>
      </c>
      <c r="AK393" s="24">
        <f t="shared" ref="AK393:AK394" si="101">CONVERT(AJ393, "ft", "yd")</f>
        <v>0.3333333333</v>
      </c>
      <c r="AL393" s="5" t="s">
        <v>105</v>
      </c>
      <c r="AM393" s="5" t="s">
        <v>105</v>
      </c>
      <c r="AN393" s="5" t="s">
        <v>105</v>
      </c>
      <c r="AO393" s="5" t="s">
        <v>105</v>
      </c>
      <c r="AP393" s="5" t="s">
        <v>105</v>
      </c>
      <c r="AQ393" s="5" t="s">
        <v>105</v>
      </c>
      <c r="AR393" s="5" t="s">
        <v>105</v>
      </c>
      <c r="AS393" s="5" t="s">
        <v>105</v>
      </c>
      <c r="AT393" s="5" t="s">
        <v>105</v>
      </c>
      <c r="AU393" s="5" t="s">
        <v>105</v>
      </c>
      <c r="AV393" s="5" t="s">
        <v>105</v>
      </c>
      <c r="AW393" s="5" t="s">
        <v>105</v>
      </c>
      <c r="AX393" s="5" t="s">
        <v>105</v>
      </c>
      <c r="AY393" s="5" t="s">
        <v>105</v>
      </c>
      <c r="AZ393" s="5" t="s">
        <v>105</v>
      </c>
      <c r="BA393" s="5" t="s">
        <v>105</v>
      </c>
      <c r="BB393" s="5" t="s">
        <v>105</v>
      </c>
      <c r="BC393" s="5" t="s">
        <v>105</v>
      </c>
      <c r="BD393" s="5" t="s">
        <v>105</v>
      </c>
      <c r="BE393" s="5" t="s">
        <v>105</v>
      </c>
      <c r="BF393" s="5" t="s">
        <v>105</v>
      </c>
      <c r="BG393" s="5" t="s">
        <v>105</v>
      </c>
      <c r="BH393" s="5" t="s">
        <v>105</v>
      </c>
      <c r="BI393" s="5" t="s">
        <v>105</v>
      </c>
      <c r="BJ393" s="5" t="s">
        <v>105</v>
      </c>
      <c r="BK393" s="5" t="s">
        <v>105</v>
      </c>
      <c r="BL393" s="5" t="s">
        <v>105</v>
      </c>
      <c r="BM393" s="5" t="s">
        <v>105</v>
      </c>
      <c r="BN393" s="5" t="s">
        <v>105</v>
      </c>
      <c r="BO393" s="5" t="s">
        <v>105</v>
      </c>
      <c r="BP393" s="5" t="s">
        <v>105</v>
      </c>
      <c r="BQ393" s="5" t="s">
        <v>105</v>
      </c>
      <c r="BR393" s="5" t="s">
        <v>3432</v>
      </c>
      <c r="BS393" s="5" t="s">
        <v>105</v>
      </c>
      <c r="BT393" s="5" t="s">
        <v>105</v>
      </c>
      <c r="BU393" s="5" t="s">
        <v>119</v>
      </c>
      <c r="BV393" s="10" t="s">
        <v>105</v>
      </c>
      <c r="BW393" s="10" t="s">
        <v>105</v>
      </c>
      <c r="BX393" s="5" t="s">
        <v>105</v>
      </c>
      <c r="BY393" s="5" t="s">
        <v>105</v>
      </c>
      <c r="BZ393" s="5" t="s">
        <v>105</v>
      </c>
      <c r="CA393" s="5">
        <v>1.0</v>
      </c>
      <c r="CB393" s="5" t="s">
        <v>105</v>
      </c>
      <c r="CC393" s="5" t="s">
        <v>105</v>
      </c>
      <c r="CD393" s="5">
        <v>18.0</v>
      </c>
      <c r="CE393" s="5" t="s">
        <v>105</v>
      </c>
      <c r="CF393" s="5" t="s">
        <v>105</v>
      </c>
      <c r="CG393" s="5" t="s">
        <v>105</v>
      </c>
      <c r="CH393" s="5" t="s">
        <v>105</v>
      </c>
      <c r="CI393" s="5" t="s">
        <v>105</v>
      </c>
      <c r="CJ393" s="5" t="s">
        <v>105</v>
      </c>
      <c r="CK393" s="5" t="s">
        <v>105</v>
      </c>
      <c r="CL393" s="5" t="s">
        <v>105</v>
      </c>
      <c r="CM393" s="5" t="s">
        <v>105</v>
      </c>
      <c r="CN393" s="5" t="s">
        <v>105</v>
      </c>
      <c r="CO393" s="5">
        <v>4.5</v>
      </c>
      <c r="CP393" s="5" t="s">
        <v>3433</v>
      </c>
      <c r="CQ393" s="29" t="s">
        <v>3434</v>
      </c>
      <c r="CR393" s="5" t="s">
        <v>105</v>
      </c>
      <c r="CS393" s="5" t="s">
        <v>105</v>
      </c>
      <c r="CT393" s="5" t="s">
        <v>105</v>
      </c>
      <c r="CU393" s="5" t="s">
        <v>105</v>
      </c>
      <c r="CV393" s="13" t="s">
        <v>3435</v>
      </c>
      <c r="CW393" s="6"/>
      <c r="CX393" s="6"/>
      <c r="CY393" s="6"/>
      <c r="CZ393" s="6"/>
      <c r="DA393" s="6"/>
      <c r="DB393" s="6"/>
      <c r="DC393" s="6"/>
      <c r="DD393" s="6"/>
      <c r="DE393" s="6"/>
      <c r="DF393" s="6"/>
    </row>
    <row r="394">
      <c r="A394" s="5" t="s">
        <v>100</v>
      </c>
      <c r="B394" s="5" t="s">
        <v>1496</v>
      </c>
      <c r="C394" s="5" t="s">
        <v>1268</v>
      </c>
      <c r="D394" s="5">
        <v>64019.0</v>
      </c>
      <c r="E394" s="5" t="s">
        <v>1941</v>
      </c>
      <c r="F394" s="5">
        <v>1997.0</v>
      </c>
      <c r="G394" s="5" t="s">
        <v>163</v>
      </c>
      <c r="H394" s="5" t="s">
        <v>105</v>
      </c>
      <c r="I394" s="5" t="s">
        <v>150</v>
      </c>
      <c r="J394" s="5" t="s">
        <v>107</v>
      </c>
      <c r="K394" s="5" t="s">
        <v>108</v>
      </c>
      <c r="L394" s="5" t="s">
        <v>105</v>
      </c>
      <c r="M394" s="5" t="s">
        <v>137</v>
      </c>
      <c r="N394" s="5">
        <v>2.0</v>
      </c>
      <c r="O394" s="29" t="s">
        <v>3436</v>
      </c>
      <c r="P394" s="5" t="s">
        <v>105</v>
      </c>
      <c r="Q394" s="5" t="s">
        <v>3437</v>
      </c>
      <c r="R394" s="5" t="s">
        <v>3438</v>
      </c>
      <c r="S394" s="5" t="s">
        <v>105</v>
      </c>
      <c r="T394" s="5" t="s">
        <v>105</v>
      </c>
      <c r="U394" s="5" t="s">
        <v>105</v>
      </c>
      <c r="V394" s="6"/>
      <c r="W394" s="5" t="s">
        <v>105</v>
      </c>
      <c r="X394" s="5">
        <v>1507.0</v>
      </c>
      <c r="Y394" s="5" t="s">
        <v>105</v>
      </c>
      <c r="Z394" s="5" t="s">
        <v>167</v>
      </c>
      <c r="AA394" s="5" t="s">
        <v>105</v>
      </c>
      <c r="AB394" s="5" t="s">
        <v>105</v>
      </c>
      <c r="AC394" s="5" t="s">
        <v>3439</v>
      </c>
      <c r="AD394" s="5" t="s">
        <v>3440</v>
      </c>
      <c r="AE394" s="5" t="s">
        <v>105</v>
      </c>
      <c r="AF394" s="5" t="s">
        <v>105</v>
      </c>
      <c r="AG394" s="5" t="s">
        <v>105</v>
      </c>
      <c r="AH394" s="6">
        <f t="shared" ref="AH394:AH395" si="102">5/60</f>
        <v>0.08333333333</v>
      </c>
      <c r="AI394" s="28">
        <f t="shared" si="100"/>
        <v>109.728</v>
      </c>
      <c r="AJ394" s="22">
        <v>360.0</v>
      </c>
      <c r="AK394" s="24">
        <f t="shared" si="101"/>
        <v>120</v>
      </c>
      <c r="AL394" s="5" t="s">
        <v>105</v>
      </c>
      <c r="AM394" s="5">
        <v>1.0</v>
      </c>
      <c r="AN394" s="5">
        <v>6.0</v>
      </c>
      <c r="AO394" s="5" t="s">
        <v>105</v>
      </c>
      <c r="AP394" s="5" t="s">
        <v>105</v>
      </c>
      <c r="AQ394" s="5" t="s">
        <v>105</v>
      </c>
      <c r="AR394" s="5" t="s">
        <v>105</v>
      </c>
      <c r="AS394" s="5" t="s">
        <v>105</v>
      </c>
      <c r="AT394" s="5" t="s">
        <v>105</v>
      </c>
      <c r="AU394" s="5" t="s">
        <v>105</v>
      </c>
      <c r="AV394" s="5" t="s">
        <v>105</v>
      </c>
      <c r="AW394" s="5" t="s">
        <v>170</v>
      </c>
      <c r="AX394" s="5" t="s">
        <v>105</v>
      </c>
      <c r="AY394" s="5" t="s">
        <v>105</v>
      </c>
      <c r="AZ394" s="5" t="s">
        <v>105</v>
      </c>
      <c r="BA394" s="5" t="s">
        <v>105</v>
      </c>
      <c r="BB394" s="5" t="s">
        <v>105</v>
      </c>
      <c r="BC394" s="5" t="s">
        <v>105</v>
      </c>
      <c r="BD394" s="5" t="s">
        <v>977</v>
      </c>
      <c r="BE394" s="5" t="s">
        <v>105</v>
      </c>
      <c r="BF394" s="5" t="s">
        <v>105</v>
      </c>
      <c r="BG394" s="5" t="s">
        <v>105</v>
      </c>
      <c r="BH394" s="5" t="s">
        <v>105</v>
      </c>
      <c r="BI394" s="5" t="s">
        <v>105</v>
      </c>
      <c r="BJ394" s="5" t="s">
        <v>105</v>
      </c>
      <c r="BK394" s="5" t="s">
        <v>105</v>
      </c>
      <c r="BL394" s="5" t="s">
        <v>105</v>
      </c>
      <c r="BM394" s="5" t="s">
        <v>105</v>
      </c>
      <c r="BN394" s="5" t="s">
        <v>105</v>
      </c>
      <c r="BO394" s="5" t="s">
        <v>105</v>
      </c>
      <c r="BP394" s="5" t="s">
        <v>105</v>
      </c>
      <c r="BQ394" s="5" t="s">
        <v>105</v>
      </c>
      <c r="BR394" s="5" t="s">
        <v>3441</v>
      </c>
      <c r="BS394" s="5" t="s">
        <v>118</v>
      </c>
      <c r="BT394" s="5" t="s">
        <v>3442</v>
      </c>
      <c r="BU394" s="5" t="s">
        <v>119</v>
      </c>
      <c r="BV394" s="10" t="s">
        <v>105</v>
      </c>
      <c r="BW394" s="5" t="s">
        <v>118</v>
      </c>
      <c r="BX394" s="5" t="s">
        <v>105</v>
      </c>
      <c r="BY394" s="5" t="s">
        <v>105</v>
      </c>
      <c r="BZ394" s="5" t="s">
        <v>105</v>
      </c>
      <c r="CA394" s="5" t="s">
        <v>105</v>
      </c>
      <c r="CB394" s="5" t="s">
        <v>105</v>
      </c>
      <c r="CC394" s="5" t="s">
        <v>105</v>
      </c>
      <c r="CD394" s="5" t="s">
        <v>105</v>
      </c>
      <c r="CE394" s="5" t="s">
        <v>105</v>
      </c>
      <c r="CF394" s="5" t="s">
        <v>105</v>
      </c>
      <c r="CG394" s="5" t="s">
        <v>105</v>
      </c>
      <c r="CH394" s="5" t="s">
        <v>105</v>
      </c>
      <c r="CI394" s="5" t="s">
        <v>105</v>
      </c>
      <c r="CJ394" s="5" t="s">
        <v>105</v>
      </c>
      <c r="CK394" s="5" t="s">
        <v>105</v>
      </c>
      <c r="CL394" s="5" t="s">
        <v>105</v>
      </c>
      <c r="CM394" s="5" t="s">
        <v>105</v>
      </c>
      <c r="CN394" s="5" t="s">
        <v>105</v>
      </c>
      <c r="CO394" s="5" t="s">
        <v>105</v>
      </c>
      <c r="CP394" s="5" t="s">
        <v>105</v>
      </c>
      <c r="CQ394" s="29" t="s">
        <v>3443</v>
      </c>
      <c r="CR394" s="5" t="s">
        <v>105</v>
      </c>
      <c r="CS394" s="5" t="s">
        <v>105</v>
      </c>
      <c r="CT394" s="5" t="s">
        <v>105</v>
      </c>
      <c r="CU394" s="5" t="s">
        <v>105</v>
      </c>
      <c r="CV394" s="13" t="s">
        <v>3444</v>
      </c>
      <c r="CW394" s="6"/>
      <c r="CX394" s="6"/>
      <c r="CY394" s="6"/>
      <c r="CZ394" s="6"/>
      <c r="DA394" s="6"/>
      <c r="DB394" s="6"/>
      <c r="DC394" s="6"/>
      <c r="DD394" s="6"/>
      <c r="DE394" s="6"/>
      <c r="DF394" s="6"/>
    </row>
    <row r="395">
      <c r="A395" s="5" t="s">
        <v>100</v>
      </c>
      <c r="B395" s="5" t="s">
        <v>1496</v>
      </c>
      <c r="C395" s="5" t="s">
        <v>1268</v>
      </c>
      <c r="D395" s="5">
        <v>1829.0</v>
      </c>
      <c r="E395" s="5" t="s">
        <v>105</v>
      </c>
      <c r="F395" s="5">
        <v>2000.0</v>
      </c>
      <c r="G395" s="5" t="s">
        <v>492</v>
      </c>
      <c r="H395" s="5" t="s">
        <v>105</v>
      </c>
      <c r="I395" s="5" t="s">
        <v>136</v>
      </c>
      <c r="J395" s="5" t="s">
        <v>107</v>
      </c>
      <c r="K395" s="5" t="s">
        <v>108</v>
      </c>
      <c r="L395" s="5" t="s">
        <v>105</v>
      </c>
      <c r="M395" s="5" t="s">
        <v>137</v>
      </c>
      <c r="N395" s="5">
        <v>1.0</v>
      </c>
      <c r="O395" s="29" t="s">
        <v>3445</v>
      </c>
      <c r="P395" s="29" t="s">
        <v>3446</v>
      </c>
      <c r="Q395" s="5" t="s">
        <v>3437</v>
      </c>
      <c r="R395" s="5" t="s">
        <v>3438</v>
      </c>
      <c r="S395" s="5" t="s">
        <v>105</v>
      </c>
      <c r="T395" s="5" t="s">
        <v>105</v>
      </c>
      <c r="U395" s="5" t="s">
        <v>105</v>
      </c>
      <c r="V395" s="6"/>
      <c r="W395" s="5" t="s">
        <v>105</v>
      </c>
      <c r="X395" s="5">
        <v>2100.0</v>
      </c>
      <c r="Y395" s="5" t="s">
        <v>271</v>
      </c>
      <c r="Z395" s="5" t="s">
        <v>167</v>
      </c>
      <c r="AA395" s="5" t="s">
        <v>105</v>
      </c>
      <c r="AB395" s="5" t="s">
        <v>105</v>
      </c>
      <c r="AC395" s="5" t="s">
        <v>3447</v>
      </c>
      <c r="AD395" s="5" t="s">
        <v>3448</v>
      </c>
      <c r="AE395" s="5" t="s">
        <v>105</v>
      </c>
      <c r="AF395" s="5" t="s">
        <v>105</v>
      </c>
      <c r="AG395" s="5" t="s">
        <v>105</v>
      </c>
      <c r="AH395" s="6">
        <f t="shared" si="102"/>
        <v>0.08333333333</v>
      </c>
      <c r="AI395" s="15" t="s">
        <v>105</v>
      </c>
      <c r="AJ395" s="22" t="s">
        <v>105</v>
      </c>
      <c r="AK395" s="25" t="s">
        <v>105</v>
      </c>
      <c r="AL395" s="5" t="s">
        <v>105</v>
      </c>
      <c r="AM395" s="5">
        <v>1.0</v>
      </c>
      <c r="AN395" s="5">
        <v>8.0</v>
      </c>
      <c r="AO395" s="5" t="s">
        <v>105</v>
      </c>
      <c r="AP395" s="5" t="s">
        <v>105</v>
      </c>
      <c r="AQ395" s="5" t="s">
        <v>105</v>
      </c>
      <c r="AR395" s="5" t="s">
        <v>105</v>
      </c>
      <c r="AS395" s="5" t="s">
        <v>105</v>
      </c>
      <c r="AT395" s="5" t="s">
        <v>105</v>
      </c>
      <c r="AU395" s="5" t="s">
        <v>105</v>
      </c>
      <c r="AV395" s="5" t="s">
        <v>105</v>
      </c>
      <c r="AW395" s="5" t="s">
        <v>1749</v>
      </c>
      <c r="AX395" s="5" t="s">
        <v>105</v>
      </c>
      <c r="AY395" s="5" t="s">
        <v>105</v>
      </c>
      <c r="AZ395" s="5">
        <v>4.0</v>
      </c>
      <c r="BA395" s="5" t="s">
        <v>105</v>
      </c>
      <c r="BB395" s="5" t="s">
        <v>105</v>
      </c>
      <c r="BC395" s="5" t="s">
        <v>2063</v>
      </c>
      <c r="BD395" s="5" t="s">
        <v>977</v>
      </c>
      <c r="BE395" s="5" t="s">
        <v>105</v>
      </c>
      <c r="BF395" s="5" t="s">
        <v>105</v>
      </c>
      <c r="BG395" s="5" t="s">
        <v>105</v>
      </c>
      <c r="BH395" s="5" t="s">
        <v>105</v>
      </c>
      <c r="BI395" s="5" t="s">
        <v>105</v>
      </c>
      <c r="BJ395" s="5" t="s">
        <v>619</v>
      </c>
      <c r="BK395" s="5" t="s">
        <v>306</v>
      </c>
      <c r="BL395" s="5" t="s">
        <v>105</v>
      </c>
      <c r="BM395" s="5" t="s">
        <v>105</v>
      </c>
      <c r="BN395" s="5" t="s">
        <v>105</v>
      </c>
      <c r="BO395" s="5" t="s">
        <v>105</v>
      </c>
      <c r="BP395" s="5" t="s">
        <v>3449</v>
      </c>
      <c r="BQ395" s="5" t="s">
        <v>105</v>
      </c>
      <c r="BR395" s="5" t="s">
        <v>3450</v>
      </c>
      <c r="BS395" s="5" t="s">
        <v>105</v>
      </c>
      <c r="BT395" s="5" t="s">
        <v>105</v>
      </c>
      <c r="BU395" s="5" t="s">
        <v>119</v>
      </c>
      <c r="BV395" s="10" t="s">
        <v>105</v>
      </c>
      <c r="BW395" s="10" t="s">
        <v>105</v>
      </c>
      <c r="BX395" s="5" t="s">
        <v>105</v>
      </c>
      <c r="BY395" s="5" t="s">
        <v>105</v>
      </c>
      <c r="BZ395" s="5" t="s">
        <v>105</v>
      </c>
      <c r="CA395" s="5" t="s">
        <v>105</v>
      </c>
      <c r="CB395" s="5" t="s">
        <v>105</v>
      </c>
      <c r="CC395" s="5" t="s">
        <v>105</v>
      </c>
      <c r="CD395" s="5" t="s">
        <v>105</v>
      </c>
      <c r="CE395" s="5" t="s">
        <v>105</v>
      </c>
      <c r="CF395" s="5" t="s">
        <v>105</v>
      </c>
      <c r="CG395" s="5" t="s">
        <v>105</v>
      </c>
      <c r="CH395" s="5" t="s">
        <v>105</v>
      </c>
      <c r="CI395" s="5" t="s">
        <v>105</v>
      </c>
      <c r="CJ395" s="5" t="s">
        <v>105</v>
      </c>
      <c r="CK395" s="5" t="s">
        <v>105</v>
      </c>
      <c r="CL395" s="5" t="s">
        <v>105</v>
      </c>
      <c r="CM395" s="5" t="s">
        <v>105</v>
      </c>
      <c r="CN395" s="5" t="s">
        <v>105</v>
      </c>
      <c r="CO395" s="5" t="s">
        <v>105</v>
      </c>
      <c r="CP395" s="5" t="s">
        <v>105</v>
      </c>
      <c r="CQ395" s="5" t="s">
        <v>105</v>
      </c>
      <c r="CR395" s="5" t="s">
        <v>105</v>
      </c>
      <c r="CS395" s="5" t="s">
        <v>105</v>
      </c>
      <c r="CT395" s="5" t="s">
        <v>105</v>
      </c>
      <c r="CU395" s="5" t="s">
        <v>105</v>
      </c>
      <c r="CV395" s="13" t="s">
        <v>3451</v>
      </c>
      <c r="CW395" s="6"/>
      <c r="CX395" s="6"/>
      <c r="CY395" s="6"/>
      <c r="CZ395" s="6"/>
      <c r="DA395" s="6"/>
      <c r="DB395" s="6"/>
      <c r="DC395" s="6"/>
      <c r="DD395" s="6"/>
      <c r="DE395" s="6"/>
      <c r="DF395" s="6"/>
    </row>
    <row r="396">
      <c r="A396" s="5" t="s">
        <v>100</v>
      </c>
      <c r="B396" s="5" t="s">
        <v>1496</v>
      </c>
      <c r="C396" s="5" t="s">
        <v>1268</v>
      </c>
      <c r="D396" s="5">
        <v>3209.0</v>
      </c>
      <c r="E396" s="5" t="s">
        <v>105</v>
      </c>
      <c r="F396" s="5">
        <v>2001.0</v>
      </c>
      <c r="G396" s="5" t="s">
        <v>492</v>
      </c>
      <c r="H396" s="5">
        <v>14.0</v>
      </c>
      <c r="I396" s="5" t="s">
        <v>136</v>
      </c>
      <c r="J396" s="5" t="s">
        <v>124</v>
      </c>
      <c r="K396" s="5" t="s">
        <v>151</v>
      </c>
      <c r="L396" s="5" t="s">
        <v>105</v>
      </c>
      <c r="M396" s="5" t="s">
        <v>151</v>
      </c>
      <c r="N396" s="5">
        <v>1.0</v>
      </c>
      <c r="O396" s="29" t="s">
        <v>3452</v>
      </c>
      <c r="P396" s="29" t="s">
        <v>3453</v>
      </c>
      <c r="Q396" s="5" t="s">
        <v>1851</v>
      </c>
      <c r="R396" s="5" t="s">
        <v>3454</v>
      </c>
      <c r="S396" s="5" t="s">
        <v>105</v>
      </c>
      <c r="T396" s="5" t="s">
        <v>105</v>
      </c>
      <c r="U396" s="5" t="s">
        <v>105</v>
      </c>
      <c r="V396" s="6"/>
      <c r="W396" s="5" t="s">
        <v>105</v>
      </c>
      <c r="X396" s="5">
        <v>1530.0</v>
      </c>
      <c r="Y396" s="5">
        <v>65.0</v>
      </c>
      <c r="Z396" s="5" t="s">
        <v>3455</v>
      </c>
      <c r="AA396" s="5" t="s">
        <v>220</v>
      </c>
      <c r="AB396" s="5">
        <v>8.0</v>
      </c>
      <c r="AC396" s="5" t="s">
        <v>3456</v>
      </c>
      <c r="AD396" s="5" t="s">
        <v>105</v>
      </c>
      <c r="AE396" s="5" t="s">
        <v>105</v>
      </c>
      <c r="AF396" s="5" t="s">
        <v>105</v>
      </c>
      <c r="AG396" s="5" t="s">
        <v>105</v>
      </c>
      <c r="AH396" s="5" t="s">
        <v>105</v>
      </c>
      <c r="AI396" s="28">
        <f t="shared" ref="AI396:AI401" si="103">CONVERT(AJ396, "ft", "m")</f>
        <v>0.3048</v>
      </c>
      <c r="AJ396" s="22">
        <v>1.0</v>
      </c>
      <c r="AK396" s="24">
        <f t="shared" ref="AK396:AK401" si="104">CONVERT(AJ396, "ft", "yd")</f>
        <v>0.3333333333</v>
      </c>
      <c r="AL396" s="5" t="s">
        <v>105</v>
      </c>
      <c r="AM396" s="5">
        <v>1.0</v>
      </c>
      <c r="AN396" s="5" t="s">
        <v>105</v>
      </c>
      <c r="AO396" s="5" t="s">
        <v>105</v>
      </c>
      <c r="AP396" s="5" t="s">
        <v>105</v>
      </c>
      <c r="AQ396" s="5" t="s">
        <v>105</v>
      </c>
      <c r="AR396" s="5" t="s">
        <v>105</v>
      </c>
      <c r="AS396" s="5" t="s">
        <v>105</v>
      </c>
      <c r="AT396" s="5" t="s">
        <v>105</v>
      </c>
      <c r="AU396" s="5" t="s">
        <v>105</v>
      </c>
      <c r="AV396" s="5" t="s">
        <v>105</v>
      </c>
      <c r="AW396" s="5" t="s">
        <v>105</v>
      </c>
      <c r="AX396" s="5" t="s">
        <v>105</v>
      </c>
      <c r="AY396" s="5" t="s">
        <v>105</v>
      </c>
      <c r="AZ396" s="5" t="s">
        <v>105</v>
      </c>
      <c r="BA396" s="5" t="s">
        <v>105</v>
      </c>
      <c r="BB396" s="5" t="s">
        <v>105</v>
      </c>
      <c r="BC396" s="5" t="s">
        <v>105</v>
      </c>
      <c r="BD396" s="5" t="s">
        <v>105</v>
      </c>
      <c r="BE396" s="5" t="s">
        <v>105</v>
      </c>
      <c r="BF396" s="5" t="s">
        <v>105</v>
      </c>
      <c r="BG396" s="5" t="s">
        <v>105</v>
      </c>
      <c r="BH396" s="5" t="s">
        <v>105</v>
      </c>
      <c r="BI396" s="5" t="s">
        <v>105</v>
      </c>
      <c r="BJ396" s="5" t="s">
        <v>105</v>
      </c>
      <c r="BK396" s="5" t="s">
        <v>105</v>
      </c>
      <c r="BL396" s="5" t="s">
        <v>105</v>
      </c>
      <c r="BM396" s="5" t="s">
        <v>105</v>
      </c>
      <c r="BN396" s="5" t="s">
        <v>105</v>
      </c>
      <c r="BO396" s="5" t="s">
        <v>105</v>
      </c>
      <c r="BP396" s="5" t="s">
        <v>105</v>
      </c>
      <c r="BQ396" s="5" t="s">
        <v>105</v>
      </c>
      <c r="BR396" s="5" t="s">
        <v>3457</v>
      </c>
      <c r="BS396" s="5" t="s">
        <v>105</v>
      </c>
      <c r="BT396" s="5" t="s">
        <v>105</v>
      </c>
      <c r="BU396" s="5" t="s">
        <v>105</v>
      </c>
      <c r="BV396" s="10" t="s">
        <v>105</v>
      </c>
      <c r="BW396" s="10" t="s">
        <v>105</v>
      </c>
      <c r="BX396" s="5" t="s">
        <v>105</v>
      </c>
      <c r="BY396" s="5" t="s">
        <v>105</v>
      </c>
      <c r="BZ396" s="5" t="s">
        <v>105</v>
      </c>
      <c r="CA396" s="5">
        <v>1.0</v>
      </c>
      <c r="CB396" s="5">
        <v>1.0</v>
      </c>
      <c r="CC396" s="5" t="s">
        <v>105</v>
      </c>
      <c r="CD396" s="5">
        <v>17.0</v>
      </c>
      <c r="CE396" s="5">
        <v>6.0</v>
      </c>
      <c r="CF396" s="5" t="s">
        <v>105</v>
      </c>
      <c r="CG396" s="5">
        <v>1.0</v>
      </c>
      <c r="CH396" s="5" t="s">
        <v>105</v>
      </c>
      <c r="CI396" s="5" t="s">
        <v>105</v>
      </c>
      <c r="CJ396" s="5" t="s">
        <v>105</v>
      </c>
      <c r="CK396" s="5" t="s">
        <v>105</v>
      </c>
      <c r="CL396" s="5" t="s">
        <v>118</v>
      </c>
      <c r="CM396" s="5">
        <v>5.0</v>
      </c>
      <c r="CN396" s="5" t="s">
        <v>105</v>
      </c>
      <c r="CO396" s="5" t="s">
        <v>105</v>
      </c>
      <c r="CP396" s="5" t="s">
        <v>105</v>
      </c>
      <c r="CQ396" s="29" t="s">
        <v>3458</v>
      </c>
      <c r="CR396" s="5" t="s">
        <v>105</v>
      </c>
      <c r="CS396" s="5" t="s">
        <v>105</v>
      </c>
      <c r="CT396" s="5" t="s">
        <v>105</v>
      </c>
      <c r="CU396" s="5" t="s">
        <v>105</v>
      </c>
      <c r="CV396" s="13" t="s">
        <v>3459</v>
      </c>
      <c r="CW396" s="6"/>
      <c r="CX396" s="6"/>
      <c r="CY396" s="6"/>
      <c r="CZ396" s="6"/>
      <c r="DA396" s="6"/>
      <c r="DB396" s="6"/>
      <c r="DC396" s="6"/>
      <c r="DD396" s="6"/>
      <c r="DE396" s="6"/>
      <c r="DF396" s="6"/>
    </row>
    <row r="397">
      <c r="A397" s="5" t="s">
        <v>100</v>
      </c>
      <c r="B397" s="5" t="s">
        <v>1496</v>
      </c>
      <c r="C397" s="5" t="s">
        <v>3460</v>
      </c>
      <c r="D397" s="5">
        <v>703.0</v>
      </c>
      <c r="E397" s="5" t="s">
        <v>105</v>
      </c>
      <c r="F397" s="5">
        <v>1984.0</v>
      </c>
      <c r="G397" s="5" t="s">
        <v>213</v>
      </c>
      <c r="H397" s="5" t="s">
        <v>105</v>
      </c>
      <c r="I397" s="5" t="s">
        <v>214</v>
      </c>
      <c r="J397" s="5" t="s">
        <v>124</v>
      </c>
      <c r="K397" s="5" t="s">
        <v>199</v>
      </c>
      <c r="L397" s="5" t="s">
        <v>105</v>
      </c>
      <c r="M397" s="5" t="s">
        <v>105</v>
      </c>
      <c r="N397" s="5">
        <v>3.0</v>
      </c>
      <c r="O397" s="29" t="s">
        <v>3461</v>
      </c>
      <c r="P397" s="5" t="s">
        <v>3462</v>
      </c>
      <c r="Q397" s="5" t="s">
        <v>3460</v>
      </c>
      <c r="R397" s="5" t="s">
        <v>3463</v>
      </c>
      <c r="S397" s="5" t="s">
        <v>105</v>
      </c>
      <c r="T397" s="5" t="s">
        <v>1222</v>
      </c>
      <c r="U397" s="5" t="s">
        <v>105</v>
      </c>
      <c r="V397" s="6"/>
      <c r="W397" s="6">
        <f>(700+1000)/2</f>
        <v>850</v>
      </c>
      <c r="X397" s="5">
        <v>2230.0</v>
      </c>
      <c r="Y397" s="5" t="s">
        <v>105</v>
      </c>
      <c r="Z397" s="5" t="s">
        <v>105</v>
      </c>
      <c r="AA397" s="5" t="s">
        <v>105</v>
      </c>
      <c r="AB397" s="5" t="s">
        <v>105</v>
      </c>
      <c r="AC397" s="5" t="s">
        <v>3464</v>
      </c>
      <c r="AD397" s="5" t="s">
        <v>1699</v>
      </c>
      <c r="AE397" s="5" t="s">
        <v>105</v>
      </c>
      <c r="AF397" s="5" t="s">
        <v>105</v>
      </c>
      <c r="AG397" s="5" t="s">
        <v>105</v>
      </c>
      <c r="AH397" s="5">
        <v>30.0</v>
      </c>
      <c r="AI397" s="28">
        <f t="shared" si="103"/>
        <v>27.432</v>
      </c>
      <c r="AJ397" s="22">
        <v>90.0</v>
      </c>
      <c r="AK397" s="24">
        <f t="shared" si="104"/>
        <v>30</v>
      </c>
      <c r="AL397" s="5" t="s">
        <v>105</v>
      </c>
      <c r="AM397" s="5" t="s">
        <v>105</v>
      </c>
      <c r="AN397" s="5" t="s">
        <v>105</v>
      </c>
      <c r="AO397" s="5" t="s">
        <v>105</v>
      </c>
      <c r="AP397" s="5" t="s">
        <v>105</v>
      </c>
      <c r="AQ397" s="5" t="s">
        <v>105</v>
      </c>
      <c r="AR397" s="5" t="s">
        <v>105</v>
      </c>
      <c r="AS397" s="5" t="s">
        <v>105</v>
      </c>
      <c r="AT397" s="5" t="s">
        <v>105</v>
      </c>
      <c r="AU397" s="5" t="s">
        <v>105</v>
      </c>
      <c r="AV397" s="5" t="s">
        <v>105</v>
      </c>
      <c r="AW397" s="5" t="s">
        <v>105</v>
      </c>
      <c r="AX397" s="5" t="s">
        <v>105</v>
      </c>
      <c r="AY397" s="5" t="s">
        <v>105</v>
      </c>
      <c r="AZ397" s="5" t="s">
        <v>105</v>
      </c>
      <c r="BA397" s="5" t="s">
        <v>105</v>
      </c>
      <c r="BB397" s="5" t="s">
        <v>105</v>
      </c>
      <c r="BC397" s="5" t="s">
        <v>105</v>
      </c>
      <c r="BD397" s="5" t="s">
        <v>105</v>
      </c>
      <c r="BE397" s="5" t="s">
        <v>105</v>
      </c>
      <c r="BF397" s="5" t="s">
        <v>105</v>
      </c>
      <c r="BG397" s="5" t="s">
        <v>105</v>
      </c>
      <c r="BH397" s="5" t="s">
        <v>105</v>
      </c>
      <c r="BI397" s="5" t="s">
        <v>105</v>
      </c>
      <c r="BJ397" s="5" t="s">
        <v>105</v>
      </c>
      <c r="BK397" s="5" t="s">
        <v>105</v>
      </c>
      <c r="BL397" s="5" t="s">
        <v>105</v>
      </c>
      <c r="BM397" s="5" t="s">
        <v>105</v>
      </c>
      <c r="BN397" s="5" t="s">
        <v>105</v>
      </c>
      <c r="BO397" s="5" t="s">
        <v>105</v>
      </c>
      <c r="BP397" s="5" t="s">
        <v>105</v>
      </c>
      <c r="BQ397" s="5" t="s">
        <v>105</v>
      </c>
      <c r="BR397" s="5" t="s">
        <v>105</v>
      </c>
      <c r="BS397" s="5" t="s">
        <v>105</v>
      </c>
      <c r="BT397" s="5" t="s">
        <v>105</v>
      </c>
      <c r="BU397" s="5" t="s">
        <v>105</v>
      </c>
      <c r="BV397" s="10" t="s">
        <v>105</v>
      </c>
      <c r="BW397" s="10" t="s">
        <v>105</v>
      </c>
      <c r="BX397" s="5" t="s">
        <v>2095</v>
      </c>
      <c r="BY397" s="5" t="s">
        <v>105</v>
      </c>
      <c r="BZ397" s="5" t="s">
        <v>105</v>
      </c>
      <c r="CA397" s="5" t="s">
        <v>105</v>
      </c>
      <c r="CB397" s="5" t="s">
        <v>105</v>
      </c>
      <c r="CC397" s="5" t="s">
        <v>105</v>
      </c>
      <c r="CD397" s="5" t="s">
        <v>105</v>
      </c>
      <c r="CE397" s="5" t="s">
        <v>105</v>
      </c>
      <c r="CF397" s="5" t="s">
        <v>105</v>
      </c>
      <c r="CG397" s="5" t="s">
        <v>105</v>
      </c>
      <c r="CH397" s="5" t="s">
        <v>105</v>
      </c>
      <c r="CI397" s="5" t="s">
        <v>105</v>
      </c>
      <c r="CJ397" s="5" t="s">
        <v>105</v>
      </c>
      <c r="CK397" s="5" t="s">
        <v>105</v>
      </c>
      <c r="CL397" s="5" t="s">
        <v>105</v>
      </c>
      <c r="CM397" s="5" t="s">
        <v>105</v>
      </c>
      <c r="CN397" s="5" t="s">
        <v>105</v>
      </c>
      <c r="CO397" s="5" t="s">
        <v>105</v>
      </c>
      <c r="CP397" s="5" t="s">
        <v>105</v>
      </c>
      <c r="CQ397" s="5" t="s">
        <v>105</v>
      </c>
      <c r="CR397" s="5" t="s">
        <v>105</v>
      </c>
      <c r="CS397" s="5" t="s">
        <v>105</v>
      </c>
      <c r="CT397" s="5" t="s">
        <v>105</v>
      </c>
      <c r="CU397" s="5" t="s">
        <v>105</v>
      </c>
      <c r="CV397" s="13" t="s">
        <v>3465</v>
      </c>
      <c r="CW397" s="6"/>
      <c r="CX397" s="6"/>
      <c r="CY397" s="6"/>
      <c r="CZ397" s="6"/>
      <c r="DA397" s="6"/>
      <c r="DB397" s="6"/>
      <c r="DC397" s="6"/>
      <c r="DD397" s="6"/>
      <c r="DE397" s="6"/>
      <c r="DF397" s="6"/>
    </row>
    <row r="398">
      <c r="A398" s="5"/>
      <c r="B398" s="5"/>
      <c r="C398" s="6"/>
      <c r="D398" s="6"/>
      <c r="E398" s="6"/>
      <c r="F398" s="6"/>
      <c r="G398" s="6"/>
      <c r="H398" s="6"/>
      <c r="I398" s="6"/>
      <c r="J398" s="6"/>
      <c r="K398" s="6"/>
      <c r="L398" s="6"/>
      <c r="M398" s="6"/>
      <c r="N398" s="6"/>
      <c r="O398" s="32"/>
      <c r="P398" s="6"/>
      <c r="Q398" s="6"/>
      <c r="R398" s="6"/>
      <c r="S398" s="6"/>
      <c r="T398" s="6"/>
      <c r="U398" s="6"/>
      <c r="V398" s="6"/>
      <c r="W398" s="6"/>
      <c r="X398" s="6"/>
      <c r="Y398" s="6"/>
      <c r="Z398" s="6"/>
      <c r="AA398" s="6"/>
      <c r="AB398" s="6"/>
      <c r="AC398" s="6"/>
      <c r="AD398" s="6"/>
      <c r="AE398" s="5" t="s">
        <v>105</v>
      </c>
      <c r="AF398" s="6"/>
      <c r="AG398" s="6"/>
      <c r="AH398" s="6"/>
      <c r="AI398" s="28">
        <f t="shared" si="103"/>
        <v>0.3048</v>
      </c>
      <c r="AJ398" s="22">
        <v>1.0</v>
      </c>
      <c r="AK398" s="24">
        <f t="shared" si="104"/>
        <v>0.3333333333</v>
      </c>
      <c r="AL398" s="6"/>
      <c r="AM398" s="6"/>
      <c r="AN398" s="6"/>
      <c r="AO398" s="6"/>
      <c r="AP398" s="6"/>
      <c r="AQ398" s="6"/>
      <c r="AR398" s="6"/>
      <c r="AS398" s="6"/>
      <c r="AT398" s="6"/>
      <c r="AU398" s="6"/>
      <c r="AV398" s="6"/>
      <c r="AW398" s="6"/>
      <c r="AX398" s="6"/>
      <c r="AY398" s="6"/>
      <c r="AZ398" s="6"/>
      <c r="BA398" s="6"/>
      <c r="BB398" s="6"/>
      <c r="BC398" s="6"/>
      <c r="BD398" s="6"/>
      <c r="BE398" s="5" t="s">
        <v>105</v>
      </c>
      <c r="BF398" s="6"/>
      <c r="BG398" s="6"/>
      <c r="BH398" s="6"/>
      <c r="BI398" s="6"/>
      <c r="BJ398" s="6"/>
      <c r="BK398" s="6"/>
      <c r="BL398" s="6"/>
      <c r="BM398" s="6"/>
      <c r="BN398" s="6"/>
      <c r="BO398" s="6"/>
      <c r="BP398" s="6"/>
      <c r="BQ398" s="6"/>
      <c r="BR398" s="6"/>
      <c r="BS398" s="6"/>
      <c r="BT398" s="6"/>
      <c r="BU398" s="6"/>
      <c r="BV398" s="6"/>
      <c r="BW398" s="6"/>
      <c r="BX398" s="6"/>
      <c r="BY398" s="6"/>
      <c r="BZ398" s="6"/>
      <c r="CA398" s="6"/>
      <c r="CB398" s="6"/>
      <c r="CC398" s="6"/>
      <c r="CD398" s="6"/>
      <c r="CE398" s="6"/>
      <c r="CF398" s="6"/>
      <c r="CG398" s="6"/>
      <c r="CH398" s="6"/>
      <c r="CI398" s="6"/>
      <c r="CJ398" s="6"/>
      <c r="CK398" s="6"/>
      <c r="CL398" s="6"/>
      <c r="CM398" s="6"/>
      <c r="CN398" s="6"/>
      <c r="CO398" s="6"/>
      <c r="CP398" s="6"/>
      <c r="CQ398" s="6"/>
      <c r="CR398" s="6"/>
      <c r="CS398" s="6"/>
      <c r="CT398" s="6"/>
      <c r="CU398" s="6"/>
      <c r="CV398" s="6"/>
      <c r="CW398" s="6"/>
      <c r="CX398" s="6"/>
      <c r="CY398" s="6"/>
      <c r="CZ398" s="6"/>
      <c r="DA398" s="6"/>
      <c r="DB398" s="6"/>
      <c r="DC398" s="6"/>
      <c r="DD398" s="6"/>
      <c r="DE398" s="6"/>
      <c r="DF398" s="6"/>
    </row>
    <row r="399">
      <c r="A399" s="5" t="s">
        <v>100</v>
      </c>
      <c r="B399" s="5" t="s">
        <v>3466</v>
      </c>
      <c r="C399" s="5" t="s">
        <v>3467</v>
      </c>
      <c r="D399" s="5">
        <v>41508.0</v>
      </c>
      <c r="E399" s="5" t="s">
        <v>3468</v>
      </c>
      <c r="F399" s="5">
        <v>2013.0</v>
      </c>
      <c r="G399" s="5" t="s">
        <v>163</v>
      </c>
      <c r="H399" s="5">
        <v>12.0</v>
      </c>
      <c r="I399" s="5" t="s">
        <v>150</v>
      </c>
      <c r="J399" s="5" t="s">
        <v>107</v>
      </c>
      <c r="K399" s="5" t="s">
        <v>108</v>
      </c>
      <c r="L399" s="5" t="s">
        <v>105</v>
      </c>
      <c r="M399" s="5" t="s">
        <v>137</v>
      </c>
      <c r="N399" s="5">
        <v>1.0</v>
      </c>
      <c r="O399" s="29" t="s">
        <v>3469</v>
      </c>
      <c r="P399" s="5" t="s">
        <v>3470</v>
      </c>
      <c r="Q399" s="5" t="s">
        <v>3471</v>
      </c>
      <c r="R399" s="5" t="s">
        <v>3472</v>
      </c>
      <c r="S399" s="5" t="s">
        <v>105</v>
      </c>
      <c r="T399" s="5" t="s">
        <v>105</v>
      </c>
      <c r="U399" s="5" t="s">
        <v>105</v>
      </c>
      <c r="V399" s="6"/>
      <c r="W399" s="5" t="s">
        <v>105</v>
      </c>
      <c r="X399" s="5">
        <v>1630.0</v>
      </c>
      <c r="Y399" s="5">
        <v>90.0</v>
      </c>
      <c r="Z399" s="5" t="s">
        <v>261</v>
      </c>
      <c r="AA399" s="5" t="s">
        <v>156</v>
      </c>
      <c r="AB399" s="5">
        <v>13.0</v>
      </c>
      <c r="AC399" s="5" t="s">
        <v>3473</v>
      </c>
      <c r="AD399" s="5" t="s">
        <v>105</v>
      </c>
      <c r="AE399" s="5" t="s">
        <v>105</v>
      </c>
      <c r="AF399" s="5" t="s">
        <v>105</v>
      </c>
      <c r="AG399" s="5" t="s">
        <v>105</v>
      </c>
      <c r="AH399" s="5">
        <f>9/60</f>
        <v>0.15</v>
      </c>
      <c r="AI399" s="28">
        <f t="shared" si="103"/>
        <v>160.02</v>
      </c>
      <c r="AJ399" s="22">
        <f>175*3</f>
        <v>525</v>
      </c>
      <c r="AK399" s="24">
        <f t="shared" si="104"/>
        <v>175</v>
      </c>
      <c r="AL399" s="5" t="s">
        <v>105</v>
      </c>
      <c r="AM399" s="5">
        <v>1.0</v>
      </c>
      <c r="AN399" s="5">
        <v>8.0</v>
      </c>
      <c r="AO399" s="5" t="s">
        <v>105</v>
      </c>
      <c r="AP399" s="5" t="s">
        <v>105</v>
      </c>
      <c r="AQ399" s="5" t="s">
        <v>105</v>
      </c>
      <c r="AR399" s="5" t="s">
        <v>105</v>
      </c>
      <c r="AS399" s="5" t="s">
        <v>105</v>
      </c>
      <c r="AT399" s="5" t="s">
        <v>105</v>
      </c>
      <c r="AU399" s="5" t="s">
        <v>105</v>
      </c>
      <c r="AV399" s="5" t="s">
        <v>105</v>
      </c>
      <c r="AW399" s="5" t="s">
        <v>317</v>
      </c>
      <c r="AX399" s="5" t="s">
        <v>105</v>
      </c>
      <c r="AY399" s="5" t="s">
        <v>105</v>
      </c>
      <c r="AZ399" s="5">
        <v>6.0</v>
      </c>
      <c r="BA399" s="5" t="s">
        <v>105</v>
      </c>
      <c r="BB399" s="5" t="s">
        <v>105</v>
      </c>
      <c r="BC399" s="5" t="s">
        <v>105</v>
      </c>
      <c r="BD399" s="5" t="s">
        <v>105</v>
      </c>
      <c r="BE399" s="5" t="s">
        <v>105</v>
      </c>
      <c r="BF399" s="5" t="s">
        <v>105</v>
      </c>
      <c r="BG399" s="5" t="s">
        <v>105</v>
      </c>
      <c r="BH399" s="5" t="s">
        <v>105</v>
      </c>
      <c r="BI399" s="5" t="s">
        <v>748</v>
      </c>
      <c r="BJ399" s="5" t="s">
        <v>105</v>
      </c>
      <c r="BK399" s="5" t="s">
        <v>105</v>
      </c>
      <c r="BL399" s="5" t="s">
        <v>105</v>
      </c>
      <c r="BM399" s="5" t="s">
        <v>3474</v>
      </c>
      <c r="BN399" s="5" t="s">
        <v>685</v>
      </c>
      <c r="BO399" s="5" t="s">
        <v>105</v>
      </c>
      <c r="BP399" s="5" t="s">
        <v>105</v>
      </c>
      <c r="BQ399" s="5" t="s">
        <v>105</v>
      </c>
      <c r="BR399" s="5" t="s">
        <v>3475</v>
      </c>
      <c r="BS399" s="5" t="s">
        <v>105</v>
      </c>
      <c r="BT399" s="30" t="s">
        <v>3476</v>
      </c>
      <c r="BU399" s="5" t="s">
        <v>119</v>
      </c>
      <c r="BV399" s="10" t="s">
        <v>348</v>
      </c>
      <c r="BW399" s="10" t="s">
        <v>105</v>
      </c>
      <c r="BX399" s="5" t="s">
        <v>105</v>
      </c>
      <c r="BY399" s="5" t="s">
        <v>105</v>
      </c>
      <c r="BZ399" s="5" t="s">
        <v>105</v>
      </c>
      <c r="CA399" s="5" t="s">
        <v>105</v>
      </c>
      <c r="CB399" s="5" t="s">
        <v>105</v>
      </c>
      <c r="CC399" s="5" t="s">
        <v>105</v>
      </c>
      <c r="CD399" s="5" t="s">
        <v>105</v>
      </c>
      <c r="CE399" s="5" t="s">
        <v>105</v>
      </c>
      <c r="CF399" s="5" t="s">
        <v>105</v>
      </c>
      <c r="CG399" s="5" t="s">
        <v>105</v>
      </c>
      <c r="CH399" s="5" t="s">
        <v>105</v>
      </c>
      <c r="CI399" s="5" t="s">
        <v>105</v>
      </c>
      <c r="CJ399" s="5" t="s">
        <v>105</v>
      </c>
      <c r="CK399" s="5" t="s">
        <v>105</v>
      </c>
      <c r="CL399" s="5" t="s">
        <v>105</v>
      </c>
      <c r="CM399" s="5" t="s">
        <v>105</v>
      </c>
      <c r="CN399" s="5" t="s">
        <v>105</v>
      </c>
      <c r="CO399" s="5" t="s">
        <v>105</v>
      </c>
      <c r="CP399" s="5" t="s">
        <v>105</v>
      </c>
      <c r="CQ399" s="26" t="s">
        <v>3477</v>
      </c>
      <c r="CR399" s="5" t="s">
        <v>105</v>
      </c>
      <c r="CS399" s="5" t="s">
        <v>105</v>
      </c>
      <c r="CT399" s="5" t="s">
        <v>105</v>
      </c>
      <c r="CU399" s="5" t="s">
        <v>105</v>
      </c>
      <c r="CV399" s="13" t="s">
        <v>3478</v>
      </c>
      <c r="CW399" s="6"/>
      <c r="CX399" s="6"/>
      <c r="CY399" s="6"/>
      <c r="CZ399" s="6"/>
      <c r="DA399" s="6"/>
      <c r="DB399" s="6"/>
      <c r="DC399" s="6"/>
      <c r="DD399" s="6"/>
      <c r="DE399" s="6"/>
      <c r="DF399" s="6"/>
    </row>
    <row r="400">
      <c r="A400" s="5" t="s">
        <v>100</v>
      </c>
      <c r="B400" s="5" t="s">
        <v>3466</v>
      </c>
      <c r="C400" s="5" t="s">
        <v>3467</v>
      </c>
      <c r="D400" s="5">
        <v>43204.0</v>
      </c>
      <c r="E400" s="5" t="s">
        <v>3468</v>
      </c>
      <c r="F400" s="5">
        <v>2013.0</v>
      </c>
      <c r="G400" s="5" t="s">
        <v>492</v>
      </c>
      <c r="H400" s="5">
        <v>18.0</v>
      </c>
      <c r="I400" s="5" t="s">
        <v>136</v>
      </c>
      <c r="J400" s="5" t="s">
        <v>124</v>
      </c>
      <c r="K400" s="5" t="s">
        <v>108</v>
      </c>
      <c r="L400" s="5" t="s">
        <v>105</v>
      </c>
      <c r="M400" s="5" t="s">
        <v>137</v>
      </c>
      <c r="N400" s="5">
        <v>2.0</v>
      </c>
      <c r="O400" s="26" t="s">
        <v>3479</v>
      </c>
      <c r="P400" s="5" t="s">
        <v>3480</v>
      </c>
      <c r="Q400" s="5" t="s">
        <v>3471</v>
      </c>
      <c r="R400" s="5" t="s">
        <v>3481</v>
      </c>
      <c r="S400" s="5" t="s">
        <v>3482</v>
      </c>
      <c r="T400" s="5" t="s">
        <v>105</v>
      </c>
      <c r="U400" s="5" t="s">
        <v>105</v>
      </c>
      <c r="V400" s="6"/>
      <c r="W400" s="5" t="s">
        <v>105</v>
      </c>
      <c r="X400" s="5">
        <v>1745.0</v>
      </c>
      <c r="Y400" s="5">
        <v>65.0</v>
      </c>
      <c r="Z400" s="5" t="s">
        <v>167</v>
      </c>
      <c r="AA400" s="5" t="s">
        <v>545</v>
      </c>
      <c r="AB400" s="5">
        <v>100.0</v>
      </c>
      <c r="AC400" s="5" t="s">
        <v>3483</v>
      </c>
      <c r="AD400" s="5" t="s">
        <v>105</v>
      </c>
      <c r="AE400" s="5" t="s">
        <v>105</v>
      </c>
      <c r="AF400" s="5" t="s">
        <v>105</v>
      </c>
      <c r="AG400" s="5" t="s">
        <v>105</v>
      </c>
      <c r="AH400" s="6">
        <f>4/60</f>
        <v>0.06666666667</v>
      </c>
      <c r="AI400" s="28">
        <f t="shared" si="103"/>
        <v>32.004</v>
      </c>
      <c r="AJ400" s="22">
        <f>35*3</f>
        <v>105</v>
      </c>
      <c r="AK400" s="24">
        <f t="shared" si="104"/>
        <v>35</v>
      </c>
      <c r="AL400" s="5" t="s">
        <v>105</v>
      </c>
      <c r="AM400" s="5">
        <v>1.0</v>
      </c>
      <c r="AN400" s="5" t="s">
        <v>105</v>
      </c>
      <c r="AO400" s="5" t="s">
        <v>105</v>
      </c>
      <c r="AP400" s="5" t="s">
        <v>105</v>
      </c>
      <c r="AQ400" s="5" t="s">
        <v>105</v>
      </c>
      <c r="AR400" s="5" t="s">
        <v>105</v>
      </c>
      <c r="AS400" s="5" t="s">
        <v>105</v>
      </c>
      <c r="AT400" s="5" t="s">
        <v>105</v>
      </c>
      <c r="AU400" s="5" t="s">
        <v>105</v>
      </c>
      <c r="AV400" s="5" t="s">
        <v>105</v>
      </c>
      <c r="AW400" s="5" t="s">
        <v>170</v>
      </c>
      <c r="AX400" s="5" t="s">
        <v>105</v>
      </c>
      <c r="AY400" s="5" t="s">
        <v>105</v>
      </c>
      <c r="AZ400" s="5" t="s">
        <v>105</v>
      </c>
      <c r="BA400" s="5" t="s">
        <v>105</v>
      </c>
      <c r="BB400" s="5" t="s">
        <v>105</v>
      </c>
      <c r="BC400" s="5" t="s">
        <v>105</v>
      </c>
      <c r="BD400" s="5" t="s">
        <v>105</v>
      </c>
      <c r="BE400" s="5" t="s">
        <v>105</v>
      </c>
      <c r="BF400" s="5" t="s">
        <v>105</v>
      </c>
      <c r="BG400" s="5" t="s">
        <v>105</v>
      </c>
      <c r="BH400" s="5" t="s">
        <v>105</v>
      </c>
      <c r="BI400" s="5" t="s">
        <v>105</v>
      </c>
      <c r="BJ400" s="5" t="s">
        <v>105</v>
      </c>
      <c r="BK400" s="5" t="s">
        <v>105</v>
      </c>
      <c r="BL400" s="5" t="s">
        <v>105</v>
      </c>
      <c r="BM400" s="5" t="s">
        <v>3484</v>
      </c>
      <c r="BN400" s="5" t="s">
        <v>105</v>
      </c>
      <c r="BO400" s="5" t="s">
        <v>105</v>
      </c>
      <c r="BP400" s="5" t="s">
        <v>105</v>
      </c>
      <c r="BQ400" s="5" t="s">
        <v>105</v>
      </c>
      <c r="BR400" s="5" t="s">
        <v>3485</v>
      </c>
      <c r="BS400" s="5" t="s">
        <v>105</v>
      </c>
      <c r="BT400" s="5" t="s">
        <v>1523</v>
      </c>
      <c r="BU400" s="5" t="s">
        <v>119</v>
      </c>
      <c r="BV400" s="10" t="s">
        <v>105</v>
      </c>
      <c r="BW400" s="10" t="s">
        <v>105</v>
      </c>
      <c r="BX400" s="5" t="s">
        <v>105</v>
      </c>
      <c r="BY400" s="5" t="s">
        <v>105</v>
      </c>
      <c r="BZ400" s="5" t="s">
        <v>105</v>
      </c>
      <c r="CA400" s="5" t="s">
        <v>105</v>
      </c>
      <c r="CB400" s="5" t="s">
        <v>105</v>
      </c>
      <c r="CC400" s="5" t="s">
        <v>105</v>
      </c>
      <c r="CD400" s="5" t="s">
        <v>105</v>
      </c>
      <c r="CE400" s="5" t="s">
        <v>105</v>
      </c>
      <c r="CF400" s="5" t="s">
        <v>105</v>
      </c>
      <c r="CG400" s="5" t="s">
        <v>105</v>
      </c>
      <c r="CH400" s="5" t="s">
        <v>105</v>
      </c>
      <c r="CI400" s="5" t="s">
        <v>105</v>
      </c>
      <c r="CJ400" s="5" t="s">
        <v>105</v>
      </c>
      <c r="CK400" s="5" t="s">
        <v>105</v>
      </c>
      <c r="CL400" s="5" t="s">
        <v>105</v>
      </c>
      <c r="CM400" s="5" t="s">
        <v>105</v>
      </c>
      <c r="CN400" s="5" t="s">
        <v>105</v>
      </c>
      <c r="CO400" s="5" t="s">
        <v>105</v>
      </c>
      <c r="CP400" s="5" t="s">
        <v>105</v>
      </c>
      <c r="CQ400" s="26" t="s">
        <v>3486</v>
      </c>
      <c r="CR400" s="5" t="s">
        <v>105</v>
      </c>
      <c r="CS400" s="5" t="s">
        <v>105</v>
      </c>
      <c r="CT400" s="5" t="s">
        <v>3487</v>
      </c>
      <c r="CU400" s="5" t="s">
        <v>105</v>
      </c>
      <c r="CV400" s="13" t="s">
        <v>3488</v>
      </c>
      <c r="CW400" s="6"/>
      <c r="CX400" s="6"/>
      <c r="CY400" s="6"/>
      <c r="CZ400" s="6"/>
      <c r="DA400" s="6"/>
      <c r="DB400" s="6"/>
      <c r="DC400" s="6"/>
      <c r="DD400" s="6"/>
      <c r="DE400" s="6"/>
      <c r="DF400" s="6"/>
    </row>
    <row r="401">
      <c r="A401" s="5" t="s">
        <v>100</v>
      </c>
      <c r="B401" s="5" t="s">
        <v>3466</v>
      </c>
      <c r="C401" s="5" t="s">
        <v>3489</v>
      </c>
      <c r="D401" s="5">
        <v>2149.0</v>
      </c>
      <c r="E401" s="5" t="s">
        <v>105</v>
      </c>
      <c r="F401" s="5">
        <v>1987.0</v>
      </c>
      <c r="G401" s="5" t="s">
        <v>669</v>
      </c>
      <c r="H401" s="5">
        <v>22.0</v>
      </c>
      <c r="I401" s="5" t="s">
        <v>214</v>
      </c>
      <c r="J401" s="5" t="s">
        <v>124</v>
      </c>
      <c r="K401" s="5" t="s">
        <v>151</v>
      </c>
      <c r="L401" s="5" t="s">
        <v>105</v>
      </c>
      <c r="M401" s="5" t="s">
        <v>151</v>
      </c>
      <c r="N401" s="5">
        <v>10.0</v>
      </c>
      <c r="O401" s="26" t="s">
        <v>3490</v>
      </c>
      <c r="P401" s="5" t="s">
        <v>3491</v>
      </c>
      <c r="Q401" s="5" t="s">
        <v>3492</v>
      </c>
      <c r="R401" s="5" t="s">
        <v>3493</v>
      </c>
      <c r="S401" s="5" t="s">
        <v>3493</v>
      </c>
      <c r="T401" s="5" t="s">
        <v>105</v>
      </c>
      <c r="U401" s="5" t="s">
        <v>105</v>
      </c>
      <c r="V401" s="6"/>
      <c r="W401" s="5" t="s">
        <v>105</v>
      </c>
      <c r="X401" s="5">
        <v>230.0</v>
      </c>
      <c r="Y401" s="5" t="s">
        <v>105</v>
      </c>
      <c r="Z401" s="5" t="s">
        <v>105</v>
      </c>
      <c r="AA401" s="5" t="s">
        <v>805</v>
      </c>
      <c r="AB401" s="5">
        <v>52.0</v>
      </c>
      <c r="AC401" s="5" t="s">
        <v>475</v>
      </c>
      <c r="AD401" s="5" t="s">
        <v>105</v>
      </c>
      <c r="AE401" s="5" t="s">
        <v>105</v>
      </c>
      <c r="AF401" s="5" t="s">
        <v>118</v>
      </c>
      <c r="AG401" s="5">
        <v>21.0</v>
      </c>
      <c r="AH401" s="5" t="s">
        <v>105</v>
      </c>
      <c r="AI401" s="28">
        <f t="shared" si="103"/>
        <v>0.3048</v>
      </c>
      <c r="AJ401" s="22">
        <v>1.0</v>
      </c>
      <c r="AK401" s="24">
        <f t="shared" si="104"/>
        <v>0.3333333333</v>
      </c>
      <c r="AL401" s="5" t="s">
        <v>105</v>
      </c>
      <c r="AM401" s="5" t="s">
        <v>105</v>
      </c>
      <c r="AN401" s="5" t="s">
        <v>105</v>
      </c>
      <c r="AO401" s="5" t="s">
        <v>105</v>
      </c>
      <c r="AP401" s="5" t="s">
        <v>105</v>
      </c>
      <c r="AQ401" s="5" t="s">
        <v>105</v>
      </c>
      <c r="AR401" s="5" t="s">
        <v>105</v>
      </c>
      <c r="AS401" s="5" t="s">
        <v>105</v>
      </c>
      <c r="AT401" s="5" t="s">
        <v>105</v>
      </c>
      <c r="AU401" s="5" t="s">
        <v>105</v>
      </c>
      <c r="AV401" s="5" t="s">
        <v>105</v>
      </c>
      <c r="AW401" s="5" t="s">
        <v>105</v>
      </c>
      <c r="AX401" s="5" t="s">
        <v>105</v>
      </c>
      <c r="AY401" s="5" t="s">
        <v>105</v>
      </c>
      <c r="AZ401" s="5" t="s">
        <v>105</v>
      </c>
      <c r="BA401" s="5" t="s">
        <v>105</v>
      </c>
      <c r="BB401" s="5" t="s">
        <v>105</v>
      </c>
      <c r="BC401" s="5" t="s">
        <v>105</v>
      </c>
      <c r="BD401" s="5" t="s">
        <v>105</v>
      </c>
      <c r="BE401" s="5" t="s">
        <v>105</v>
      </c>
      <c r="BF401" s="5" t="s">
        <v>105</v>
      </c>
      <c r="BG401" s="5" t="s">
        <v>105</v>
      </c>
      <c r="BH401" s="5" t="s">
        <v>105</v>
      </c>
      <c r="BI401" s="5" t="s">
        <v>105</v>
      </c>
      <c r="BJ401" s="5" t="s">
        <v>105</v>
      </c>
      <c r="BK401" s="5" t="s">
        <v>105</v>
      </c>
      <c r="BL401" s="5" t="s">
        <v>105</v>
      </c>
      <c r="BM401" s="5" t="s">
        <v>105</v>
      </c>
      <c r="BN401" s="5" t="s">
        <v>105</v>
      </c>
      <c r="BO401" s="5" t="s">
        <v>105</v>
      </c>
      <c r="BP401" s="5" t="s">
        <v>105</v>
      </c>
      <c r="BQ401" s="5" t="s">
        <v>105</v>
      </c>
      <c r="BR401" s="5" t="s">
        <v>3494</v>
      </c>
      <c r="BS401" s="5" t="s">
        <v>105</v>
      </c>
      <c r="BT401" s="5" t="s">
        <v>105</v>
      </c>
      <c r="BU401" s="5" t="s">
        <v>105</v>
      </c>
      <c r="BV401" s="10" t="s">
        <v>105</v>
      </c>
      <c r="BW401" s="10" t="s">
        <v>105</v>
      </c>
      <c r="BX401" s="5" t="s">
        <v>105</v>
      </c>
      <c r="BY401" s="5" t="s">
        <v>105</v>
      </c>
      <c r="BZ401" s="5" t="s">
        <v>105</v>
      </c>
      <c r="CA401" s="5">
        <v>1.0</v>
      </c>
      <c r="CB401" s="5" t="s">
        <v>105</v>
      </c>
      <c r="CC401" s="5">
        <v>5280.0</v>
      </c>
      <c r="CD401" s="6">
        <f>(12+16)/2</f>
        <v>14</v>
      </c>
      <c r="CE401" s="5" t="s">
        <v>105</v>
      </c>
      <c r="CF401" s="5" t="s">
        <v>105</v>
      </c>
      <c r="CG401" s="5" t="s">
        <v>105</v>
      </c>
      <c r="CH401" s="5" t="s">
        <v>105</v>
      </c>
      <c r="CI401" s="5" t="s">
        <v>105</v>
      </c>
      <c r="CJ401" s="5" t="s">
        <v>105</v>
      </c>
      <c r="CK401" s="5" t="s">
        <v>105</v>
      </c>
      <c r="CL401" s="5" t="s">
        <v>105</v>
      </c>
      <c r="CM401" s="5" t="s">
        <v>105</v>
      </c>
      <c r="CN401" s="5">
        <v>5.5</v>
      </c>
      <c r="CO401" s="5" t="s">
        <v>105</v>
      </c>
      <c r="CP401" s="5" t="s">
        <v>105</v>
      </c>
      <c r="CQ401" s="5" t="s">
        <v>105</v>
      </c>
      <c r="CR401" s="5" t="s">
        <v>105</v>
      </c>
      <c r="CS401" s="5" t="s">
        <v>105</v>
      </c>
      <c r="CT401" s="5" t="s">
        <v>105</v>
      </c>
      <c r="CU401" s="5" t="s">
        <v>105</v>
      </c>
      <c r="CV401" s="13" t="s">
        <v>3495</v>
      </c>
      <c r="CW401" s="6"/>
      <c r="CX401" s="6"/>
      <c r="CY401" s="6"/>
      <c r="CZ401" s="6"/>
      <c r="DA401" s="6"/>
      <c r="DB401" s="6"/>
      <c r="DC401" s="6"/>
      <c r="DD401" s="6"/>
      <c r="DE401" s="6"/>
      <c r="DF401" s="6"/>
    </row>
    <row r="402">
      <c r="A402" s="5" t="s">
        <v>100</v>
      </c>
      <c r="B402" s="5" t="s">
        <v>3466</v>
      </c>
      <c r="C402" s="5" t="s">
        <v>3489</v>
      </c>
      <c r="D402" s="5">
        <v>24264.0</v>
      </c>
      <c r="E402" s="5" t="s">
        <v>3496</v>
      </c>
      <c r="F402" s="5">
        <v>2008.0</v>
      </c>
      <c r="G402" s="5" t="s">
        <v>149</v>
      </c>
      <c r="H402" s="5" t="s">
        <v>3497</v>
      </c>
      <c r="I402" s="5" t="s">
        <v>150</v>
      </c>
      <c r="J402" s="5" t="s">
        <v>124</v>
      </c>
      <c r="K402" s="5" t="s">
        <v>3498</v>
      </c>
      <c r="L402" s="5" t="s">
        <v>105</v>
      </c>
      <c r="M402" s="5" t="s">
        <v>105</v>
      </c>
      <c r="N402" s="5">
        <v>1.0</v>
      </c>
      <c r="O402" s="26" t="s">
        <v>3499</v>
      </c>
      <c r="P402" s="5" t="s">
        <v>3500</v>
      </c>
      <c r="Q402" s="5" t="s">
        <v>3501</v>
      </c>
      <c r="R402" s="5" t="s">
        <v>3502</v>
      </c>
      <c r="S402" s="5" t="s">
        <v>3503</v>
      </c>
      <c r="T402" s="5" t="s">
        <v>105</v>
      </c>
      <c r="U402" s="5" t="s">
        <v>105</v>
      </c>
      <c r="V402" s="6"/>
      <c r="W402" s="5" t="s">
        <v>105</v>
      </c>
      <c r="X402" s="5">
        <v>2200.0</v>
      </c>
      <c r="Y402" s="5" t="s">
        <v>105</v>
      </c>
      <c r="Z402" s="5" t="s">
        <v>167</v>
      </c>
      <c r="AA402" s="5" t="s">
        <v>283</v>
      </c>
      <c r="AB402" s="5">
        <v>85.0</v>
      </c>
      <c r="AC402" s="5" t="s">
        <v>2173</v>
      </c>
      <c r="AD402" s="5" t="s">
        <v>105</v>
      </c>
      <c r="AE402" s="5" t="s">
        <v>105</v>
      </c>
      <c r="AF402" s="5" t="s">
        <v>105</v>
      </c>
      <c r="AG402" s="5" t="s">
        <v>105</v>
      </c>
      <c r="AH402" s="5">
        <v>120.0</v>
      </c>
      <c r="AI402" s="15" t="s">
        <v>105</v>
      </c>
      <c r="AJ402" s="22" t="s">
        <v>105</v>
      </c>
      <c r="AK402" s="25" t="s">
        <v>105</v>
      </c>
      <c r="AL402" s="5" t="s">
        <v>105</v>
      </c>
      <c r="AM402" s="5" t="s">
        <v>105</v>
      </c>
      <c r="AN402" s="5" t="s">
        <v>105</v>
      </c>
      <c r="AO402" s="5" t="s">
        <v>105</v>
      </c>
      <c r="AP402" s="5" t="s">
        <v>105</v>
      </c>
      <c r="AQ402" s="5" t="s">
        <v>105</v>
      </c>
      <c r="AR402" s="5" t="s">
        <v>105</v>
      </c>
      <c r="AS402" s="5" t="s">
        <v>105</v>
      </c>
      <c r="AT402" s="5" t="s">
        <v>105</v>
      </c>
      <c r="AU402" s="5" t="s">
        <v>105</v>
      </c>
      <c r="AV402" s="5" t="s">
        <v>105</v>
      </c>
      <c r="AW402" s="5" t="s">
        <v>105</v>
      </c>
      <c r="AX402" s="5" t="s">
        <v>105</v>
      </c>
      <c r="AY402" s="5" t="s">
        <v>105</v>
      </c>
      <c r="AZ402" s="5" t="s">
        <v>105</v>
      </c>
      <c r="BA402" s="5" t="s">
        <v>105</v>
      </c>
      <c r="BB402" s="5" t="s">
        <v>105</v>
      </c>
      <c r="BC402" s="5" t="s">
        <v>105</v>
      </c>
      <c r="BD402" s="5" t="s">
        <v>105</v>
      </c>
      <c r="BE402" s="5" t="s">
        <v>105</v>
      </c>
      <c r="BF402" s="5" t="s">
        <v>105</v>
      </c>
      <c r="BG402" s="5" t="s">
        <v>105</v>
      </c>
      <c r="BH402" s="5" t="s">
        <v>105</v>
      </c>
      <c r="BI402" s="5" t="s">
        <v>105</v>
      </c>
      <c r="BJ402" s="5" t="s">
        <v>105</v>
      </c>
      <c r="BK402" s="5" t="s">
        <v>105</v>
      </c>
      <c r="BL402" s="5" t="s">
        <v>105</v>
      </c>
      <c r="BM402" s="5" t="s">
        <v>105</v>
      </c>
      <c r="BN402" s="5" t="s">
        <v>105</v>
      </c>
      <c r="BO402" s="5" t="s">
        <v>105</v>
      </c>
      <c r="BP402" s="5" t="s">
        <v>105</v>
      </c>
      <c r="BQ402" s="5" t="s">
        <v>105</v>
      </c>
      <c r="BR402" s="5" t="s">
        <v>105</v>
      </c>
      <c r="BS402" s="5" t="s">
        <v>105</v>
      </c>
      <c r="BT402" s="5" t="s">
        <v>105</v>
      </c>
      <c r="BU402" s="5" t="s">
        <v>105</v>
      </c>
      <c r="BV402" s="10" t="s">
        <v>105</v>
      </c>
      <c r="BW402" s="10" t="s">
        <v>105</v>
      </c>
      <c r="BX402" s="5" t="s">
        <v>3504</v>
      </c>
      <c r="BY402" s="5" t="s">
        <v>105</v>
      </c>
      <c r="BZ402" s="5" t="s">
        <v>105</v>
      </c>
      <c r="CA402" s="5" t="s">
        <v>105</v>
      </c>
      <c r="CB402" s="5" t="s">
        <v>105</v>
      </c>
      <c r="CC402" s="5" t="s">
        <v>105</v>
      </c>
      <c r="CD402" s="5" t="s">
        <v>105</v>
      </c>
      <c r="CE402" s="5" t="s">
        <v>105</v>
      </c>
      <c r="CF402" s="5" t="s">
        <v>105</v>
      </c>
      <c r="CG402" s="5" t="s">
        <v>105</v>
      </c>
      <c r="CH402" s="5" t="s">
        <v>105</v>
      </c>
      <c r="CI402" s="5" t="s">
        <v>105</v>
      </c>
      <c r="CJ402" s="5" t="s">
        <v>105</v>
      </c>
      <c r="CK402" s="5" t="s">
        <v>105</v>
      </c>
      <c r="CL402" s="5" t="s">
        <v>105</v>
      </c>
      <c r="CM402" s="5" t="s">
        <v>105</v>
      </c>
      <c r="CN402" s="5" t="s">
        <v>105</v>
      </c>
      <c r="CO402" s="5" t="s">
        <v>105</v>
      </c>
      <c r="CP402" s="5" t="s">
        <v>3505</v>
      </c>
      <c r="CQ402" s="26" t="s">
        <v>3506</v>
      </c>
      <c r="CR402" s="5" t="s">
        <v>105</v>
      </c>
      <c r="CS402" s="5" t="s">
        <v>105</v>
      </c>
      <c r="CT402" s="5" t="s">
        <v>105</v>
      </c>
      <c r="CU402" s="5" t="s">
        <v>105</v>
      </c>
      <c r="CV402" s="13" t="s">
        <v>3507</v>
      </c>
      <c r="CW402" s="6"/>
      <c r="CX402" s="6"/>
      <c r="CY402" s="6"/>
      <c r="CZ402" s="6"/>
      <c r="DA402" s="6"/>
      <c r="DB402" s="6"/>
      <c r="DC402" s="6"/>
      <c r="DD402" s="6"/>
      <c r="DE402" s="6"/>
      <c r="DF402" s="6"/>
    </row>
    <row r="403">
      <c r="A403" s="5" t="s">
        <v>100</v>
      </c>
      <c r="B403" s="5" t="s">
        <v>3466</v>
      </c>
      <c r="C403" s="5" t="s">
        <v>3508</v>
      </c>
      <c r="D403" s="5">
        <v>28381.0</v>
      </c>
      <c r="E403" s="5" t="s">
        <v>3509</v>
      </c>
      <c r="F403" s="5">
        <v>2010.0</v>
      </c>
      <c r="G403" s="5" t="s">
        <v>163</v>
      </c>
      <c r="H403" s="5">
        <v>15.0</v>
      </c>
      <c r="I403" s="5" t="s">
        <v>150</v>
      </c>
      <c r="J403" s="5" t="s">
        <v>124</v>
      </c>
      <c r="K403" s="5" t="s">
        <v>3498</v>
      </c>
      <c r="L403" s="5" t="s">
        <v>105</v>
      </c>
      <c r="M403" s="5" t="s">
        <v>3510</v>
      </c>
      <c r="N403" s="5">
        <v>2.0</v>
      </c>
      <c r="O403" s="26" t="s">
        <v>3511</v>
      </c>
      <c r="P403" s="5" t="s">
        <v>3512</v>
      </c>
      <c r="Q403" s="5" t="s">
        <v>3513</v>
      </c>
      <c r="R403" s="5" t="s">
        <v>3514</v>
      </c>
      <c r="S403" s="5" t="s">
        <v>3515</v>
      </c>
      <c r="T403" s="5">
        <v>35.956013</v>
      </c>
      <c r="U403" s="5">
        <v>-81.952694</v>
      </c>
      <c r="V403" s="6"/>
      <c r="W403" s="5">
        <v>3381.0</v>
      </c>
      <c r="X403" s="5">
        <v>200.0</v>
      </c>
      <c r="Y403" s="5" t="s">
        <v>105</v>
      </c>
      <c r="Z403" s="5" t="s">
        <v>105</v>
      </c>
      <c r="AA403" s="5" t="s">
        <v>156</v>
      </c>
      <c r="AB403" s="5">
        <v>18.0</v>
      </c>
      <c r="AC403" s="5" t="s">
        <v>2173</v>
      </c>
      <c r="AD403" s="5" t="s">
        <v>105</v>
      </c>
      <c r="AE403" s="5" t="s">
        <v>105</v>
      </c>
      <c r="AF403" s="5" t="s">
        <v>105</v>
      </c>
      <c r="AG403" s="5" t="s">
        <v>105</v>
      </c>
      <c r="AH403" s="5" t="s">
        <v>105</v>
      </c>
      <c r="AI403" s="28">
        <f t="shared" ref="AI403:AI406" si="105">CONVERT(AJ403, "ft", "m")</f>
        <v>137.16</v>
      </c>
      <c r="AJ403" s="22">
        <f>150*3</f>
        <v>450</v>
      </c>
      <c r="AK403" s="24">
        <f t="shared" ref="AK403:AK406" si="106">CONVERT(AJ403, "ft", "yd")</f>
        <v>150</v>
      </c>
      <c r="AL403" s="5" t="s">
        <v>105</v>
      </c>
      <c r="AM403" s="5">
        <v>2.0</v>
      </c>
      <c r="AN403" s="5" t="s">
        <v>105</v>
      </c>
      <c r="AO403" s="5" t="s">
        <v>105</v>
      </c>
      <c r="AP403" s="5" t="s">
        <v>105</v>
      </c>
      <c r="AQ403" s="5" t="s">
        <v>105</v>
      </c>
      <c r="AR403" s="5" t="s">
        <v>105</v>
      </c>
      <c r="AS403" s="5" t="s">
        <v>105</v>
      </c>
      <c r="AT403" s="5" t="s">
        <v>105</v>
      </c>
      <c r="AU403" s="5" t="s">
        <v>105</v>
      </c>
      <c r="AV403" s="5" t="s">
        <v>105</v>
      </c>
      <c r="AW403" s="5" t="s">
        <v>105</v>
      </c>
      <c r="AX403" s="5" t="s">
        <v>105</v>
      </c>
      <c r="AY403" s="5" t="s">
        <v>105</v>
      </c>
      <c r="AZ403" s="5" t="s">
        <v>105</v>
      </c>
      <c r="BA403" s="5" t="s">
        <v>105</v>
      </c>
      <c r="BB403" s="5" t="s">
        <v>105</v>
      </c>
      <c r="BC403" s="5" t="s">
        <v>105</v>
      </c>
      <c r="BD403" s="5" t="s">
        <v>105</v>
      </c>
      <c r="BE403" s="5" t="s">
        <v>105</v>
      </c>
      <c r="BF403" s="5" t="s">
        <v>105</v>
      </c>
      <c r="BG403" s="5" t="s">
        <v>105</v>
      </c>
      <c r="BH403" s="5" t="s">
        <v>105</v>
      </c>
      <c r="BI403" s="5" t="s">
        <v>105</v>
      </c>
      <c r="BJ403" s="5" t="s">
        <v>105</v>
      </c>
      <c r="BK403" s="5" t="s">
        <v>105</v>
      </c>
      <c r="BL403" s="5" t="s">
        <v>105</v>
      </c>
      <c r="BM403" s="5" t="s">
        <v>105</v>
      </c>
      <c r="BN403" s="5" t="s">
        <v>105</v>
      </c>
      <c r="BO403" s="5" t="s">
        <v>105</v>
      </c>
      <c r="BP403" s="5" t="s">
        <v>105</v>
      </c>
      <c r="BQ403" s="5" t="s">
        <v>105</v>
      </c>
      <c r="BR403" s="5" t="s">
        <v>3516</v>
      </c>
      <c r="BS403" s="5" t="s">
        <v>105</v>
      </c>
      <c r="BT403" s="5" t="s">
        <v>105</v>
      </c>
      <c r="BU403" s="5" t="s">
        <v>105</v>
      </c>
      <c r="BV403" s="10" t="s">
        <v>105</v>
      </c>
      <c r="BW403" s="10" t="s">
        <v>105</v>
      </c>
      <c r="BX403" s="5" t="s">
        <v>3517</v>
      </c>
      <c r="BY403" s="5" t="s">
        <v>105</v>
      </c>
      <c r="BZ403" s="5" t="s">
        <v>105</v>
      </c>
      <c r="CA403" s="5" t="s">
        <v>105</v>
      </c>
      <c r="CB403" s="5" t="s">
        <v>105</v>
      </c>
      <c r="CC403" s="5" t="s">
        <v>105</v>
      </c>
      <c r="CD403" s="5" t="s">
        <v>105</v>
      </c>
      <c r="CE403" s="5" t="s">
        <v>105</v>
      </c>
      <c r="CF403" s="5" t="s">
        <v>105</v>
      </c>
      <c r="CG403" s="5" t="s">
        <v>105</v>
      </c>
      <c r="CH403" s="5" t="s">
        <v>105</v>
      </c>
      <c r="CI403" s="5" t="s">
        <v>105</v>
      </c>
      <c r="CJ403" s="5" t="s">
        <v>105</v>
      </c>
      <c r="CK403" s="5" t="s">
        <v>105</v>
      </c>
      <c r="CL403" s="5" t="s">
        <v>105</v>
      </c>
      <c r="CM403" s="5" t="s">
        <v>105</v>
      </c>
      <c r="CN403" s="5" t="s">
        <v>105</v>
      </c>
      <c r="CO403" s="5" t="s">
        <v>105</v>
      </c>
      <c r="CP403" s="5" t="s">
        <v>3518</v>
      </c>
      <c r="CQ403" s="26" t="s">
        <v>3519</v>
      </c>
      <c r="CR403" s="5" t="s">
        <v>118</v>
      </c>
      <c r="CS403" s="5" t="s">
        <v>105</v>
      </c>
      <c r="CT403" s="5" t="s">
        <v>105</v>
      </c>
      <c r="CU403" s="5" t="s">
        <v>105</v>
      </c>
      <c r="CV403" s="13" t="s">
        <v>3520</v>
      </c>
      <c r="CW403" s="6"/>
      <c r="CX403" s="6"/>
      <c r="CY403" s="6"/>
      <c r="CZ403" s="6"/>
      <c r="DA403" s="6"/>
      <c r="DB403" s="6"/>
      <c r="DC403" s="6"/>
      <c r="DD403" s="6"/>
      <c r="DE403" s="6"/>
      <c r="DF403" s="6"/>
    </row>
    <row r="404">
      <c r="A404" s="5" t="s">
        <v>100</v>
      </c>
      <c r="B404" s="5" t="s">
        <v>3466</v>
      </c>
      <c r="C404" s="5" t="s">
        <v>3508</v>
      </c>
      <c r="D404" s="5">
        <v>29024.0</v>
      </c>
      <c r="E404" s="5" t="s">
        <v>3521</v>
      </c>
      <c r="F404" s="5">
        <v>2010.0</v>
      </c>
      <c r="G404" s="5" t="s">
        <v>241</v>
      </c>
      <c r="H404" s="5">
        <v>9.0</v>
      </c>
      <c r="I404" s="5" t="s">
        <v>136</v>
      </c>
      <c r="J404" s="5" t="s">
        <v>107</v>
      </c>
      <c r="K404" s="5" t="s">
        <v>108</v>
      </c>
      <c r="L404" s="5" t="s">
        <v>105</v>
      </c>
      <c r="M404" s="5" t="s">
        <v>137</v>
      </c>
      <c r="N404" s="5">
        <v>1.0</v>
      </c>
      <c r="O404" s="26" t="s">
        <v>3522</v>
      </c>
      <c r="P404" s="5" t="s">
        <v>105</v>
      </c>
      <c r="Q404" s="5" t="s">
        <v>3523</v>
      </c>
      <c r="R404" s="5" t="s">
        <v>3524</v>
      </c>
      <c r="S404" s="5" t="s">
        <v>3525</v>
      </c>
      <c r="T404" s="5">
        <v>35.973069</v>
      </c>
      <c r="U404" s="5">
        <v>-81.937028</v>
      </c>
      <c r="V404" s="6"/>
      <c r="W404" s="5">
        <v>3216.0</v>
      </c>
      <c r="X404" s="5">
        <v>1530.0</v>
      </c>
      <c r="Y404" s="5" t="s">
        <v>105</v>
      </c>
      <c r="Z404" s="5" t="s">
        <v>167</v>
      </c>
      <c r="AA404" s="5" t="s">
        <v>156</v>
      </c>
      <c r="AB404" s="5">
        <v>13.0</v>
      </c>
      <c r="AC404" s="5" t="s">
        <v>3526</v>
      </c>
      <c r="AD404" s="5" t="s">
        <v>105</v>
      </c>
      <c r="AE404" s="5" t="s">
        <v>105</v>
      </c>
      <c r="AF404" s="5" t="s">
        <v>105</v>
      </c>
      <c r="AG404" s="5" t="s">
        <v>105</v>
      </c>
      <c r="AH404" s="6">
        <f>(5+8)/2</f>
        <v>6.5</v>
      </c>
      <c r="AI404" s="28">
        <f t="shared" si="105"/>
        <v>30.48</v>
      </c>
      <c r="AJ404" s="22">
        <v>100.0</v>
      </c>
      <c r="AK404" s="24">
        <f t="shared" si="106"/>
        <v>33.33333333</v>
      </c>
      <c r="AL404" s="5" t="s">
        <v>105</v>
      </c>
      <c r="AM404" s="5">
        <v>1.0</v>
      </c>
      <c r="AN404" s="5">
        <v>7.0</v>
      </c>
      <c r="AO404" s="5" t="s">
        <v>105</v>
      </c>
      <c r="AP404" s="5" t="s">
        <v>105</v>
      </c>
      <c r="AQ404" s="5" t="s">
        <v>105</v>
      </c>
      <c r="AR404" s="5" t="s">
        <v>105</v>
      </c>
      <c r="AS404" s="5" t="s">
        <v>105</v>
      </c>
      <c r="AT404" s="5" t="s">
        <v>105</v>
      </c>
      <c r="AU404" s="5" t="s">
        <v>105</v>
      </c>
      <c r="AV404" s="5" t="s">
        <v>105</v>
      </c>
      <c r="AW404" s="5" t="s">
        <v>452</v>
      </c>
      <c r="AX404" s="5" t="s">
        <v>105</v>
      </c>
      <c r="AY404" s="5" t="s">
        <v>105</v>
      </c>
      <c r="AZ404" s="5" t="s">
        <v>105</v>
      </c>
      <c r="BA404" s="5" t="s">
        <v>105</v>
      </c>
      <c r="BB404" s="5" t="s">
        <v>105</v>
      </c>
      <c r="BC404" s="5" t="s">
        <v>105</v>
      </c>
      <c r="BD404" s="5" t="s">
        <v>105</v>
      </c>
      <c r="BE404" s="5" t="s">
        <v>105</v>
      </c>
      <c r="BF404" s="5" t="s">
        <v>105</v>
      </c>
      <c r="BG404" s="5" t="s">
        <v>105</v>
      </c>
      <c r="BH404" s="5" t="s">
        <v>105</v>
      </c>
      <c r="BI404" s="5" t="s">
        <v>748</v>
      </c>
      <c r="BJ404" s="5" t="s">
        <v>654</v>
      </c>
      <c r="BK404" s="5" t="s">
        <v>105</v>
      </c>
      <c r="BL404" s="5" t="s">
        <v>105</v>
      </c>
      <c r="BM404" s="5" t="s">
        <v>749</v>
      </c>
      <c r="BN404" s="5" t="s">
        <v>105</v>
      </c>
      <c r="BO404" s="5" t="s">
        <v>105</v>
      </c>
      <c r="BP404" s="5" t="s">
        <v>1382</v>
      </c>
      <c r="BQ404" s="5" t="s">
        <v>105</v>
      </c>
      <c r="BR404" s="5" t="s">
        <v>3527</v>
      </c>
      <c r="BS404" s="5" t="s">
        <v>105</v>
      </c>
      <c r="BT404" s="5" t="s">
        <v>3528</v>
      </c>
      <c r="BU404" s="5" t="s">
        <v>119</v>
      </c>
      <c r="BV404" s="10" t="s">
        <v>105</v>
      </c>
      <c r="BW404" s="10" t="s">
        <v>105</v>
      </c>
      <c r="BX404" s="5" t="s">
        <v>105</v>
      </c>
      <c r="BY404" s="5" t="s">
        <v>105</v>
      </c>
      <c r="BZ404" s="5" t="s">
        <v>105</v>
      </c>
      <c r="CA404" s="5" t="s">
        <v>105</v>
      </c>
      <c r="CB404" s="5" t="s">
        <v>105</v>
      </c>
      <c r="CC404" s="5" t="s">
        <v>105</v>
      </c>
      <c r="CD404" s="5" t="s">
        <v>105</v>
      </c>
      <c r="CE404" s="5" t="s">
        <v>105</v>
      </c>
      <c r="CF404" s="5" t="s">
        <v>105</v>
      </c>
      <c r="CG404" s="5" t="s">
        <v>105</v>
      </c>
      <c r="CH404" s="5" t="s">
        <v>105</v>
      </c>
      <c r="CI404" s="5" t="s">
        <v>105</v>
      </c>
      <c r="CJ404" s="5" t="s">
        <v>105</v>
      </c>
      <c r="CK404" s="5" t="s">
        <v>105</v>
      </c>
      <c r="CL404" s="5" t="s">
        <v>105</v>
      </c>
      <c r="CM404" s="5" t="s">
        <v>105</v>
      </c>
      <c r="CN404" s="5" t="s">
        <v>105</v>
      </c>
      <c r="CO404" s="5" t="s">
        <v>105</v>
      </c>
      <c r="CP404" s="5" t="s">
        <v>105</v>
      </c>
      <c r="CQ404" s="26" t="s">
        <v>3529</v>
      </c>
      <c r="CR404" s="5" t="s">
        <v>118</v>
      </c>
      <c r="CS404" s="5" t="s">
        <v>105</v>
      </c>
      <c r="CT404" s="5" t="s">
        <v>3530</v>
      </c>
      <c r="CU404" s="5" t="s">
        <v>105</v>
      </c>
      <c r="CV404" s="13" t="s">
        <v>3531</v>
      </c>
      <c r="CW404" s="6"/>
      <c r="CX404" s="6"/>
      <c r="CY404" s="6"/>
      <c r="CZ404" s="6"/>
      <c r="DA404" s="6"/>
      <c r="DB404" s="6"/>
      <c r="DC404" s="6"/>
      <c r="DD404" s="6"/>
      <c r="DE404" s="6"/>
      <c r="DF404" s="6"/>
    </row>
    <row r="405">
      <c r="A405" s="5" t="s">
        <v>100</v>
      </c>
      <c r="B405" s="5" t="s">
        <v>3466</v>
      </c>
      <c r="C405" s="5" t="s">
        <v>3532</v>
      </c>
      <c r="D405" s="5">
        <v>13663.0</v>
      </c>
      <c r="E405" s="5" t="s">
        <v>3533</v>
      </c>
      <c r="F405" s="5">
        <v>1989.0</v>
      </c>
      <c r="G405" s="5" t="s">
        <v>241</v>
      </c>
      <c r="H405" s="5" t="s">
        <v>105</v>
      </c>
      <c r="I405" s="5" t="s">
        <v>136</v>
      </c>
      <c r="J405" s="5" t="s">
        <v>107</v>
      </c>
      <c r="K405" s="5" t="s">
        <v>108</v>
      </c>
      <c r="L405" s="5" t="s">
        <v>199</v>
      </c>
      <c r="M405" s="5" t="s">
        <v>137</v>
      </c>
      <c r="N405" s="5">
        <v>2.0</v>
      </c>
      <c r="O405" s="26" t="s">
        <v>3534</v>
      </c>
      <c r="P405" s="5" t="s">
        <v>3535</v>
      </c>
      <c r="Q405" s="5" t="s">
        <v>3536</v>
      </c>
      <c r="R405" s="5" t="s">
        <v>105</v>
      </c>
      <c r="S405" s="5" t="s">
        <v>3537</v>
      </c>
      <c r="T405" s="5" t="s">
        <v>105</v>
      </c>
      <c r="U405" s="5" t="s">
        <v>105</v>
      </c>
      <c r="V405" s="6"/>
      <c r="W405" s="5" t="s">
        <v>105</v>
      </c>
      <c r="X405" s="5">
        <v>647.0</v>
      </c>
      <c r="Y405" s="5" t="s">
        <v>105</v>
      </c>
      <c r="Z405" s="5" t="s">
        <v>167</v>
      </c>
      <c r="AA405" s="5" t="s">
        <v>105</v>
      </c>
      <c r="AB405" s="5" t="s">
        <v>105</v>
      </c>
      <c r="AC405" s="5" t="s">
        <v>262</v>
      </c>
      <c r="AD405" s="5" t="s">
        <v>3538</v>
      </c>
      <c r="AE405" s="5" t="s">
        <v>105</v>
      </c>
      <c r="AF405" s="5" t="s">
        <v>105</v>
      </c>
      <c r="AG405" s="5" t="s">
        <v>105</v>
      </c>
      <c r="AH405" s="5">
        <v>10.0</v>
      </c>
      <c r="AI405" s="28">
        <f t="shared" si="105"/>
        <v>45.72</v>
      </c>
      <c r="AJ405" s="22">
        <v>150.0</v>
      </c>
      <c r="AK405" s="24">
        <f t="shared" si="106"/>
        <v>50</v>
      </c>
      <c r="AL405" s="5" t="s">
        <v>105</v>
      </c>
      <c r="AM405" s="5">
        <v>1.0</v>
      </c>
      <c r="AN405" s="5" t="s">
        <v>105</v>
      </c>
      <c r="AO405" s="5" t="s">
        <v>105</v>
      </c>
      <c r="AP405" s="5" t="s">
        <v>105</v>
      </c>
      <c r="AQ405" s="5" t="s">
        <v>105</v>
      </c>
      <c r="AR405" s="5" t="s">
        <v>105</v>
      </c>
      <c r="AS405" s="5" t="s">
        <v>105</v>
      </c>
      <c r="AT405" s="5" t="s">
        <v>105</v>
      </c>
      <c r="AU405" s="5" t="s">
        <v>105</v>
      </c>
      <c r="AV405" s="5" t="s">
        <v>105</v>
      </c>
      <c r="AW405" s="5" t="s">
        <v>286</v>
      </c>
      <c r="AX405" s="5" t="s">
        <v>105</v>
      </c>
      <c r="AY405" s="5" t="s">
        <v>105</v>
      </c>
      <c r="AZ405" s="5" t="s">
        <v>105</v>
      </c>
      <c r="BA405" s="5" t="s">
        <v>3539</v>
      </c>
      <c r="BB405" s="5" t="s">
        <v>556</v>
      </c>
      <c r="BC405" s="5" t="s">
        <v>105</v>
      </c>
      <c r="BD405" s="5" t="s">
        <v>736</v>
      </c>
      <c r="BE405" s="5" t="s">
        <v>118</v>
      </c>
      <c r="BF405" s="5" t="s">
        <v>306</v>
      </c>
      <c r="BG405" s="5" t="s">
        <v>977</v>
      </c>
      <c r="BH405" s="5" t="s">
        <v>105</v>
      </c>
      <c r="BI405" s="5" t="s">
        <v>105</v>
      </c>
      <c r="BJ405" s="5" t="s">
        <v>105</v>
      </c>
      <c r="BK405" s="5" t="s">
        <v>105</v>
      </c>
      <c r="BL405" s="5" t="s">
        <v>105</v>
      </c>
      <c r="BM405" s="5" t="s">
        <v>105</v>
      </c>
      <c r="BN405" s="5" t="s">
        <v>105</v>
      </c>
      <c r="BO405" s="5" t="s">
        <v>105</v>
      </c>
      <c r="BP405" s="5" t="s">
        <v>3540</v>
      </c>
      <c r="BQ405" s="5" t="s">
        <v>105</v>
      </c>
      <c r="BR405" s="5" t="s">
        <v>3541</v>
      </c>
      <c r="BS405" s="5" t="s">
        <v>105</v>
      </c>
      <c r="BT405" s="5" t="s">
        <v>1523</v>
      </c>
      <c r="BU405" s="5" t="s">
        <v>119</v>
      </c>
      <c r="BV405" s="10" t="s">
        <v>105</v>
      </c>
      <c r="BW405" s="10" t="s">
        <v>105</v>
      </c>
      <c r="BX405" s="5" t="s">
        <v>1077</v>
      </c>
      <c r="BY405" s="5" t="s">
        <v>105</v>
      </c>
      <c r="BZ405" s="5" t="s">
        <v>105</v>
      </c>
      <c r="CA405" s="5" t="s">
        <v>105</v>
      </c>
      <c r="CB405" s="5" t="s">
        <v>105</v>
      </c>
      <c r="CC405" s="5" t="s">
        <v>105</v>
      </c>
      <c r="CD405" s="5" t="s">
        <v>105</v>
      </c>
      <c r="CE405" s="5" t="s">
        <v>105</v>
      </c>
      <c r="CF405" s="5" t="s">
        <v>105</v>
      </c>
      <c r="CG405" s="5" t="s">
        <v>105</v>
      </c>
      <c r="CH405" s="5" t="s">
        <v>105</v>
      </c>
      <c r="CI405" s="5" t="s">
        <v>105</v>
      </c>
      <c r="CJ405" s="5" t="s">
        <v>105</v>
      </c>
      <c r="CK405" s="5" t="s">
        <v>105</v>
      </c>
      <c r="CL405" s="5" t="s">
        <v>105</v>
      </c>
      <c r="CM405" s="5" t="s">
        <v>105</v>
      </c>
      <c r="CN405" s="5" t="s">
        <v>105</v>
      </c>
      <c r="CO405" s="5" t="s">
        <v>105</v>
      </c>
      <c r="CP405" s="5" t="s">
        <v>105</v>
      </c>
      <c r="CQ405" s="26" t="s">
        <v>3542</v>
      </c>
      <c r="CR405" s="5" t="s">
        <v>105</v>
      </c>
      <c r="CS405" s="5" t="s">
        <v>105</v>
      </c>
      <c r="CT405" s="5" t="s">
        <v>105</v>
      </c>
      <c r="CU405" s="5" t="s">
        <v>105</v>
      </c>
      <c r="CV405" s="13" t="s">
        <v>3543</v>
      </c>
      <c r="CW405" s="6"/>
      <c r="CX405" s="6"/>
      <c r="CY405" s="6"/>
      <c r="CZ405" s="6"/>
      <c r="DA405" s="6"/>
      <c r="DB405" s="6"/>
      <c r="DC405" s="6"/>
      <c r="DD405" s="6"/>
      <c r="DE405" s="6"/>
      <c r="DF405" s="6"/>
    </row>
    <row r="406">
      <c r="A406" s="5" t="s">
        <v>100</v>
      </c>
      <c r="B406" s="5" t="s">
        <v>3466</v>
      </c>
      <c r="C406" s="5" t="s">
        <v>3544</v>
      </c>
      <c r="D406" s="5">
        <v>9218.0</v>
      </c>
      <c r="E406" s="5" t="s">
        <v>105</v>
      </c>
      <c r="F406" s="5">
        <v>1986.0</v>
      </c>
      <c r="G406" s="5" t="s">
        <v>135</v>
      </c>
      <c r="H406" s="5" t="s">
        <v>105</v>
      </c>
      <c r="I406" s="5" t="s">
        <v>136</v>
      </c>
      <c r="J406" s="5" t="s">
        <v>124</v>
      </c>
      <c r="K406" s="5" t="s">
        <v>108</v>
      </c>
      <c r="L406" s="5" t="s">
        <v>105</v>
      </c>
      <c r="M406" s="5" t="s">
        <v>266</v>
      </c>
      <c r="N406" s="5">
        <v>1.0</v>
      </c>
      <c r="O406" s="26" t="s">
        <v>3545</v>
      </c>
      <c r="P406" s="5" t="s">
        <v>105</v>
      </c>
      <c r="Q406" s="5" t="s">
        <v>3546</v>
      </c>
      <c r="R406" s="5" t="s">
        <v>105</v>
      </c>
      <c r="S406" s="5" t="s">
        <v>3547</v>
      </c>
      <c r="T406" s="5" t="s">
        <v>105</v>
      </c>
      <c r="U406" s="5" t="s">
        <v>105</v>
      </c>
      <c r="V406" s="6"/>
      <c r="W406" s="5" t="s">
        <v>105</v>
      </c>
      <c r="X406" s="5">
        <v>1907.0</v>
      </c>
      <c r="Y406" s="5" t="s">
        <v>105</v>
      </c>
      <c r="Z406" s="5" t="s">
        <v>804</v>
      </c>
      <c r="AA406" s="5" t="s">
        <v>105</v>
      </c>
      <c r="AB406" s="5" t="s">
        <v>105</v>
      </c>
      <c r="AC406" s="5" t="s">
        <v>3548</v>
      </c>
      <c r="AD406" s="5" t="s">
        <v>105</v>
      </c>
      <c r="AE406" s="5" t="s">
        <v>105</v>
      </c>
      <c r="AF406" s="5" t="s">
        <v>105</v>
      </c>
      <c r="AG406" s="5" t="s">
        <v>105</v>
      </c>
      <c r="AH406" s="6">
        <f>(25+30)/2</f>
        <v>27.5</v>
      </c>
      <c r="AI406" s="28">
        <f t="shared" si="105"/>
        <v>6.096</v>
      </c>
      <c r="AJ406" s="22">
        <v>20.0</v>
      </c>
      <c r="AK406" s="24">
        <f t="shared" si="106"/>
        <v>6.666666667</v>
      </c>
      <c r="AL406" s="5" t="s">
        <v>105</v>
      </c>
      <c r="AM406" s="5">
        <v>1.0</v>
      </c>
      <c r="AN406" s="5">
        <v>7.0</v>
      </c>
      <c r="AO406" s="5" t="s">
        <v>105</v>
      </c>
      <c r="AP406" s="5" t="s">
        <v>105</v>
      </c>
      <c r="AQ406" s="5" t="s">
        <v>105</v>
      </c>
      <c r="AR406" s="5" t="s">
        <v>105</v>
      </c>
      <c r="AS406" s="5" t="s">
        <v>105</v>
      </c>
      <c r="AT406" s="5">
        <v>450.0</v>
      </c>
      <c r="AU406" s="5" t="s">
        <v>105</v>
      </c>
      <c r="AV406" s="5" t="s">
        <v>105</v>
      </c>
      <c r="AW406" s="5" t="s">
        <v>305</v>
      </c>
      <c r="AX406" s="5" t="s">
        <v>105</v>
      </c>
      <c r="AY406" s="5" t="s">
        <v>105</v>
      </c>
      <c r="AZ406" s="5" t="s">
        <v>105</v>
      </c>
      <c r="BA406" s="5" t="s">
        <v>105</v>
      </c>
      <c r="BB406" s="5" t="s">
        <v>105</v>
      </c>
      <c r="BC406" s="5" t="s">
        <v>105</v>
      </c>
      <c r="BD406" s="5" t="s">
        <v>105</v>
      </c>
      <c r="BE406" s="5" t="s">
        <v>105</v>
      </c>
      <c r="BF406" s="5" t="s">
        <v>105</v>
      </c>
      <c r="BG406" s="5" t="s">
        <v>105</v>
      </c>
      <c r="BH406" s="5" t="s">
        <v>105</v>
      </c>
      <c r="BI406" s="5" t="s">
        <v>105</v>
      </c>
      <c r="BJ406" s="5" t="s">
        <v>654</v>
      </c>
      <c r="BK406" s="5" t="s">
        <v>105</v>
      </c>
      <c r="BL406" s="5" t="s">
        <v>105</v>
      </c>
      <c r="BM406" s="5" t="s">
        <v>105</v>
      </c>
      <c r="BN406" s="5" t="s">
        <v>105</v>
      </c>
      <c r="BO406" s="5" t="s">
        <v>105</v>
      </c>
      <c r="BP406" s="5" t="s">
        <v>3549</v>
      </c>
      <c r="BQ406" s="5" t="s">
        <v>105</v>
      </c>
      <c r="BR406" s="5" t="s">
        <v>3550</v>
      </c>
      <c r="BS406" s="5" t="s">
        <v>105</v>
      </c>
      <c r="BT406" s="5" t="s">
        <v>105</v>
      </c>
      <c r="BU406" s="5" t="s">
        <v>119</v>
      </c>
      <c r="BV406" s="10" t="s">
        <v>105</v>
      </c>
      <c r="BW406" s="10" t="s">
        <v>105</v>
      </c>
      <c r="BX406" s="5" t="s">
        <v>105</v>
      </c>
      <c r="BY406" s="5" t="s">
        <v>105</v>
      </c>
      <c r="BZ406" s="5" t="s">
        <v>105</v>
      </c>
      <c r="CA406" s="5" t="s">
        <v>105</v>
      </c>
      <c r="CB406" s="5" t="s">
        <v>105</v>
      </c>
      <c r="CC406" s="5" t="s">
        <v>105</v>
      </c>
      <c r="CD406" s="5" t="s">
        <v>105</v>
      </c>
      <c r="CE406" s="5" t="s">
        <v>105</v>
      </c>
      <c r="CF406" s="5" t="s">
        <v>105</v>
      </c>
      <c r="CG406" s="5" t="s">
        <v>105</v>
      </c>
      <c r="CH406" s="5" t="s">
        <v>105</v>
      </c>
      <c r="CI406" s="5" t="s">
        <v>105</v>
      </c>
      <c r="CJ406" s="5" t="s">
        <v>105</v>
      </c>
      <c r="CK406" s="5" t="s">
        <v>105</v>
      </c>
      <c r="CL406" s="5" t="s">
        <v>105</v>
      </c>
      <c r="CM406" s="5" t="s">
        <v>105</v>
      </c>
      <c r="CN406" s="5" t="s">
        <v>105</v>
      </c>
      <c r="CO406" s="5" t="s">
        <v>105</v>
      </c>
      <c r="CP406" s="5" t="s">
        <v>105</v>
      </c>
      <c r="CQ406" s="26" t="s">
        <v>3551</v>
      </c>
      <c r="CR406" s="5" t="s">
        <v>105</v>
      </c>
      <c r="CS406" s="5" t="s">
        <v>105</v>
      </c>
      <c r="CT406" s="5" t="s">
        <v>105</v>
      </c>
      <c r="CU406" s="5" t="s">
        <v>105</v>
      </c>
      <c r="CV406" s="13" t="s">
        <v>3552</v>
      </c>
      <c r="CW406" s="6"/>
      <c r="CX406" s="6"/>
      <c r="CY406" s="6"/>
      <c r="CZ406" s="6"/>
      <c r="DA406" s="6"/>
      <c r="DB406" s="6"/>
      <c r="DC406" s="6"/>
      <c r="DD406" s="6"/>
      <c r="DE406" s="6"/>
      <c r="DF406" s="6"/>
    </row>
    <row r="407">
      <c r="A407" s="5" t="s">
        <v>100</v>
      </c>
      <c r="B407" s="5" t="s">
        <v>3466</v>
      </c>
      <c r="C407" s="5" t="s">
        <v>3544</v>
      </c>
      <c r="D407" s="5">
        <v>15108.0</v>
      </c>
      <c r="E407" s="5" t="s">
        <v>3533</v>
      </c>
      <c r="F407" s="5">
        <v>1991.0</v>
      </c>
      <c r="G407" s="5" t="s">
        <v>241</v>
      </c>
      <c r="H407" s="5">
        <v>17.0</v>
      </c>
      <c r="I407" s="5" t="s">
        <v>136</v>
      </c>
      <c r="J407" s="5" t="s">
        <v>124</v>
      </c>
      <c r="K407" s="5" t="s">
        <v>108</v>
      </c>
      <c r="L407" s="5" t="s">
        <v>105</v>
      </c>
      <c r="M407" s="5" t="s">
        <v>3553</v>
      </c>
      <c r="N407" s="5">
        <v>1.0</v>
      </c>
      <c r="O407" s="26" t="s">
        <v>3554</v>
      </c>
      <c r="P407" s="5" t="s">
        <v>3555</v>
      </c>
      <c r="Q407" s="5" t="s">
        <v>3556</v>
      </c>
      <c r="R407" s="5" t="s">
        <v>473</v>
      </c>
      <c r="S407" s="5" t="s">
        <v>3556</v>
      </c>
      <c r="T407" s="5" t="s">
        <v>105</v>
      </c>
      <c r="U407" s="5" t="s">
        <v>105</v>
      </c>
      <c r="V407" s="6"/>
      <c r="W407" s="5" t="s">
        <v>105</v>
      </c>
      <c r="X407" s="5">
        <v>1907.0</v>
      </c>
      <c r="Y407" s="5" t="s">
        <v>105</v>
      </c>
      <c r="Z407" s="5" t="s">
        <v>167</v>
      </c>
      <c r="AA407" s="5" t="s">
        <v>141</v>
      </c>
      <c r="AB407" s="5">
        <v>77.0</v>
      </c>
      <c r="AC407" s="5" t="s">
        <v>3557</v>
      </c>
      <c r="AD407" s="5" t="s">
        <v>105</v>
      </c>
      <c r="AE407" s="5" t="s">
        <v>105</v>
      </c>
      <c r="AF407" s="5" t="s">
        <v>105</v>
      </c>
      <c r="AG407" s="5" t="s">
        <v>105</v>
      </c>
      <c r="AH407" s="5" t="s">
        <v>105</v>
      </c>
      <c r="AI407" s="15" t="s">
        <v>105</v>
      </c>
      <c r="AJ407" s="22" t="s">
        <v>105</v>
      </c>
      <c r="AK407" s="25" t="s">
        <v>105</v>
      </c>
      <c r="AL407" s="5" t="s">
        <v>105</v>
      </c>
      <c r="AM407" s="5">
        <v>1.0</v>
      </c>
      <c r="AN407" s="5">
        <v>7.0</v>
      </c>
      <c r="AO407" s="5" t="s">
        <v>105</v>
      </c>
      <c r="AP407" s="5" t="s">
        <v>105</v>
      </c>
      <c r="AQ407" s="5" t="s">
        <v>105</v>
      </c>
      <c r="AR407" s="5" t="s">
        <v>105</v>
      </c>
      <c r="AS407" s="5" t="s">
        <v>105</v>
      </c>
      <c r="AT407" s="5" t="s">
        <v>105</v>
      </c>
      <c r="AU407" s="5" t="s">
        <v>105</v>
      </c>
      <c r="AV407" s="5" t="s">
        <v>105</v>
      </c>
      <c r="AW407" s="5" t="s">
        <v>170</v>
      </c>
      <c r="AX407" s="5" t="s">
        <v>105</v>
      </c>
      <c r="AY407" s="5" t="s">
        <v>105</v>
      </c>
      <c r="AZ407" s="5" t="s">
        <v>105</v>
      </c>
      <c r="BA407" s="5" t="s">
        <v>105</v>
      </c>
      <c r="BB407" s="5" t="s">
        <v>105</v>
      </c>
      <c r="BC407" s="5" t="s">
        <v>105</v>
      </c>
      <c r="BD407" s="5" t="s">
        <v>105</v>
      </c>
      <c r="BE407" s="5" t="s">
        <v>105</v>
      </c>
      <c r="BF407" s="5" t="s">
        <v>105</v>
      </c>
      <c r="BG407" s="5" t="s">
        <v>105</v>
      </c>
      <c r="BH407" s="5" t="s">
        <v>105</v>
      </c>
      <c r="BI407" s="5" t="s">
        <v>105</v>
      </c>
      <c r="BJ407" s="5" t="s">
        <v>105</v>
      </c>
      <c r="BK407" s="5" t="s">
        <v>105</v>
      </c>
      <c r="BL407" s="5" t="s">
        <v>105</v>
      </c>
      <c r="BM407" s="5" t="s">
        <v>105</v>
      </c>
      <c r="BN407" s="5" t="s">
        <v>685</v>
      </c>
      <c r="BO407" s="5" t="s">
        <v>105</v>
      </c>
      <c r="BP407" s="5" t="s">
        <v>3558</v>
      </c>
      <c r="BQ407" s="5" t="s">
        <v>105</v>
      </c>
      <c r="BR407" s="5" t="s">
        <v>3559</v>
      </c>
      <c r="BS407" s="5" t="s">
        <v>105</v>
      </c>
      <c r="BT407" s="5" t="s">
        <v>3560</v>
      </c>
      <c r="BU407" s="5" t="s">
        <v>119</v>
      </c>
      <c r="BV407" s="10" t="s">
        <v>105</v>
      </c>
      <c r="BW407" s="5" t="s">
        <v>118</v>
      </c>
      <c r="BX407" s="5" t="s">
        <v>105</v>
      </c>
      <c r="BY407" s="5" t="s">
        <v>105</v>
      </c>
      <c r="BZ407" s="5" t="s">
        <v>105</v>
      </c>
      <c r="CA407" s="5" t="s">
        <v>105</v>
      </c>
      <c r="CB407" s="5" t="s">
        <v>105</v>
      </c>
      <c r="CC407" s="5" t="s">
        <v>105</v>
      </c>
      <c r="CD407" s="5" t="s">
        <v>105</v>
      </c>
      <c r="CE407" s="5" t="s">
        <v>105</v>
      </c>
      <c r="CF407" s="5" t="s">
        <v>105</v>
      </c>
      <c r="CG407" s="5" t="s">
        <v>105</v>
      </c>
      <c r="CH407" s="5" t="s">
        <v>105</v>
      </c>
      <c r="CI407" s="5" t="s">
        <v>105</v>
      </c>
      <c r="CJ407" s="5" t="s">
        <v>105</v>
      </c>
      <c r="CK407" s="5" t="s">
        <v>105</v>
      </c>
      <c r="CL407" s="5" t="s">
        <v>105</v>
      </c>
      <c r="CM407" s="5" t="s">
        <v>105</v>
      </c>
      <c r="CN407" s="5" t="s">
        <v>105</v>
      </c>
      <c r="CO407" s="5" t="s">
        <v>105</v>
      </c>
      <c r="CP407" s="5" t="s">
        <v>105</v>
      </c>
      <c r="CQ407" s="26" t="s">
        <v>3561</v>
      </c>
      <c r="CR407" s="5" t="s">
        <v>105</v>
      </c>
      <c r="CS407" s="5" t="s">
        <v>105</v>
      </c>
      <c r="CT407" s="5" t="s">
        <v>105</v>
      </c>
      <c r="CU407" s="5" t="s">
        <v>105</v>
      </c>
      <c r="CV407" s="13" t="s">
        <v>3562</v>
      </c>
      <c r="CW407" s="6"/>
      <c r="CX407" s="6"/>
      <c r="CY407" s="6"/>
      <c r="CZ407" s="6"/>
      <c r="DA407" s="6"/>
      <c r="DB407" s="6"/>
      <c r="DC407" s="6"/>
      <c r="DD407" s="6"/>
      <c r="DE407" s="6"/>
      <c r="DF407" s="6"/>
    </row>
    <row r="408">
      <c r="A408" s="5" t="s">
        <v>100</v>
      </c>
      <c r="B408" s="5" t="s">
        <v>3466</v>
      </c>
      <c r="C408" s="5" t="s">
        <v>3544</v>
      </c>
      <c r="D408" s="5">
        <v>69464.0</v>
      </c>
      <c r="E408" s="5" t="s">
        <v>3563</v>
      </c>
      <c r="F408" s="5">
        <v>2016.0</v>
      </c>
      <c r="G408" s="5" t="s">
        <v>163</v>
      </c>
      <c r="H408" s="5">
        <v>15.0</v>
      </c>
      <c r="I408" s="5" t="s">
        <v>150</v>
      </c>
      <c r="J408" s="5" t="s">
        <v>124</v>
      </c>
      <c r="K408" s="5" t="s">
        <v>3564</v>
      </c>
      <c r="L408" s="5" t="s">
        <v>105</v>
      </c>
      <c r="M408" s="5" t="s">
        <v>372</v>
      </c>
      <c r="N408" s="5">
        <v>1.0</v>
      </c>
      <c r="O408" s="26" t="s">
        <v>3565</v>
      </c>
      <c r="P408" s="5" t="s">
        <v>3566</v>
      </c>
      <c r="Q408" s="5" t="s">
        <v>3567</v>
      </c>
      <c r="R408" s="5" t="s">
        <v>3568</v>
      </c>
      <c r="S408" s="5" t="s">
        <v>3547</v>
      </c>
      <c r="T408" s="5" t="s">
        <v>105</v>
      </c>
      <c r="U408" s="5" t="s">
        <v>105</v>
      </c>
      <c r="V408" s="6"/>
      <c r="W408" s="5" t="s">
        <v>105</v>
      </c>
      <c r="X408" s="5">
        <v>1000.0</v>
      </c>
      <c r="Y408" s="5" t="s">
        <v>105</v>
      </c>
      <c r="Z408" s="5" t="s">
        <v>105</v>
      </c>
      <c r="AA408" s="5" t="s">
        <v>141</v>
      </c>
      <c r="AB408" s="5">
        <v>78.0</v>
      </c>
      <c r="AC408" s="5" t="s">
        <v>475</v>
      </c>
      <c r="AD408" s="5" t="s">
        <v>105</v>
      </c>
      <c r="AE408" s="5" t="s">
        <v>105</v>
      </c>
      <c r="AF408" s="5" t="s">
        <v>105</v>
      </c>
      <c r="AG408" s="5" t="s">
        <v>105</v>
      </c>
      <c r="AH408" s="5">
        <v>2.0</v>
      </c>
      <c r="AI408" s="28">
        <f>CONVERT(AJ408, "ft", "m")</f>
        <v>25.146</v>
      </c>
      <c r="AJ408" s="22">
        <f>27.5*3</f>
        <v>82.5</v>
      </c>
      <c r="AK408" s="24">
        <f>CONVERT(AJ408, "ft", "yd")</f>
        <v>27.5</v>
      </c>
      <c r="AL408" s="5" t="s">
        <v>105</v>
      </c>
      <c r="AM408" s="5" t="s">
        <v>105</v>
      </c>
      <c r="AN408" s="5" t="s">
        <v>105</v>
      </c>
      <c r="AO408" s="5" t="s">
        <v>105</v>
      </c>
      <c r="AP408" s="5" t="s">
        <v>105</v>
      </c>
      <c r="AQ408" s="5" t="s">
        <v>105</v>
      </c>
      <c r="AR408" s="5" t="s">
        <v>105</v>
      </c>
      <c r="AS408" s="5" t="s">
        <v>105</v>
      </c>
      <c r="AT408" s="5" t="s">
        <v>105</v>
      </c>
      <c r="AU408" s="5" t="s">
        <v>105</v>
      </c>
      <c r="AV408" s="5" t="s">
        <v>105</v>
      </c>
      <c r="AW408" s="5" t="s">
        <v>105</v>
      </c>
      <c r="AX408" s="5" t="s">
        <v>105</v>
      </c>
      <c r="AY408" s="5" t="s">
        <v>105</v>
      </c>
      <c r="AZ408" s="5" t="s">
        <v>105</v>
      </c>
      <c r="BA408" s="5" t="s">
        <v>105</v>
      </c>
      <c r="BB408" s="5" t="s">
        <v>105</v>
      </c>
      <c r="BC408" s="5" t="s">
        <v>105</v>
      </c>
      <c r="BD408" s="5" t="s">
        <v>105</v>
      </c>
      <c r="BE408" s="5" t="s">
        <v>105</v>
      </c>
      <c r="BF408" s="5" t="s">
        <v>105</v>
      </c>
      <c r="BG408" s="5" t="s">
        <v>105</v>
      </c>
      <c r="BH408" s="5" t="s">
        <v>105</v>
      </c>
      <c r="BI408" s="5" t="s">
        <v>105</v>
      </c>
      <c r="BJ408" s="5" t="s">
        <v>105</v>
      </c>
      <c r="BK408" s="5" t="s">
        <v>105</v>
      </c>
      <c r="BL408" s="5" t="s">
        <v>105</v>
      </c>
      <c r="BM408" s="5" t="s">
        <v>105</v>
      </c>
      <c r="BN408" s="5" t="s">
        <v>105</v>
      </c>
      <c r="BO408" s="5" t="s">
        <v>105</v>
      </c>
      <c r="BP408" s="5" t="s">
        <v>105</v>
      </c>
      <c r="BQ408" s="5" t="s">
        <v>105</v>
      </c>
      <c r="BR408" s="5" t="s">
        <v>3569</v>
      </c>
      <c r="BS408" s="5" t="s">
        <v>105</v>
      </c>
      <c r="BT408" s="5" t="s">
        <v>105</v>
      </c>
      <c r="BU408" s="5" t="s">
        <v>105</v>
      </c>
      <c r="BV408" s="10" t="s">
        <v>105</v>
      </c>
      <c r="BW408" s="10" t="s">
        <v>105</v>
      </c>
      <c r="BX408" s="5" t="s">
        <v>105</v>
      </c>
      <c r="BY408" s="5" t="s">
        <v>105</v>
      </c>
      <c r="BZ408" s="5" t="s">
        <v>105</v>
      </c>
      <c r="CA408" s="5" t="s">
        <v>105</v>
      </c>
      <c r="CB408" s="5" t="s">
        <v>105</v>
      </c>
      <c r="CC408" s="5" t="s">
        <v>105</v>
      </c>
      <c r="CD408" s="5" t="s">
        <v>105</v>
      </c>
      <c r="CE408" s="5" t="s">
        <v>105</v>
      </c>
      <c r="CF408" s="5" t="s">
        <v>105</v>
      </c>
      <c r="CG408" s="5" t="s">
        <v>105</v>
      </c>
      <c r="CH408" s="5" t="s">
        <v>105</v>
      </c>
      <c r="CI408" s="5" t="s">
        <v>105</v>
      </c>
      <c r="CJ408" s="5" t="s">
        <v>105</v>
      </c>
      <c r="CK408" s="5" t="s">
        <v>105</v>
      </c>
      <c r="CL408" s="5" t="s">
        <v>105</v>
      </c>
      <c r="CM408" s="5" t="s">
        <v>105</v>
      </c>
      <c r="CN408" s="5" t="s">
        <v>105</v>
      </c>
      <c r="CO408" s="5" t="s">
        <v>105</v>
      </c>
      <c r="CP408" s="5" t="s">
        <v>3570</v>
      </c>
      <c r="CQ408" s="26" t="s">
        <v>3571</v>
      </c>
      <c r="CR408" s="5" t="s">
        <v>105</v>
      </c>
      <c r="CS408" s="5" t="s">
        <v>105</v>
      </c>
      <c r="CT408" s="5" t="s">
        <v>105</v>
      </c>
      <c r="CU408" s="5" t="s">
        <v>105</v>
      </c>
      <c r="CV408" s="13" t="s">
        <v>3572</v>
      </c>
      <c r="CW408" s="6"/>
      <c r="CX408" s="6"/>
      <c r="CY408" s="6"/>
      <c r="CZ408" s="6"/>
      <c r="DA408" s="6"/>
      <c r="DB408" s="6"/>
      <c r="DC408" s="6"/>
      <c r="DD408" s="6"/>
      <c r="DE408" s="6"/>
      <c r="DF408" s="6"/>
    </row>
    <row r="409">
      <c r="A409" s="5" t="s">
        <v>100</v>
      </c>
      <c r="B409" s="5" t="s">
        <v>3466</v>
      </c>
      <c r="C409" s="5" t="s">
        <v>3573</v>
      </c>
      <c r="D409" s="5">
        <v>3270.0</v>
      </c>
      <c r="E409" s="5" t="s">
        <v>105</v>
      </c>
      <c r="F409" s="5">
        <v>2001.0</v>
      </c>
      <c r="G409" s="5" t="s">
        <v>492</v>
      </c>
      <c r="H409" s="5">
        <v>20.0</v>
      </c>
      <c r="I409" s="5" t="s">
        <v>136</v>
      </c>
      <c r="J409" s="5" t="s">
        <v>124</v>
      </c>
      <c r="K409" s="5" t="s">
        <v>3498</v>
      </c>
      <c r="L409" s="5" t="s">
        <v>105</v>
      </c>
      <c r="M409" s="5" t="s">
        <v>105</v>
      </c>
      <c r="N409" s="5">
        <v>2.0</v>
      </c>
      <c r="O409" s="26" t="s">
        <v>3574</v>
      </c>
      <c r="P409" s="5" t="s">
        <v>105</v>
      </c>
      <c r="Q409" s="5" t="s">
        <v>3575</v>
      </c>
      <c r="R409" s="5" t="s">
        <v>3576</v>
      </c>
      <c r="S409" s="5" t="s">
        <v>3577</v>
      </c>
      <c r="T409" s="5" t="s">
        <v>105</v>
      </c>
      <c r="U409" s="5" t="s">
        <v>105</v>
      </c>
      <c r="V409" s="6"/>
      <c r="W409" s="5" t="s">
        <v>105</v>
      </c>
      <c r="X409" s="5">
        <v>2100.0</v>
      </c>
      <c r="Y409" s="5" t="s">
        <v>105</v>
      </c>
      <c r="Z409" s="5" t="s">
        <v>105</v>
      </c>
      <c r="AA409" s="5" t="s">
        <v>156</v>
      </c>
      <c r="AB409" s="5">
        <v>17.0</v>
      </c>
      <c r="AC409" s="5" t="s">
        <v>3578</v>
      </c>
      <c r="AD409" s="5" t="s">
        <v>402</v>
      </c>
      <c r="AE409" s="5" t="s">
        <v>105</v>
      </c>
      <c r="AF409" s="5" t="s">
        <v>105</v>
      </c>
      <c r="AG409" s="5" t="s">
        <v>105</v>
      </c>
      <c r="AH409" s="5" t="s">
        <v>105</v>
      </c>
      <c r="AI409" s="15" t="s">
        <v>105</v>
      </c>
      <c r="AJ409" s="22" t="s">
        <v>105</v>
      </c>
      <c r="AK409" s="25" t="s">
        <v>105</v>
      </c>
      <c r="AL409" s="5" t="s">
        <v>105</v>
      </c>
      <c r="AM409" s="5" t="s">
        <v>105</v>
      </c>
      <c r="AN409" s="5" t="s">
        <v>105</v>
      </c>
      <c r="AO409" s="5" t="s">
        <v>105</v>
      </c>
      <c r="AP409" s="5" t="s">
        <v>105</v>
      </c>
      <c r="AQ409" s="5" t="s">
        <v>105</v>
      </c>
      <c r="AR409" s="5" t="s">
        <v>105</v>
      </c>
      <c r="AS409" s="5" t="s">
        <v>105</v>
      </c>
      <c r="AT409" s="5" t="s">
        <v>105</v>
      </c>
      <c r="AU409" s="5" t="s">
        <v>105</v>
      </c>
      <c r="AV409" s="5" t="s">
        <v>105</v>
      </c>
      <c r="AW409" s="5" t="s">
        <v>105</v>
      </c>
      <c r="AX409" s="5" t="s">
        <v>105</v>
      </c>
      <c r="AY409" s="5" t="s">
        <v>105</v>
      </c>
      <c r="AZ409" s="5" t="s">
        <v>105</v>
      </c>
      <c r="BA409" s="5" t="s">
        <v>105</v>
      </c>
      <c r="BB409" s="5" t="s">
        <v>105</v>
      </c>
      <c r="BC409" s="5" t="s">
        <v>105</v>
      </c>
      <c r="BD409" s="5" t="s">
        <v>105</v>
      </c>
      <c r="BE409" s="5" t="s">
        <v>105</v>
      </c>
      <c r="BF409" s="5" t="s">
        <v>105</v>
      </c>
      <c r="BG409" s="5" t="s">
        <v>105</v>
      </c>
      <c r="BH409" s="5" t="s">
        <v>105</v>
      </c>
      <c r="BI409" s="5" t="s">
        <v>105</v>
      </c>
      <c r="BJ409" s="5" t="s">
        <v>105</v>
      </c>
      <c r="BK409" s="5" t="s">
        <v>105</v>
      </c>
      <c r="BL409" s="5" t="s">
        <v>105</v>
      </c>
      <c r="BM409" s="5" t="s">
        <v>105</v>
      </c>
      <c r="BN409" s="5" t="s">
        <v>105</v>
      </c>
      <c r="BO409" s="5" t="s">
        <v>105</v>
      </c>
      <c r="BP409" s="5" t="s">
        <v>105</v>
      </c>
      <c r="BQ409" s="5" t="s">
        <v>105</v>
      </c>
      <c r="BR409" s="5" t="s">
        <v>105</v>
      </c>
      <c r="BS409" s="5" t="s">
        <v>105</v>
      </c>
      <c r="BT409" s="5" t="s">
        <v>105</v>
      </c>
      <c r="BU409" s="5" t="s">
        <v>105</v>
      </c>
      <c r="BV409" s="10" t="s">
        <v>105</v>
      </c>
      <c r="BW409" s="10" t="s">
        <v>105</v>
      </c>
      <c r="BX409" s="5" t="s">
        <v>3579</v>
      </c>
      <c r="BY409" s="5" t="s">
        <v>105</v>
      </c>
      <c r="BZ409" s="5" t="s">
        <v>105</v>
      </c>
      <c r="CA409" s="5" t="s">
        <v>105</v>
      </c>
      <c r="CB409" s="5" t="s">
        <v>105</v>
      </c>
      <c r="CC409" s="5" t="s">
        <v>105</v>
      </c>
      <c r="CD409" s="5" t="s">
        <v>105</v>
      </c>
      <c r="CE409" s="5" t="s">
        <v>105</v>
      </c>
      <c r="CF409" s="5" t="s">
        <v>105</v>
      </c>
      <c r="CG409" s="5" t="s">
        <v>105</v>
      </c>
      <c r="CH409" s="5" t="s">
        <v>105</v>
      </c>
      <c r="CI409" s="5" t="s">
        <v>105</v>
      </c>
      <c r="CJ409" s="5" t="s">
        <v>105</v>
      </c>
      <c r="CK409" s="5" t="s">
        <v>105</v>
      </c>
      <c r="CL409" s="5" t="s">
        <v>105</v>
      </c>
      <c r="CM409" s="5" t="s">
        <v>105</v>
      </c>
      <c r="CN409" s="5" t="s">
        <v>105</v>
      </c>
      <c r="CO409" s="5" t="s">
        <v>105</v>
      </c>
      <c r="CP409" s="5" t="s">
        <v>3580</v>
      </c>
      <c r="CQ409" s="26" t="s">
        <v>3581</v>
      </c>
      <c r="CR409" s="5" t="s">
        <v>105</v>
      </c>
      <c r="CS409" s="5" t="s">
        <v>105</v>
      </c>
      <c r="CT409" s="5" t="s">
        <v>105</v>
      </c>
      <c r="CU409" s="5" t="s">
        <v>105</v>
      </c>
      <c r="CV409" s="13" t="s">
        <v>3582</v>
      </c>
      <c r="CW409" s="6"/>
      <c r="CX409" s="6"/>
      <c r="CY409" s="6"/>
      <c r="CZ409" s="6"/>
      <c r="DA409" s="6"/>
      <c r="DB409" s="6"/>
      <c r="DC409" s="6"/>
      <c r="DD409" s="6"/>
      <c r="DE409" s="6"/>
      <c r="DF409" s="6"/>
    </row>
    <row r="410">
      <c r="A410" s="5" t="s">
        <v>100</v>
      </c>
      <c r="B410" s="5" t="s">
        <v>3466</v>
      </c>
      <c r="C410" s="5" t="s">
        <v>3573</v>
      </c>
      <c r="D410" s="5">
        <v>41506.0</v>
      </c>
      <c r="E410" s="5" t="s">
        <v>3468</v>
      </c>
      <c r="F410" s="5">
        <v>2013.0</v>
      </c>
      <c r="G410" s="5" t="s">
        <v>163</v>
      </c>
      <c r="H410" s="5">
        <v>26.0</v>
      </c>
      <c r="I410" s="5" t="s">
        <v>150</v>
      </c>
      <c r="J410" s="5" t="s">
        <v>124</v>
      </c>
      <c r="K410" s="5" t="s">
        <v>108</v>
      </c>
      <c r="L410" s="5" t="s">
        <v>105</v>
      </c>
      <c r="M410" s="5" t="s">
        <v>225</v>
      </c>
      <c r="N410" s="5">
        <v>1.0</v>
      </c>
      <c r="O410" s="26" t="s">
        <v>3583</v>
      </c>
      <c r="P410" s="5" t="s">
        <v>105</v>
      </c>
      <c r="Q410" s="5" t="s">
        <v>3584</v>
      </c>
      <c r="R410" s="5" t="s">
        <v>3585</v>
      </c>
      <c r="S410" s="5" t="s">
        <v>3586</v>
      </c>
      <c r="T410" s="5" t="s">
        <v>105</v>
      </c>
      <c r="U410" s="5" t="s">
        <v>105</v>
      </c>
      <c r="V410" s="6"/>
      <c r="W410" s="5" t="s">
        <v>105</v>
      </c>
      <c r="X410" s="5">
        <v>200.0</v>
      </c>
      <c r="Y410" s="5">
        <v>65.0</v>
      </c>
      <c r="Z410" s="5" t="s">
        <v>167</v>
      </c>
      <c r="AA410" s="5" t="s">
        <v>283</v>
      </c>
      <c r="AB410" s="5">
        <v>87.0</v>
      </c>
      <c r="AC410" s="5" t="s">
        <v>3587</v>
      </c>
      <c r="AD410" s="5" t="s">
        <v>105</v>
      </c>
      <c r="AE410" s="5" t="s">
        <v>105</v>
      </c>
      <c r="AF410" s="5" t="s">
        <v>105</v>
      </c>
      <c r="AG410" s="5" t="s">
        <v>105</v>
      </c>
      <c r="AH410" s="6">
        <f>5/60</f>
        <v>0.08333333333</v>
      </c>
      <c r="AI410" s="15" t="s">
        <v>105</v>
      </c>
      <c r="AJ410" s="22" t="s">
        <v>105</v>
      </c>
      <c r="AK410" s="25" t="s">
        <v>105</v>
      </c>
      <c r="AL410" s="5" t="s">
        <v>105</v>
      </c>
      <c r="AM410" s="5">
        <v>1.0</v>
      </c>
      <c r="AN410" s="5" t="s">
        <v>105</v>
      </c>
      <c r="AO410" s="5" t="s">
        <v>105</v>
      </c>
      <c r="AP410" s="5" t="s">
        <v>105</v>
      </c>
      <c r="AQ410" s="5" t="s">
        <v>105</v>
      </c>
      <c r="AR410" s="5" t="s">
        <v>105</v>
      </c>
      <c r="AS410" s="5" t="s">
        <v>105</v>
      </c>
      <c r="AT410" s="5" t="s">
        <v>105</v>
      </c>
      <c r="AU410" s="5" t="s">
        <v>105</v>
      </c>
      <c r="AV410" s="5" t="s">
        <v>105</v>
      </c>
      <c r="AW410" s="5" t="s">
        <v>317</v>
      </c>
      <c r="AX410" s="5" t="s">
        <v>105</v>
      </c>
      <c r="AY410" s="5" t="s">
        <v>105</v>
      </c>
      <c r="AZ410" s="5">
        <v>5.0</v>
      </c>
      <c r="BA410" s="5" t="s">
        <v>170</v>
      </c>
      <c r="BB410" s="5" t="s">
        <v>105</v>
      </c>
      <c r="BC410" s="5" t="s">
        <v>105</v>
      </c>
      <c r="BD410" s="5" t="s">
        <v>105</v>
      </c>
      <c r="BE410" s="5" t="s">
        <v>105</v>
      </c>
      <c r="BF410" s="5" t="s">
        <v>118</v>
      </c>
      <c r="BG410" s="5" t="s">
        <v>3588</v>
      </c>
      <c r="BH410" s="5" t="s">
        <v>105</v>
      </c>
      <c r="BI410" s="5" t="s">
        <v>105</v>
      </c>
      <c r="BJ410" s="5" t="s">
        <v>105</v>
      </c>
      <c r="BK410" s="5" t="s">
        <v>105</v>
      </c>
      <c r="BL410" s="5" t="s">
        <v>105</v>
      </c>
      <c r="BM410" s="5" t="s">
        <v>105</v>
      </c>
      <c r="BN410" s="5" t="s">
        <v>105</v>
      </c>
      <c r="BO410" s="5" t="s">
        <v>105</v>
      </c>
      <c r="BP410" s="5" t="s">
        <v>3589</v>
      </c>
      <c r="BQ410" s="5" t="s">
        <v>105</v>
      </c>
      <c r="BR410" s="5" t="s">
        <v>3590</v>
      </c>
      <c r="BS410" s="5" t="s">
        <v>105</v>
      </c>
      <c r="BT410" s="5" t="s">
        <v>105</v>
      </c>
      <c r="BU410" s="5" t="s">
        <v>119</v>
      </c>
      <c r="BV410" s="10" t="s">
        <v>105</v>
      </c>
      <c r="BW410" s="10" t="s">
        <v>105</v>
      </c>
      <c r="BX410" s="5" t="s">
        <v>105</v>
      </c>
      <c r="BY410" s="5" t="s">
        <v>105</v>
      </c>
      <c r="BZ410" s="5" t="s">
        <v>105</v>
      </c>
      <c r="CA410" s="5" t="s">
        <v>105</v>
      </c>
      <c r="CB410" s="5" t="s">
        <v>105</v>
      </c>
      <c r="CC410" s="5" t="s">
        <v>105</v>
      </c>
      <c r="CD410" s="5" t="s">
        <v>105</v>
      </c>
      <c r="CE410" s="5" t="s">
        <v>105</v>
      </c>
      <c r="CF410" s="5" t="s">
        <v>105</v>
      </c>
      <c r="CG410" s="5" t="s">
        <v>105</v>
      </c>
      <c r="CH410" s="5" t="s">
        <v>105</v>
      </c>
      <c r="CI410" s="5" t="s">
        <v>105</v>
      </c>
      <c r="CJ410" s="5" t="s">
        <v>105</v>
      </c>
      <c r="CK410" s="5" t="s">
        <v>105</v>
      </c>
      <c r="CL410" s="5" t="s">
        <v>105</v>
      </c>
      <c r="CM410" s="5" t="s">
        <v>105</v>
      </c>
      <c r="CN410" s="5" t="s">
        <v>105</v>
      </c>
      <c r="CO410" s="5" t="s">
        <v>105</v>
      </c>
      <c r="CP410" s="5" t="s">
        <v>105</v>
      </c>
      <c r="CQ410" s="26" t="s">
        <v>3591</v>
      </c>
      <c r="CR410" s="5" t="s">
        <v>105</v>
      </c>
      <c r="CS410" s="5" t="s">
        <v>105</v>
      </c>
      <c r="CT410" s="5" t="s">
        <v>105</v>
      </c>
      <c r="CU410" s="5" t="s">
        <v>105</v>
      </c>
      <c r="CV410" s="13" t="s">
        <v>3592</v>
      </c>
      <c r="CW410" s="6"/>
      <c r="CX410" s="6"/>
      <c r="CY410" s="6"/>
      <c r="CZ410" s="6"/>
      <c r="DA410" s="6"/>
      <c r="DB410" s="6"/>
      <c r="DC410" s="6"/>
      <c r="DD410" s="6"/>
      <c r="DE410" s="6"/>
      <c r="DF410" s="6"/>
    </row>
    <row r="411">
      <c r="A411" s="5" t="s">
        <v>100</v>
      </c>
      <c r="B411" s="5" t="s">
        <v>3466</v>
      </c>
      <c r="C411" s="5" t="s">
        <v>3593</v>
      </c>
      <c r="D411" s="5">
        <v>3331.0</v>
      </c>
      <c r="E411" s="5" t="s">
        <v>105</v>
      </c>
      <c r="F411" s="5">
        <v>1998.0</v>
      </c>
      <c r="G411" s="5" t="s">
        <v>135</v>
      </c>
      <c r="H411" s="5">
        <v>9.0</v>
      </c>
      <c r="I411" s="5" t="s">
        <v>136</v>
      </c>
      <c r="J411" s="5" t="s">
        <v>124</v>
      </c>
      <c r="K411" s="5" t="s">
        <v>151</v>
      </c>
      <c r="L411" s="5" t="s">
        <v>105</v>
      </c>
      <c r="M411" s="5" t="s">
        <v>137</v>
      </c>
      <c r="N411" s="5">
        <v>2.0</v>
      </c>
      <c r="O411" s="26" t="s">
        <v>3594</v>
      </c>
      <c r="P411" s="5" t="s">
        <v>3595</v>
      </c>
      <c r="Q411" s="5" t="s">
        <v>3596</v>
      </c>
      <c r="R411" s="5" t="s">
        <v>3597</v>
      </c>
      <c r="S411" s="5" t="s">
        <v>105</v>
      </c>
      <c r="T411" s="5" t="s">
        <v>105</v>
      </c>
      <c r="U411" s="5" t="s">
        <v>105</v>
      </c>
      <c r="V411" s="6"/>
      <c r="W411" s="5" t="s">
        <v>105</v>
      </c>
      <c r="X411" s="5">
        <v>1600.0</v>
      </c>
      <c r="Y411" s="5" t="s">
        <v>105</v>
      </c>
      <c r="Z411" s="5" t="s">
        <v>105</v>
      </c>
      <c r="AA411" s="5" t="s">
        <v>283</v>
      </c>
      <c r="AB411" s="5">
        <v>98.0</v>
      </c>
      <c r="AC411" s="5" t="s">
        <v>475</v>
      </c>
      <c r="AD411" s="5" t="s">
        <v>105</v>
      </c>
      <c r="AE411" s="5" t="s">
        <v>105</v>
      </c>
      <c r="AF411" s="5" t="s">
        <v>105</v>
      </c>
      <c r="AG411" s="5" t="s">
        <v>105</v>
      </c>
      <c r="AH411" s="5" t="s">
        <v>105</v>
      </c>
      <c r="AI411" s="28">
        <f t="shared" ref="AI411:AI416" si="107">CONVERT(AJ411, "ft", "m")</f>
        <v>0.3048</v>
      </c>
      <c r="AJ411" s="22">
        <v>1.0</v>
      </c>
      <c r="AK411" s="24">
        <f t="shared" ref="AK411:AK416" si="108">CONVERT(AJ411, "ft", "yd")</f>
        <v>0.3333333333</v>
      </c>
      <c r="AL411" s="5" t="s">
        <v>105</v>
      </c>
      <c r="AM411" s="5">
        <v>1.0</v>
      </c>
      <c r="AN411" s="5" t="s">
        <v>105</v>
      </c>
      <c r="AO411" s="5" t="s">
        <v>105</v>
      </c>
      <c r="AP411" s="5" t="s">
        <v>105</v>
      </c>
      <c r="AQ411" s="5" t="s">
        <v>105</v>
      </c>
      <c r="AR411" s="5" t="s">
        <v>105</v>
      </c>
      <c r="AS411" s="5" t="s">
        <v>105</v>
      </c>
      <c r="AT411" s="5" t="s">
        <v>105</v>
      </c>
      <c r="AU411" s="5" t="s">
        <v>105</v>
      </c>
      <c r="AV411" s="5" t="s">
        <v>105</v>
      </c>
      <c r="AW411" s="5" t="s">
        <v>105</v>
      </c>
      <c r="AX411" s="5" t="s">
        <v>105</v>
      </c>
      <c r="AY411" s="5" t="s">
        <v>105</v>
      </c>
      <c r="AZ411" s="5" t="s">
        <v>105</v>
      </c>
      <c r="BA411" s="5" t="s">
        <v>105</v>
      </c>
      <c r="BB411" s="5" t="s">
        <v>105</v>
      </c>
      <c r="BC411" s="5" t="s">
        <v>105</v>
      </c>
      <c r="BD411" s="5" t="s">
        <v>105</v>
      </c>
      <c r="BE411" s="5" t="s">
        <v>105</v>
      </c>
      <c r="BF411" s="5" t="s">
        <v>105</v>
      </c>
      <c r="BG411" s="5" t="s">
        <v>105</v>
      </c>
      <c r="BH411" s="5" t="s">
        <v>105</v>
      </c>
      <c r="BI411" s="5" t="s">
        <v>105</v>
      </c>
      <c r="BJ411" s="5" t="s">
        <v>105</v>
      </c>
      <c r="BK411" s="5" t="s">
        <v>105</v>
      </c>
      <c r="BL411" s="5" t="s">
        <v>105</v>
      </c>
      <c r="BM411" s="5" t="s">
        <v>105</v>
      </c>
      <c r="BN411" s="5" t="s">
        <v>105</v>
      </c>
      <c r="BO411" s="5" t="s">
        <v>105</v>
      </c>
      <c r="BP411" s="5" t="s">
        <v>105</v>
      </c>
      <c r="BQ411" s="5" t="s">
        <v>105</v>
      </c>
      <c r="BR411" s="5" t="s">
        <v>3598</v>
      </c>
      <c r="BS411" s="5" t="s">
        <v>105</v>
      </c>
      <c r="BT411" s="5" t="s">
        <v>105</v>
      </c>
      <c r="BU411" s="5" t="s">
        <v>105</v>
      </c>
      <c r="BV411" s="10" t="s">
        <v>105</v>
      </c>
      <c r="BW411" s="10" t="s">
        <v>105</v>
      </c>
      <c r="BX411" s="5" t="s">
        <v>105</v>
      </c>
      <c r="BY411" s="5" t="s">
        <v>105</v>
      </c>
      <c r="BZ411" s="5" t="s">
        <v>105</v>
      </c>
      <c r="CA411" s="5">
        <v>1.0</v>
      </c>
      <c r="CB411" s="5">
        <v>1.0</v>
      </c>
      <c r="CC411" s="5" t="s">
        <v>105</v>
      </c>
      <c r="CD411" s="5">
        <v>15.5</v>
      </c>
      <c r="CE411" s="5" t="s">
        <v>105</v>
      </c>
      <c r="CF411" s="5" t="s">
        <v>105</v>
      </c>
      <c r="CG411" s="5" t="s">
        <v>105</v>
      </c>
      <c r="CH411" s="5" t="s">
        <v>105</v>
      </c>
      <c r="CI411" s="5" t="s">
        <v>105</v>
      </c>
      <c r="CJ411" s="5" t="s">
        <v>105</v>
      </c>
      <c r="CK411" s="5" t="s">
        <v>105</v>
      </c>
      <c r="CL411" s="5" t="s">
        <v>105</v>
      </c>
      <c r="CM411" s="5" t="s">
        <v>105</v>
      </c>
      <c r="CN411" s="5" t="s">
        <v>105</v>
      </c>
      <c r="CO411" s="5" t="s">
        <v>105</v>
      </c>
      <c r="CP411" s="5" t="s">
        <v>105</v>
      </c>
      <c r="CQ411" s="5" t="s">
        <v>105</v>
      </c>
      <c r="CR411" s="5" t="s">
        <v>105</v>
      </c>
      <c r="CS411" s="5" t="s">
        <v>105</v>
      </c>
      <c r="CT411" s="5" t="s">
        <v>105</v>
      </c>
      <c r="CU411" s="5" t="s">
        <v>105</v>
      </c>
      <c r="CV411" s="13" t="s">
        <v>3599</v>
      </c>
      <c r="CW411" s="6"/>
      <c r="CX411" s="6"/>
      <c r="CY411" s="6"/>
      <c r="CZ411" s="6"/>
      <c r="DA411" s="6"/>
      <c r="DB411" s="6"/>
      <c r="DC411" s="6"/>
      <c r="DD411" s="6"/>
      <c r="DE411" s="6"/>
      <c r="DF411" s="6"/>
    </row>
    <row r="412">
      <c r="A412" s="5" t="s">
        <v>100</v>
      </c>
      <c r="B412" s="5" t="s">
        <v>3466</v>
      </c>
      <c r="C412" s="5" t="s">
        <v>3600</v>
      </c>
      <c r="D412" s="5">
        <v>33358.0</v>
      </c>
      <c r="E412" s="5" t="s">
        <v>3601</v>
      </c>
      <c r="F412" s="5">
        <v>1977.0</v>
      </c>
      <c r="G412" s="5" t="s">
        <v>213</v>
      </c>
      <c r="H412" s="5">
        <v>21.0</v>
      </c>
      <c r="I412" s="5" t="s">
        <v>214</v>
      </c>
      <c r="J412" s="5" t="s">
        <v>124</v>
      </c>
      <c r="K412" s="5" t="s">
        <v>108</v>
      </c>
      <c r="L412" s="5" t="s">
        <v>105</v>
      </c>
      <c r="M412" s="5" t="s">
        <v>137</v>
      </c>
      <c r="N412" s="5">
        <v>2.0</v>
      </c>
      <c r="O412" s="26" t="s">
        <v>3602</v>
      </c>
      <c r="P412" s="5" t="s">
        <v>105</v>
      </c>
      <c r="Q412" s="5" t="s">
        <v>3603</v>
      </c>
      <c r="R412" s="5" t="s">
        <v>3604</v>
      </c>
      <c r="S412" s="5" t="s">
        <v>3605</v>
      </c>
      <c r="T412" s="5" t="s">
        <v>105</v>
      </c>
      <c r="U412" s="5" t="s">
        <v>105</v>
      </c>
      <c r="V412" s="6"/>
      <c r="W412" s="5" t="s">
        <v>105</v>
      </c>
      <c r="X412" s="5">
        <v>1430.0</v>
      </c>
      <c r="Y412" s="5" t="s">
        <v>190</v>
      </c>
      <c r="Z412" s="5" t="s">
        <v>167</v>
      </c>
      <c r="AA412" s="5" t="s">
        <v>156</v>
      </c>
      <c r="AB412" s="5">
        <v>10.0</v>
      </c>
      <c r="AC412" s="5" t="s">
        <v>284</v>
      </c>
      <c r="AD412" s="5" t="s">
        <v>105</v>
      </c>
      <c r="AE412" s="5" t="s">
        <v>105</v>
      </c>
      <c r="AF412" s="5" t="s">
        <v>105</v>
      </c>
      <c r="AG412" s="5" t="s">
        <v>105</v>
      </c>
      <c r="AH412" s="6">
        <f>5/60</f>
        <v>0.08333333333</v>
      </c>
      <c r="AI412" s="28">
        <f t="shared" si="107"/>
        <v>68.58</v>
      </c>
      <c r="AJ412" s="22">
        <f>75*3</f>
        <v>225</v>
      </c>
      <c r="AK412" s="24">
        <f t="shared" si="108"/>
        <v>75</v>
      </c>
      <c r="AL412" s="5" t="s">
        <v>105</v>
      </c>
      <c r="AM412" s="5">
        <v>1.0</v>
      </c>
      <c r="AN412" s="5" t="s">
        <v>105</v>
      </c>
      <c r="AO412" s="5" t="s">
        <v>105</v>
      </c>
      <c r="AP412" s="5" t="s">
        <v>105</v>
      </c>
      <c r="AQ412" s="5" t="s">
        <v>105</v>
      </c>
      <c r="AR412" s="5" t="s">
        <v>105</v>
      </c>
      <c r="AS412" s="5" t="s">
        <v>105</v>
      </c>
      <c r="AT412" s="5" t="s">
        <v>105</v>
      </c>
      <c r="AU412" s="5" t="s">
        <v>105</v>
      </c>
      <c r="AV412" s="5" t="s">
        <v>105</v>
      </c>
      <c r="AW412" s="5" t="s">
        <v>116</v>
      </c>
      <c r="AX412" s="5" t="s">
        <v>105</v>
      </c>
      <c r="AY412" s="5" t="s">
        <v>105</v>
      </c>
      <c r="AZ412" s="5" t="s">
        <v>105</v>
      </c>
      <c r="BA412" s="5" t="s">
        <v>105</v>
      </c>
      <c r="BB412" s="5" t="s">
        <v>105</v>
      </c>
      <c r="BC412" s="5" t="s">
        <v>105</v>
      </c>
      <c r="BD412" s="5" t="s">
        <v>105</v>
      </c>
      <c r="BE412" s="5" t="s">
        <v>105</v>
      </c>
      <c r="BF412" s="5" t="s">
        <v>105</v>
      </c>
      <c r="BG412" s="5" t="s">
        <v>105</v>
      </c>
      <c r="BH412" s="5" t="s">
        <v>105</v>
      </c>
      <c r="BI412" s="5" t="s">
        <v>105</v>
      </c>
      <c r="BJ412" s="5" t="s">
        <v>105</v>
      </c>
      <c r="BK412" s="5" t="s">
        <v>105</v>
      </c>
      <c r="BL412" s="5" t="s">
        <v>105</v>
      </c>
      <c r="BM412" s="5" t="s">
        <v>749</v>
      </c>
      <c r="BN412" s="5" t="s">
        <v>105</v>
      </c>
      <c r="BO412" s="5" t="s">
        <v>105</v>
      </c>
      <c r="BP412" s="5" t="s">
        <v>1935</v>
      </c>
      <c r="BQ412" s="5" t="s">
        <v>105</v>
      </c>
      <c r="BR412" s="5" t="s">
        <v>3606</v>
      </c>
      <c r="BS412" s="5" t="s">
        <v>105</v>
      </c>
      <c r="BT412" s="5" t="s">
        <v>1523</v>
      </c>
      <c r="BU412" s="5" t="s">
        <v>119</v>
      </c>
      <c r="BV412" s="10" t="s">
        <v>105</v>
      </c>
      <c r="BW412" s="10" t="s">
        <v>105</v>
      </c>
      <c r="BX412" s="5" t="s">
        <v>105</v>
      </c>
      <c r="BY412" s="5" t="s">
        <v>105</v>
      </c>
      <c r="BZ412" s="5" t="s">
        <v>105</v>
      </c>
      <c r="CA412" s="5" t="s">
        <v>105</v>
      </c>
      <c r="CB412" s="5" t="s">
        <v>105</v>
      </c>
      <c r="CC412" s="5" t="s">
        <v>105</v>
      </c>
      <c r="CD412" s="5" t="s">
        <v>105</v>
      </c>
      <c r="CE412" s="5" t="s">
        <v>105</v>
      </c>
      <c r="CF412" s="5" t="s">
        <v>105</v>
      </c>
      <c r="CG412" s="5" t="s">
        <v>105</v>
      </c>
      <c r="CH412" s="5" t="s">
        <v>105</v>
      </c>
      <c r="CI412" s="5" t="s">
        <v>105</v>
      </c>
      <c r="CJ412" s="5" t="s">
        <v>105</v>
      </c>
      <c r="CK412" s="5" t="s">
        <v>105</v>
      </c>
      <c r="CL412" s="5" t="s">
        <v>105</v>
      </c>
      <c r="CM412" s="5" t="s">
        <v>105</v>
      </c>
      <c r="CN412" s="5" t="s">
        <v>105</v>
      </c>
      <c r="CO412" s="5" t="s">
        <v>105</v>
      </c>
      <c r="CP412" s="5" t="s">
        <v>105</v>
      </c>
      <c r="CQ412" s="26" t="s">
        <v>3607</v>
      </c>
      <c r="CR412" s="5" t="s">
        <v>105</v>
      </c>
      <c r="CS412" s="5" t="s">
        <v>105</v>
      </c>
      <c r="CT412" s="5" t="s">
        <v>105</v>
      </c>
      <c r="CU412" s="5" t="s">
        <v>105</v>
      </c>
      <c r="CV412" s="13" t="s">
        <v>3608</v>
      </c>
      <c r="CW412" s="6"/>
      <c r="CX412" s="6"/>
      <c r="CY412" s="6"/>
      <c r="CZ412" s="6"/>
      <c r="DA412" s="6"/>
      <c r="DB412" s="6"/>
      <c r="DC412" s="6"/>
      <c r="DD412" s="6"/>
      <c r="DE412" s="6"/>
      <c r="DF412" s="6"/>
    </row>
    <row r="413">
      <c r="A413" s="5" t="s">
        <v>100</v>
      </c>
      <c r="B413" s="5" t="s">
        <v>3466</v>
      </c>
      <c r="C413" s="5" t="s">
        <v>1463</v>
      </c>
      <c r="D413" s="5">
        <v>10608.0</v>
      </c>
      <c r="E413" s="5" t="s">
        <v>148</v>
      </c>
      <c r="F413" s="5" t="s">
        <v>3609</v>
      </c>
      <c r="G413" s="5" t="s">
        <v>241</v>
      </c>
      <c r="H413" s="5">
        <v>18.0</v>
      </c>
      <c r="I413" s="5" t="s">
        <v>136</v>
      </c>
      <c r="J413" s="5" t="s">
        <v>107</v>
      </c>
      <c r="K413" s="5" t="s">
        <v>108</v>
      </c>
      <c r="L413" s="5" t="s">
        <v>105</v>
      </c>
      <c r="M413" s="5" t="s">
        <v>137</v>
      </c>
      <c r="N413" s="5">
        <v>1.0</v>
      </c>
      <c r="O413" s="26" t="s">
        <v>3610</v>
      </c>
      <c r="P413" s="5" t="s">
        <v>3611</v>
      </c>
      <c r="Q413" s="5" t="s">
        <v>3612</v>
      </c>
      <c r="R413" s="5" t="s">
        <v>3613</v>
      </c>
      <c r="S413" s="5" t="s">
        <v>3614</v>
      </c>
      <c r="T413" s="5" t="s">
        <v>105</v>
      </c>
      <c r="U413" s="5" t="s">
        <v>105</v>
      </c>
      <c r="V413" s="6"/>
      <c r="W413" s="5" t="s">
        <v>105</v>
      </c>
      <c r="X413" s="5">
        <v>807.0</v>
      </c>
      <c r="Y413" s="5" t="s">
        <v>105</v>
      </c>
      <c r="Z413" s="5" t="s">
        <v>105</v>
      </c>
      <c r="AA413" s="5" t="s">
        <v>105</v>
      </c>
      <c r="AB413" s="5" t="s">
        <v>105</v>
      </c>
      <c r="AC413" s="5" t="s">
        <v>475</v>
      </c>
      <c r="AD413" s="5" t="s">
        <v>105</v>
      </c>
      <c r="AE413" s="5" t="s">
        <v>105</v>
      </c>
      <c r="AF413" s="5" t="s">
        <v>105</v>
      </c>
      <c r="AG413" s="5" t="s">
        <v>105</v>
      </c>
      <c r="AH413" s="5" t="s">
        <v>105</v>
      </c>
      <c r="AI413" s="28">
        <f t="shared" si="107"/>
        <v>365.76</v>
      </c>
      <c r="AJ413" s="22">
        <f>1200</f>
        <v>1200</v>
      </c>
      <c r="AK413" s="24">
        <f t="shared" si="108"/>
        <v>400</v>
      </c>
      <c r="AL413" s="5" t="s">
        <v>105</v>
      </c>
      <c r="AM413" s="5">
        <v>1.0</v>
      </c>
      <c r="AN413" s="5">
        <v>7.0</v>
      </c>
      <c r="AO413" s="5" t="s">
        <v>105</v>
      </c>
      <c r="AP413" s="5" t="s">
        <v>105</v>
      </c>
      <c r="AQ413" s="5" t="s">
        <v>105</v>
      </c>
      <c r="AR413" s="5" t="s">
        <v>105</v>
      </c>
      <c r="AS413" s="5" t="s">
        <v>105</v>
      </c>
      <c r="AT413" s="5" t="s">
        <v>105</v>
      </c>
      <c r="AU413" s="5" t="s">
        <v>105</v>
      </c>
      <c r="AV413" s="5" t="s">
        <v>105</v>
      </c>
      <c r="AW413" s="5" t="s">
        <v>170</v>
      </c>
      <c r="AX413" s="5" t="s">
        <v>105</v>
      </c>
      <c r="AY413" s="5" t="s">
        <v>105</v>
      </c>
      <c r="AZ413" s="5" t="s">
        <v>105</v>
      </c>
      <c r="BA413" s="5" t="s">
        <v>105</v>
      </c>
      <c r="BB413" s="5" t="s">
        <v>105</v>
      </c>
      <c r="BC413" s="5" t="s">
        <v>105</v>
      </c>
      <c r="BD413" s="5" t="s">
        <v>105</v>
      </c>
      <c r="BE413" s="5" t="s">
        <v>105</v>
      </c>
      <c r="BF413" s="5" t="s">
        <v>105</v>
      </c>
      <c r="BG413" s="5" t="s">
        <v>105</v>
      </c>
      <c r="BH413" s="5" t="s">
        <v>105</v>
      </c>
      <c r="BI413" s="5" t="s">
        <v>105</v>
      </c>
      <c r="BJ413" s="5" t="s">
        <v>105</v>
      </c>
      <c r="BK413" s="5" t="s">
        <v>105</v>
      </c>
      <c r="BL413" s="5" t="s">
        <v>105</v>
      </c>
      <c r="BM413" s="5" t="s">
        <v>105</v>
      </c>
      <c r="BN413" s="5" t="s">
        <v>105</v>
      </c>
      <c r="BO413" s="5" t="s">
        <v>105</v>
      </c>
      <c r="BP413" s="5" t="s">
        <v>105</v>
      </c>
      <c r="BQ413" s="5" t="s">
        <v>105</v>
      </c>
      <c r="BR413" s="5" t="s">
        <v>3615</v>
      </c>
      <c r="BS413" s="5" t="s">
        <v>105</v>
      </c>
      <c r="BT413" s="5" t="s">
        <v>1523</v>
      </c>
      <c r="BU413" s="5" t="s">
        <v>119</v>
      </c>
      <c r="BV413" s="10" t="s">
        <v>105</v>
      </c>
      <c r="BW413" s="10" t="s">
        <v>105</v>
      </c>
      <c r="BX413" s="5" t="s">
        <v>105</v>
      </c>
      <c r="BY413" s="5" t="s">
        <v>105</v>
      </c>
      <c r="BZ413" s="5" t="s">
        <v>105</v>
      </c>
      <c r="CA413" s="5" t="s">
        <v>105</v>
      </c>
      <c r="CB413" s="5" t="s">
        <v>105</v>
      </c>
      <c r="CC413" s="5" t="s">
        <v>105</v>
      </c>
      <c r="CD413" s="5" t="s">
        <v>105</v>
      </c>
      <c r="CE413" s="5" t="s">
        <v>105</v>
      </c>
      <c r="CF413" s="5" t="s">
        <v>105</v>
      </c>
      <c r="CG413" s="5" t="s">
        <v>105</v>
      </c>
      <c r="CH413" s="5" t="s">
        <v>105</v>
      </c>
      <c r="CI413" s="5" t="s">
        <v>105</v>
      </c>
      <c r="CJ413" s="5" t="s">
        <v>105</v>
      </c>
      <c r="CK413" s="5" t="s">
        <v>105</v>
      </c>
      <c r="CL413" s="5" t="s">
        <v>105</v>
      </c>
      <c r="CM413" s="5" t="s">
        <v>105</v>
      </c>
      <c r="CN413" s="5" t="s">
        <v>105</v>
      </c>
      <c r="CO413" s="5" t="s">
        <v>105</v>
      </c>
      <c r="CP413" s="5" t="s">
        <v>105</v>
      </c>
      <c r="CQ413" s="26" t="s">
        <v>3616</v>
      </c>
      <c r="CR413" s="5" t="s">
        <v>105</v>
      </c>
      <c r="CS413" s="5" t="s">
        <v>105</v>
      </c>
      <c r="CT413" s="5" t="s">
        <v>105</v>
      </c>
      <c r="CU413" s="5" t="s">
        <v>105</v>
      </c>
      <c r="CV413" s="13" t="s">
        <v>3617</v>
      </c>
      <c r="CW413" s="6"/>
      <c r="CX413" s="6"/>
      <c r="CY413" s="6"/>
      <c r="CZ413" s="6"/>
      <c r="DA413" s="6"/>
      <c r="DB413" s="6"/>
      <c r="DC413" s="6"/>
      <c r="DD413" s="6"/>
      <c r="DE413" s="6"/>
      <c r="DF413" s="6"/>
    </row>
    <row r="414">
      <c r="A414" s="5" t="s">
        <v>100</v>
      </c>
      <c r="B414" s="5" t="s">
        <v>3466</v>
      </c>
      <c r="C414" s="5" t="s">
        <v>1463</v>
      </c>
      <c r="D414" s="5">
        <v>15554.0</v>
      </c>
      <c r="E414" s="5" t="s">
        <v>3533</v>
      </c>
      <c r="F414" s="5">
        <v>2006.0</v>
      </c>
      <c r="G414" s="5" t="s">
        <v>197</v>
      </c>
      <c r="H414" s="5" t="s">
        <v>105</v>
      </c>
      <c r="I414" s="5" t="s">
        <v>150</v>
      </c>
      <c r="J414" s="5" t="s">
        <v>124</v>
      </c>
      <c r="K414" s="5" t="s">
        <v>108</v>
      </c>
      <c r="L414" s="5" t="s">
        <v>105</v>
      </c>
      <c r="M414" s="5" t="s">
        <v>3553</v>
      </c>
      <c r="N414" s="5">
        <v>1.0</v>
      </c>
      <c r="O414" s="26" t="s">
        <v>3618</v>
      </c>
      <c r="P414" s="5" t="s">
        <v>714</v>
      </c>
      <c r="Q414" s="5" t="s">
        <v>3619</v>
      </c>
      <c r="R414" s="5" t="s">
        <v>3620</v>
      </c>
      <c r="S414" s="5" t="s">
        <v>3619</v>
      </c>
      <c r="T414" s="5" t="s">
        <v>105</v>
      </c>
      <c r="U414" s="5" t="s">
        <v>105</v>
      </c>
      <c r="V414" s="6"/>
      <c r="W414" s="5" t="s">
        <v>1222</v>
      </c>
      <c r="X414" s="5">
        <v>2030.0</v>
      </c>
      <c r="Y414" s="5" t="s">
        <v>105</v>
      </c>
      <c r="Z414" s="5" t="s">
        <v>814</v>
      </c>
      <c r="AA414" s="5" t="s">
        <v>105</v>
      </c>
      <c r="AB414" s="5" t="s">
        <v>105</v>
      </c>
      <c r="AC414" s="5" t="s">
        <v>3621</v>
      </c>
      <c r="AD414" s="5" t="s">
        <v>517</v>
      </c>
      <c r="AE414" s="5" t="s">
        <v>105</v>
      </c>
      <c r="AF414" s="5" t="s">
        <v>105</v>
      </c>
      <c r="AG414" s="5" t="s">
        <v>105</v>
      </c>
      <c r="AH414" s="5" t="s">
        <v>105</v>
      </c>
      <c r="AI414" s="28">
        <f t="shared" si="107"/>
        <v>4.572</v>
      </c>
      <c r="AJ414" s="22">
        <v>15.0</v>
      </c>
      <c r="AK414" s="24">
        <f t="shared" si="108"/>
        <v>5</v>
      </c>
      <c r="AL414" s="5" t="s">
        <v>105</v>
      </c>
      <c r="AM414" s="5">
        <v>1.0</v>
      </c>
      <c r="AN414" s="5" t="s">
        <v>105</v>
      </c>
      <c r="AO414" s="5" t="s">
        <v>105</v>
      </c>
      <c r="AP414" s="5" t="s">
        <v>105</v>
      </c>
      <c r="AQ414" s="5" t="s">
        <v>105</v>
      </c>
      <c r="AR414" s="5" t="s">
        <v>105</v>
      </c>
      <c r="AS414" s="5" t="s">
        <v>105</v>
      </c>
      <c r="AT414" s="5" t="s">
        <v>105</v>
      </c>
      <c r="AU414" s="5" t="s">
        <v>105</v>
      </c>
      <c r="AV414" s="5" t="s">
        <v>105</v>
      </c>
      <c r="AW414" s="5" t="s">
        <v>170</v>
      </c>
      <c r="AX414" s="5" t="s">
        <v>105</v>
      </c>
      <c r="AY414" s="5" t="s">
        <v>105</v>
      </c>
      <c r="AZ414" s="5" t="s">
        <v>105</v>
      </c>
      <c r="BA414" s="5" t="s">
        <v>105</v>
      </c>
      <c r="BB414" s="5" t="s">
        <v>105</v>
      </c>
      <c r="BC414" s="5" t="s">
        <v>105</v>
      </c>
      <c r="BD414" s="5" t="s">
        <v>105</v>
      </c>
      <c r="BE414" s="5" t="s">
        <v>105</v>
      </c>
      <c r="BF414" s="5" t="s">
        <v>105</v>
      </c>
      <c r="BG414" s="5" t="s">
        <v>105</v>
      </c>
      <c r="BH414" s="5" t="s">
        <v>105</v>
      </c>
      <c r="BI414" s="5" t="s">
        <v>105</v>
      </c>
      <c r="BJ414" s="5" t="s">
        <v>105</v>
      </c>
      <c r="BK414" s="5" t="s">
        <v>105</v>
      </c>
      <c r="BL414" s="5" t="s">
        <v>105</v>
      </c>
      <c r="BM414" s="5" t="s">
        <v>105</v>
      </c>
      <c r="BN414" s="5" t="s">
        <v>105</v>
      </c>
      <c r="BO414" s="5" t="s">
        <v>105</v>
      </c>
      <c r="BP414" s="5" t="s">
        <v>105</v>
      </c>
      <c r="BQ414" s="5" t="s">
        <v>105</v>
      </c>
      <c r="BR414" s="5" t="s">
        <v>3622</v>
      </c>
      <c r="BS414" s="5" t="s">
        <v>105</v>
      </c>
      <c r="BT414" s="5" t="s">
        <v>1353</v>
      </c>
      <c r="BU414" s="5" t="s">
        <v>105</v>
      </c>
      <c r="BV414" s="10" t="s">
        <v>105</v>
      </c>
      <c r="BW414" s="10" t="s">
        <v>105</v>
      </c>
      <c r="BX414" s="5" t="s">
        <v>3623</v>
      </c>
      <c r="BY414" s="5" t="s">
        <v>105</v>
      </c>
      <c r="BZ414" s="5" t="s">
        <v>105</v>
      </c>
      <c r="CA414" s="5" t="s">
        <v>105</v>
      </c>
      <c r="CB414" s="5" t="s">
        <v>105</v>
      </c>
      <c r="CC414" s="5" t="s">
        <v>105</v>
      </c>
      <c r="CD414" s="5" t="s">
        <v>105</v>
      </c>
      <c r="CE414" s="5" t="s">
        <v>105</v>
      </c>
      <c r="CF414" s="5" t="s">
        <v>105</v>
      </c>
      <c r="CG414" s="5" t="s">
        <v>105</v>
      </c>
      <c r="CH414" s="5" t="s">
        <v>105</v>
      </c>
      <c r="CI414" s="5" t="s">
        <v>105</v>
      </c>
      <c r="CJ414" s="5" t="s">
        <v>105</v>
      </c>
      <c r="CK414" s="5" t="s">
        <v>105</v>
      </c>
      <c r="CL414" s="5" t="s">
        <v>105</v>
      </c>
      <c r="CM414" s="5" t="s">
        <v>105</v>
      </c>
      <c r="CN414" s="5" t="s">
        <v>105</v>
      </c>
      <c r="CO414" s="5" t="s">
        <v>105</v>
      </c>
      <c r="CP414" s="5" t="s">
        <v>3624</v>
      </c>
      <c r="CQ414" s="26" t="s">
        <v>3625</v>
      </c>
      <c r="CR414" s="5" t="s">
        <v>105</v>
      </c>
      <c r="CS414" s="5" t="s">
        <v>105</v>
      </c>
      <c r="CT414" s="5" t="s">
        <v>105</v>
      </c>
      <c r="CU414" s="5" t="s">
        <v>105</v>
      </c>
      <c r="CV414" s="13" t="s">
        <v>3626</v>
      </c>
      <c r="CW414" s="6"/>
      <c r="CX414" s="6"/>
      <c r="CY414" s="6"/>
      <c r="CZ414" s="6"/>
      <c r="DA414" s="6"/>
      <c r="DB414" s="6"/>
      <c r="DC414" s="6"/>
      <c r="DD414" s="6"/>
      <c r="DE414" s="6"/>
      <c r="DF414" s="6"/>
    </row>
    <row r="415">
      <c r="A415" s="5" t="s">
        <v>100</v>
      </c>
      <c r="B415" s="5" t="s">
        <v>3466</v>
      </c>
      <c r="C415" s="5" t="s">
        <v>3627</v>
      </c>
      <c r="D415" s="5">
        <v>18680.0</v>
      </c>
      <c r="E415" s="5" t="s">
        <v>3628</v>
      </c>
      <c r="F415" s="5">
        <v>1989.0</v>
      </c>
      <c r="G415" s="5" t="s">
        <v>197</v>
      </c>
      <c r="H415" s="5">
        <v>9.0</v>
      </c>
      <c r="I415" s="5" t="s">
        <v>150</v>
      </c>
      <c r="J415" s="5" t="s">
        <v>124</v>
      </c>
      <c r="K415" s="5" t="s">
        <v>151</v>
      </c>
      <c r="L415" s="5" t="s">
        <v>105</v>
      </c>
      <c r="M415" s="5" t="s">
        <v>105</v>
      </c>
      <c r="N415" s="5">
        <v>1.0</v>
      </c>
      <c r="O415" s="26" t="s">
        <v>3629</v>
      </c>
      <c r="P415" s="5" t="s">
        <v>3630</v>
      </c>
      <c r="Q415" s="5" t="s">
        <v>3631</v>
      </c>
      <c r="R415" s="5" t="s">
        <v>105</v>
      </c>
      <c r="S415" s="5" t="s">
        <v>3630</v>
      </c>
      <c r="T415" s="5" t="s">
        <v>105</v>
      </c>
      <c r="U415" s="5" t="s">
        <v>105</v>
      </c>
      <c r="V415" s="6"/>
      <c r="W415" s="5" t="s">
        <v>105</v>
      </c>
      <c r="X415" s="5">
        <v>800.0</v>
      </c>
      <c r="Y415" s="5" t="s">
        <v>105</v>
      </c>
      <c r="Z415" s="5" t="s">
        <v>105</v>
      </c>
      <c r="AA415" s="5" t="s">
        <v>555</v>
      </c>
      <c r="AB415" s="5">
        <v>48.0</v>
      </c>
      <c r="AC415" s="5" t="s">
        <v>462</v>
      </c>
      <c r="AD415" s="5" t="s">
        <v>402</v>
      </c>
      <c r="AE415" s="5" t="s">
        <v>105</v>
      </c>
      <c r="AF415" s="5" t="s">
        <v>105</v>
      </c>
      <c r="AG415" s="5" t="s">
        <v>105</v>
      </c>
      <c r="AH415" s="5" t="s">
        <v>105</v>
      </c>
      <c r="AI415" s="28">
        <f t="shared" si="107"/>
        <v>0.3048</v>
      </c>
      <c r="AJ415" s="22">
        <v>1.0</v>
      </c>
      <c r="AK415" s="24">
        <f t="shared" si="108"/>
        <v>0.3333333333</v>
      </c>
      <c r="AL415" s="5" t="s">
        <v>105</v>
      </c>
      <c r="AM415" s="5">
        <v>2.0</v>
      </c>
      <c r="AN415" s="5" t="s">
        <v>105</v>
      </c>
      <c r="AO415" s="5" t="s">
        <v>105</v>
      </c>
      <c r="AP415" s="5" t="s">
        <v>105</v>
      </c>
      <c r="AQ415" s="5" t="s">
        <v>105</v>
      </c>
      <c r="AR415" s="5" t="s">
        <v>105</v>
      </c>
      <c r="AS415" s="5" t="s">
        <v>105</v>
      </c>
      <c r="AT415" s="5" t="s">
        <v>105</v>
      </c>
      <c r="AU415" s="5" t="s">
        <v>105</v>
      </c>
      <c r="AV415" s="5" t="s">
        <v>105</v>
      </c>
      <c r="AW415" s="5" t="s">
        <v>105</v>
      </c>
      <c r="AX415" s="5" t="s">
        <v>105</v>
      </c>
      <c r="AY415" s="5" t="s">
        <v>105</v>
      </c>
      <c r="AZ415" s="5" t="s">
        <v>105</v>
      </c>
      <c r="BA415" s="5" t="s">
        <v>105</v>
      </c>
      <c r="BB415" s="5" t="s">
        <v>105</v>
      </c>
      <c r="BC415" s="5" t="s">
        <v>105</v>
      </c>
      <c r="BD415" s="5" t="s">
        <v>105</v>
      </c>
      <c r="BE415" s="5" t="s">
        <v>105</v>
      </c>
      <c r="BF415" s="5" t="s">
        <v>105</v>
      </c>
      <c r="BG415" s="5" t="s">
        <v>105</v>
      </c>
      <c r="BH415" s="5" t="s">
        <v>105</v>
      </c>
      <c r="BI415" s="5" t="s">
        <v>105</v>
      </c>
      <c r="BJ415" s="5" t="s">
        <v>105</v>
      </c>
      <c r="BK415" s="5" t="s">
        <v>105</v>
      </c>
      <c r="BL415" s="5" t="s">
        <v>105</v>
      </c>
      <c r="BM415" s="5" t="s">
        <v>105</v>
      </c>
      <c r="BN415" s="5" t="s">
        <v>105</v>
      </c>
      <c r="BO415" s="5" t="s">
        <v>105</v>
      </c>
      <c r="BP415" s="5" t="s">
        <v>105</v>
      </c>
      <c r="BQ415" s="5" t="s">
        <v>105</v>
      </c>
      <c r="BR415" s="5" t="s">
        <v>105</v>
      </c>
      <c r="BS415" s="5" t="s">
        <v>105</v>
      </c>
      <c r="BT415" s="5" t="s">
        <v>105</v>
      </c>
      <c r="BU415" s="5" t="s">
        <v>105</v>
      </c>
      <c r="BV415" s="10" t="s">
        <v>105</v>
      </c>
      <c r="BW415" s="10" t="s">
        <v>105</v>
      </c>
      <c r="BX415" s="5" t="s">
        <v>105</v>
      </c>
      <c r="BY415" s="5" t="s">
        <v>105</v>
      </c>
      <c r="BZ415" s="5" t="s">
        <v>105</v>
      </c>
      <c r="CA415" s="5">
        <v>2.0</v>
      </c>
      <c r="CB415" s="5">
        <v>13.0</v>
      </c>
      <c r="CC415" s="5" t="s">
        <v>105</v>
      </c>
      <c r="CD415" s="5">
        <v>20.0</v>
      </c>
      <c r="CE415" s="5" t="s">
        <v>105</v>
      </c>
      <c r="CF415" s="5" t="s">
        <v>105</v>
      </c>
      <c r="CG415" s="5">
        <v>1.0</v>
      </c>
      <c r="CH415" s="5" t="s">
        <v>105</v>
      </c>
      <c r="CI415" s="5" t="s">
        <v>105</v>
      </c>
      <c r="CJ415" s="5" t="s">
        <v>105</v>
      </c>
      <c r="CK415" s="5">
        <v>1.0</v>
      </c>
      <c r="CL415" s="5" t="s">
        <v>118</v>
      </c>
      <c r="CM415" s="5">
        <v>5.0</v>
      </c>
      <c r="CN415" s="5" t="s">
        <v>105</v>
      </c>
      <c r="CO415" s="5" t="s">
        <v>105</v>
      </c>
      <c r="CP415" s="5" t="s">
        <v>3632</v>
      </c>
      <c r="CQ415" s="26" t="s">
        <v>3633</v>
      </c>
      <c r="CR415" s="5" t="s">
        <v>105</v>
      </c>
      <c r="CS415" s="5" t="s">
        <v>105</v>
      </c>
      <c r="CT415" s="5" t="s">
        <v>105</v>
      </c>
      <c r="CU415" s="5" t="s">
        <v>105</v>
      </c>
      <c r="CV415" s="13" t="s">
        <v>3634</v>
      </c>
      <c r="CW415" s="6"/>
      <c r="CX415" s="6"/>
      <c r="CY415" s="6"/>
      <c r="CZ415" s="6"/>
      <c r="DA415" s="6"/>
      <c r="DB415" s="6"/>
      <c r="DC415" s="6"/>
      <c r="DD415" s="6"/>
      <c r="DE415" s="6"/>
      <c r="DF415" s="6"/>
    </row>
    <row r="416">
      <c r="A416" s="5" t="s">
        <v>100</v>
      </c>
      <c r="B416" s="5" t="s">
        <v>3466</v>
      </c>
      <c r="C416" s="5" t="s">
        <v>3635</v>
      </c>
      <c r="D416" s="5">
        <v>18516.0</v>
      </c>
      <c r="E416" s="5" t="s">
        <v>3636</v>
      </c>
      <c r="F416" s="5">
        <v>1967.0</v>
      </c>
      <c r="G416" s="5" t="s">
        <v>135</v>
      </c>
      <c r="H416" s="5" t="s">
        <v>105</v>
      </c>
      <c r="I416" s="5" t="s">
        <v>136</v>
      </c>
      <c r="J416" s="5" t="s">
        <v>107</v>
      </c>
      <c r="K416" s="5" t="s">
        <v>108</v>
      </c>
      <c r="L416" s="5" t="s">
        <v>105</v>
      </c>
      <c r="M416" s="5" t="s">
        <v>105</v>
      </c>
      <c r="N416" s="5">
        <v>5.0</v>
      </c>
      <c r="O416" s="26" t="s">
        <v>3637</v>
      </c>
      <c r="P416" s="5" t="s">
        <v>3638</v>
      </c>
      <c r="Q416" s="5" t="s">
        <v>3639</v>
      </c>
      <c r="R416" s="5" t="s">
        <v>105</v>
      </c>
      <c r="S416" s="5" t="s">
        <v>105</v>
      </c>
      <c r="T416" s="5" t="s">
        <v>105</v>
      </c>
      <c r="U416" s="5" t="s">
        <v>105</v>
      </c>
      <c r="V416" s="5" t="s">
        <v>105</v>
      </c>
      <c r="W416" s="5" t="s">
        <v>105</v>
      </c>
      <c r="X416" s="5">
        <v>1907.0</v>
      </c>
      <c r="Y416" s="5" t="s">
        <v>105</v>
      </c>
      <c r="Z416" s="5" t="s">
        <v>105</v>
      </c>
      <c r="AA416" s="5" t="s">
        <v>105</v>
      </c>
      <c r="AB416" s="5" t="s">
        <v>105</v>
      </c>
      <c r="AC416" s="5" t="s">
        <v>3640</v>
      </c>
      <c r="AD416" s="5" t="s">
        <v>402</v>
      </c>
      <c r="AE416" s="5" t="s">
        <v>105</v>
      </c>
      <c r="AF416" s="5" t="s">
        <v>105</v>
      </c>
      <c r="AG416" s="5" t="s">
        <v>105</v>
      </c>
      <c r="AH416" s="5" t="s">
        <v>105</v>
      </c>
      <c r="AI416" s="28">
        <f t="shared" si="107"/>
        <v>3.3528</v>
      </c>
      <c r="AJ416" s="22">
        <v>11.0</v>
      </c>
      <c r="AK416" s="24">
        <f t="shared" si="108"/>
        <v>3.666666667</v>
      </c>
      <c r="AL416" s="5" t="s">
        <v>105</v>
      </c>
      <c r="AM416" s="5">
        <v>1.0</v>
      </c>
      <c r="AN416" s="5">
        <v>7.5</v>
      </c>
      <c r="AO416" s="5" t="s">
        <v>105</v>
      </c>
      <c r="AP416" s="5" t="s">
        <v>105</v>
      </c>
      <c r="AQ416" s="5" t="s">
        <v>105</v>
      </c>
      <c r="AR416" s="5" t="s">
        <v>105</v>
      </c>
      <c r="AS416" s="5" t="s">
        <v>105</v>
      </c>
      <c r="AT416" s="5" t="s">
        <v>105</v>
      </c>
      <c r="AU416" s="5" t="s">
        <v>105</v>
      </c>
      <c r="AV416" s="5" t="s">
        <v>105</v>
      </c>
      <c r="AW416" s="5" t="s">
        <v>170</v>
      </c>
      <c r="AX416" s="5" t="s">
        <v>105</v>
      </c>
      <c r="AY416" s="5" t="s">
        <v>105</v>
      </c>
      <c r="AZ416" s="5" t="s">
        <v>105</v>
      </c>
      <c r="BA416" s="5" t="s">
        <v>105</v>
      </c>
      <c r="BB416" s="5" t="s">
        <v>105</v>
      </c>
      <c r="BC416" s="5" t="s">
        <v>232</v>
      </c>
      <c r="BD416" s="5" t="s">
        <v>105</v>
      </c>
      <c r="BE416" s="5" t="s">
        <v>105</v>
      </c>
      <c r="BF416" s="5" t="s">
        <v>105</v>
      </c>
      <c r="BG416" s="5" t="s">
        <v>105</v>
      </c>
      <c r="BH416" s="5" t="s">
        <v>105</v>
      </c>
      <c r="BI416" s="5" t="s">
        <v>105</v>
      </c>
      <c r="BJ416" s="5" t="s">
        <v>105</v>
      </c>
      <c r="BK416" s="5" t="s">
        <v>306</v>
      </c>
      <c r="BL416" s="5" t="s">
        <v>105</v>
      </c>
      <c r="BM416" s="5" t="s">
        <v>105</v>
      </c>
      <c r="BN416" s="5" t="s">
        <v>105</v>
      </c>
      <c r="BO416" s="5" t="s">
        <v>105</v>
      </c>
      <c r="BP416" s="5" t="s">
        <v>3641</v>
      </c>
      <c r="BQ416" s="5" t="s">
        <v>105</v>
      </c>
      <c r="BR416" s="5" t="s">
        <v>3642</v>
      </c>
      <c r="BS416" s="5" t="s">
        <v>118</v>
      </c>
      <c r="BT416" s="5" t="s">
        <v>3643</v>
      </c>
      <c r="BU416" s="5" t="s">
        <v>119</v>
      </c>
      <c r="BV416" s="10" t="s">
        <v>105</v>
      </c>
      <c r="BW416" s="10" t="s">
        <v>105</v>
      </c>
      <c r="BX416" s="5" t="s">
        <v>105</v>
      </c>
      <c r="BY416" s="5" t="s">
        <v>105</v>
      </c>
      <c r="BZ416" s="5" t="s">
        <v>105</v>
      </c>
      <c r="CA416" s="5" t="s">
        <v>105</v>
      </c>
      <c r="CB416" s="5" t="s">
        <v>105</v>
      </c>
      <c r="CC416" s="5" t="s">
        <v>105</v>
      </c>
      <c r="CD416" s="5" t="s">
        <v>105</v>
      </c>
      <c r="CE416" s="5" t="s">
        <v>105</v>
      </c>
      <c r="CF416" s="5" t="s">
        <v>105</v>
      </c>
      <c r="CG416" s="5" t="s">
        <v>105</v>
      </c>
      <c r="CH416" s="5" t="s">
        <v>105</v>
      </c>
      <c r="CI416" s="5" t="s">
        <v>105</v>
      </c>
      <c r="CJ416" s="5" t="s">
        <v>105</v>
      </c>
      <c r="CK416" s="5" t="s">
        <v>105</v>
      </c>
      <c r="CL416" s="5" t="s">
        <v>105</v>
      </c>
      <c r="CM416" s="5" t="s">
        <v>105</v>
      </c>
      <c r="CN416" s="5" t="s">
        <v>105</v>
      </c>
      <c r="CO416" s="5" t="s">
        <v>105</v>
      </c>
      <c r="CP416" s="5" t="s">
        <v>105</v>
      </c>
      <c r="CQ416" s="26" t="s">
        <v>3644</v>
      </c>
      <c r="CR416" s="5" t="s">
        <v>105</v>
      </c>
      <c r="CS416" s="5" t="s">
        <v>105</v>
      </c>
      <c r="CT416" s="5" t="s">
        <v>105</v>
      </c>
      <c r="CU416" s="5" t="s">
        <v>105</v>
      </c>
      <c r="CV416" s="13" t="s">
        <v>3645</v>
      </c>
      <c r="CW416" s="6"/>
      <c r="CX416" s="6"/>
      <c r="CY416" s="6"/>
      <c r="CZ416" s="6"/>
      <c r="DA416" s="6"/>
      <c r="DB416" s="6"/>
      <c r="DC416" s="6"/>
      <c r="DD416" s="6"/>
      <c r="DE416" s="6"/>
      <c r="DF416" s="6"/>
    </row>
    <row r="417">
      <c r="A417" s="5" t="s">
        <v>100</v>
      </c>
      <c r="B417" s="5" t="s">
        <v>3466</v>
      </c>
      <c r="C417" s="5" t="s">
        <v>3635</v>
      </c>
      <c r="D417" s="5">
        <v>15520.0</v>
      </c>
      <c r="E417" s="5" t="s">
        <v>3636</v>
      </c>
      <c r="F417" s="5" t="s">
        <v>3646</v>
      </c>
      <c r="G417" s="5" t="s">
        <v>105</v>
      </c>
      <c r="H417" s="5" t="s">
        <v>105</v>
      </c>
      <c r="I417" s="5" t="s">
        <v>136</v>
      </c>
      <c r="J417" s="5" t="s">
        <v>124</v>
      </c>
      <c r="K417" s="5" t="s">
        <v>3498</v>
      </c>
      <c r="L417" s="5" t="s">
        <v>105</v>
      </c>
      <c r="M417" s="5" t="s">
        <v>3510</v>
      </c>
      <c r="N417" s="5" t="s">
        <v>105</v>
      </c>
      <c r="O417" s="26" t="s">
        <v>3647</v>
      </c>
      <c r="P417" s="5" t="s">
        <v>714</v>
      </c>
      <c r="Q417" s="5" t="s">
        <v>3639</v>
      </c>
      <c r="R417" s="5" t="s">
        <v>105</v>
      </c>
      <c r="S417" s="5" t="s">
        <v>105</v>
      </c>
      <c r="T417" s="5" t="s">
        <v>105</v>
      </c>
      <c r="U417" s="5" t="s">
        <v>105</v>
      </c>
      <c r="V417" s="5" t="s">
        <v>105</v>
      </c>
      <c r="W417" s="5" t="s">
        <v>105</v>
      </c>
      <c r="X417" s="5">
        <v>2307.0</v>
      </c>
      <c r="Y417" s="5" t="s">
        <v>105</v>
      </c>
      <c r="Z417" s="5" t="s">
        <v>105</v>
      </c>
      <c r="AA417" s="5" t="s">
        <v>105</v>
      </c>
      <c r="AB417" s="5" t="s">
        <v>105</v>
      </c>
      <c r="AC417" s="5" t="s">
        <v>3648</v>
      </c>
      <c r="AD417" s="5" t="s">
        <v>3649</v>
      </c>
      <c r="AE417" s="5" t="s">
        <v>118</v>
      </c>
      <c r="AF417" s="5" t="s">
        <v>105</v>
      </c>
      <c r="AG417" s="5" t="s">
        <v>105</v>
      </c>
      <c r="AH417" s="5" t="s">
        <v>105</v>
      </c>
      <c r="AI417" s="5" t="s">
        <v>105</v>
      </c>
      <c r="AJ417" s="5" t="s">
        <v>105</v>
      </c>
      <c r="AK417" s="5" t="s">
        <v>105</v>
      </c>
      <c r="AL417" s="5" t="s">
        <v>105</v>
      </c>
      <c r="AM417" s="5" t="s">
        <v>105</v>
      </c>
      <c r="AN417" s="5" t="s">
        <v>105</v>
      </c>
      <c r="AO417" s="5" t="s">
        <v>105</v>
      </c>
      <c r="AP417" s="5" t="s">
        <v>105</v>
      </c>
      <c r="AQ417" s="5" t="s">
        <v>105</v>
      </c>
      <c r="AR417" s="5" t="s">
        <v>105</v>
      </c>
      <c r="AS417" s="5" t="s">
        <v>105</v>
      </c>
      <c r="AT417" s="5" t="s">
        <v>105</v>
      </c>
      <c r="AU417" s="5" t="s">
        <v>105</v>
      </c>
      <c r="AV417" s="5" t="s">
        <v>105</v>
      </c>
      <c r="AW417" s="5" t="s">
        <v>105</v>
      </c>
      <c r="AX417" s="5" t="s">
        <v>105</v>
      </c>
      <c r="AY417" s="5" t="s">
        <v>105</v>
      </c>
      <c r="AZ417" s="5" t="s">
        <v>105</v>
      </c>
      <c r="BA417" s="5" t="s">
        <v>105</v>
      </c>
      <c r="BB417" s="5" t="s">
        <v>105</v>
      </c>
      <c r="BC417" s="5" t="s">
        <v>105</v>
      </c>
      <c r="BD417" s="5" t="s">
        <v>105</v>
      </c>
      <c r="BE417" s="5" t="s">
        <v>105</v>
      </c>
      <c r="BF417" s="5" t="s">
        <v>105</v>
      </c>
      <c r="BG417" s="5" t="s">
        <v>105</v>
      </c>
      <c r="BH417" s="5" t="s">
        <v>105</v>
      </c>
      <c r="BI417" s="5" t="s">
        <v>105</v>
      </c>
      <c r="BJ417" s="5" t="s">
        <v>105</v>
      </c>
      <c r="BK417" s="5" t="s">
        <v>105</v>
      </c>
      <c r="BL417" s="5" t="s">
        <v>105</v>
      </c>
      <c r="BM417" s="5" t="s">
        <v>105</v>
      </c>
      <c r="BN417" s="5" t="s">
        <v>105</v>
      </c>
      <c r="BO417" s="5" t="s">
        <v>105</v>
      </c>
      <c r="BP417" s="5" t="s">
        <v>105</v>
      </c>
      <c r="BQ417" s="5" t="s">
        <v>105</v>
      </c>
      <c r="BR417" s="5" t="s">
        <v>105</v>
      </c>
      <c r="BS417" s="5" t="s">
        <v>105</v>
      </c>
      <c r="BT417" s="5" t="s">
        <v>105</v>
      </c>
      <c r="BU417" s="5" t="s">
        <v>105</v>
      </c>
      <c r="BV417" s="10" t="s">
        <v>105</v>
      </c>
      <c r="BW417" s="10" t="s">
        <v>105</v>
      </c>
      <c r="BX417" s="5" t="s">
        <v>3504</v>
      </c>
      <c r="BY417" s="5" t="s">
        <v>105</v>
      </c>
      <c r="BZ417" s="5" t="s">
        <v>105</v>
      </c>
      <c r="CA417" s="5" t="s">
        <v>105</v>
      </c>
      <c r="CB417" s="5" t="s">
        <v>105</v>
      </c>
      <c r="CC417" s="5" t="s">
        <v>105</v>
      </c>
      <c r="CD417" s="5" t="s">
        <v>105</v>
      </c>
      <c r="CE417" s="5" t="s">
        <v>105</v>
      </c>
      <c r="CF417" s="5" t="s">
        <v>105</v>
      </c>
      <c r="CG417" s="5" t="s">
        <v>105</v>
      </c>
      <c r="CH417" s="5" t="s">
        <v>105</v>
      </c>
      <c r="CI417" s="5" t="s">
        <v>105</v>
      </c>
      <c r="CJ417" s="5" t="s">
        <v>105</v>
      </c>
      <c r="CK417" s="5" t="s">
        <v>105</v>
      </c>
      <c r="CL417" s="5" t="s">
        <v>105</v>
      </c>
      <c r="CM417" s="5" t="s">
        <v>105</v>
      </c>
      <c r="CN417" s="5" t="s">
        <v>105</v>
      </c>
      <c r="CO417" s="5" t="s">
        <v>105</v>
      </c>
      <c r="CP417" s="5" t="s">
        <v>3650</v>
      </c>
      <c r="CQ417" s="26" t="s">
        <v>3651</v>
      </c>
      <c r="CR417" s="5" t="s">
        <v>105</v>
      </c>
      <c r="CS417" s="5" t="s">
        <v>105</v>
      </c>
      <c r="CT417" s="5" t="s">
        <v>105</v>
      </c>
      <c r="CU417" s="5" t="s">
        <v>105</v>
      </c>
      <c r="CV417" s="13" t="s">
        <v>3652</v>
      </c>
      <c r="CW417" s="6"/>
      <c r="CX417" s="6"/>
      <c r="CY417" s="6"/>
      <c r="CZ417" s="6"/>
      <c r="DA417" s="6"/>
      <c r="DB417" s="6"/>
      <c r="DC417" s="6"/>
      <c r="DD417" s="6"/>
      <c r="DE417" s="6"/>
      <c r="DF417" s="6"/>
    </row>
    <row r="418">
      <c r="A418" s="5" t="s">
        <v>100</v>
      </c>
      <c r="B418" s="5" t="s">
        <v>3466</v>
      </c>
      <c r="C418" s="5" t="s">
        <v>3635</v>
      </c>
      <c r="D418" s="5">
        <v>18943.0</v>
      </c>
      <c r="E418" s="5" t="s">
        <v>3636</v>
      </c>
      <c r="F418" s="5">
        <v>2007.0</v>
      </c>
      <c r="G418" s="5" t="s">
        <v>313</v>
      </c>
      <c r="H418" s="5">
        <v>24.0</v>
      </c>
      <c r="I418" s="5" t="s">
        <v>214</v>
      </c>
      <c r="J418" s="5" t="s">
        <v>124</v>
      </c>
      <c r="K418" s="5" t="s">
        <v>623</v>
      </c>
      <c r="L418" s="5" t="s">
        <v>105</v>
      </c>
      <c r="M418" s="5" t="s">
        <v>3553</v>
      </c>
      <c r="N418" s="5">
        <v>1.0</v>
      </c>
      <c r="O418" s="26" t="s">
        <v>3653</v>
      </c>
      <c r="P418" s="5" t="s">
        <v>105</v>
      </c>
      <c r="Q418" s="5" t="s">
        <v>3654</v>
      </c>
      <c r="R418" s="5" t="s">
        <v>3655</v>
      </c>
      <c r="S418" s="5" t="s">
        <v>105</v>
      </c>
      <c r="T418" s="5" t="s">
        <v>105</v>
      </c>
      <c r="U418" s="5" t="s">
        <v>105</v>
      </c>
      <c r="V418" s="6"/>
      <c r="W418" s="5" t="s">
        <v>105</v>
      </c>
      <c r="X418" s="5">
        <v>330.0</v>
      </c>
      <c r="Y418" s="5" t="s">
        <v>105</v>
      </c>
      <c r="Z418" s="5" t="s">
        <v>167</v>
      </c>
      <c r="AA418" s="5" t="s">
        <v>555</v>
      </c>
      <c r="AB418" s="5">
        <v>52.0</v>
      </c>
      <c r="AC418" s="5" t="s">
        <v>3656</v>
      </c>
      <c r="AD418" s="5" t="s">
        <v>105</v>
      </c>
      <c r="AE418" s="5" t="s">
        <v>105</v>
      </c>
      <c r="AF418" s="5" t="s">
        <v>105</v>
      </c>
      <c r="AG418" s="5" t="s">
        <v>105</v>
      </c>
      <c r="AH418" s="5">
        <v>3.0</v>
      </c>
      <c r="AI418" s="15" t="s">
        <v>105</v>
      </c>
      <c r="AJ418" s="22" t="s">
        <v>105</v>
      </c>
      <c r="AK418" s="25" t="s">
        <v>105</v>
      </c>
      <c r="AL418" s="5" t="s">
        <v>105</v>
      </c>
      <c r="AM418" s="5">
        <v>1.0</v>
      </c>
      <c r="AN418" s="5" t="s">
        <v>105</v>
      </c>
      <c r="AO418" s="5" t="s">
        <v>105</v>
      </c>
      <c r="AP418" s="5" t="s">
        <v>105</v>
      </c>
      <c r="AQ418" s="5" t="s">
        <v>105</v>
      </c>
      <c r="AR418" s="5" t="s">
        <v>105</v>
      </c>
      <c r="AS418" s="5" t="s">
        <v>105</v>
      </c>
      <c r="AT418" s="5" t="s">
        <v>105</v>
      </c>
      <c r="AU418" s="5" t="s">
        <v>105</v>
      </c>
      <c r="AV418" s="5" t="s">
        <v>105</v>
      </c>
      <c r="AW418" s="5" t="s">
        <v>105</v>
      </c>
      <c r="AX418" s="5" t="s">
        <v>105</v>
      </c>
      <c r="AY418" s="5" t="s">
        <v>105</v>
      </c>
      <c r="AZ418" s="5" t="s">
        <v>105</v>
      </c>
      <c r="BA418" s="5" t="s">
        <v>105</v>
      </c>
      <c r="BB418" s="5" t="s">
        <v>105</v>
      </c>
      <c r="BC418" s="5" t="s">
        <v>105</v>
      </c>
      <c r="BD418" s="5" t="s">
        <v>105</v>
      </c>
      <c r="BE418" s="5" t="s">
        <v>105</v>
      </c>
      <c r="BF418" s="5" t="s">
        <v>105</v>
      </c>
      <c r="BG418" s="5" t="s">
        <v>105</v>
      </c>
      <c r="BH418" s="5" t="s">
        <v>105</v>
      </c>
      <c r="BI418" s="5" t="s">
        <v>105</v>
      </c>
      <c r="BJ418" s="5" t="s">
        <v>105</v>
      </c>
      <c r="BK418" s="5" t="s">
        <v>105</v>
      </c>
      <c r="BL418" s="5" t="s">
        <v>105</v>
      </c>
      <c r="BM418" s="5" t="s">
        <v>105</v>
      </c>
      <c r="BN418" s="5" t="s">
        <v>105</v>
      </c>
      <c r="BO418" s="5" t="s">
        <v>105</v>
      </c>
      <c r="BP418" s="5" t="s">
        <v>105</v>
      </c>
      <c r="BQ418" s="5" t="s">
        <v>105</v>
      </c>
      <c r="BR418" s="5" t="s">
        <v>372</v>
      </c>
      <c r="BS418" s="5" t="s">
        <v>105</v>
      </c>
      <c r="BT418" s="5" t="s">
        <v>105</v>
      </c>
      <c r="BU418" s="5" t="s">
        <v>105</v>
      </c>
      <c r="BV418" s="10" t="s">
        <v>105</v>
      </c>
      <c r="BW418" s="10" t="s">
        <v>105</v>
      </c>
      <c r="BX418" s="5" t="s">
        <v>2095</v>
      </c>
      <c r="BY418" s="5" t="s">
        <v>118</v>
      </c>
      <c r="BZ418" s="5" t="s">
        <v>105</v>
      </c>
      <c r="CA418" s="5" t="s">
        <v>105</v>
      </c>
      <c r="CB418" s="5" t="s">
        <v>105</v>
      </c>
      <c r="CC418" s="5" t="s">
        <v>105</v>
      </c>
      <c r="CD418" s="5" t="s">
        <v>105</v>
      </c>
      <c r="CE418" s="5" t="s">
        <v>105</v>
      </c>
      <c r="CF418" s="5" t="s">
        <v>105</v>
      </c>
      <c r="CG418" s="5" t="s">
        <v>105</v>
      </c>
      <c r="CH418" s="5" t="s">
        <v>105</v>
      </c>
      <c r="CI418" s="5" t="s">
        <v>105</v>
      </c>
      <c r="CJ418" s="5" t="s">
        <v>105</v>
      </c>
      <c r="CK418" s="5" t="s">
        <v>105</v>
      </c>
      <c r="CL418" s="5" t="s">
        <v>105</v>
      </c>
      <c r="CM418" s="5" t="s">
        <v>105</v>
      </c>
      <c r="CN418" s="5" t="s">
        <v>105</v>
      </c>
      <c r="CO418" s="5" t="s">
        <v>105</v>
      </c>
      <c r="CP418" s="5" t="s">
        <v>105</v>
      </c>
      <c r="CQ418" s="26" t="s">
        <v>3657</v>
      </c>
      <c r="CR418" s="5" t="s">
        <v>105</v>
      </c>
      <c r="CS418" s="5" t="s">
        <v>105</v>
      </c>
      <c r="CT418" s="5" t="s">
        <v>105</v>
      </c>
      <c r="CU418" s="5" t="s">
        <v>105</v>
      </c>
      <c r="CV418" s="13" t="s">
        <v>3658</v>
      </c>
      <c r="CW418" s="6"/>
      <c r="CX418" s="6"/>
      <c r="CY418" s="6"/>
      <c r="CZ418" s="6"/>
      <c r="DA418" s="6"/>
      <c r="DB418" s="6"/>
      <c r="DC418" s="6"/>
      <c r="DD418" s="6"/>
      <c r="DE418" s="6"/>
      <c r="DF418" s="6"/>
    </row>
    <row r="419">
      <c r="A419" s="5" t="s">
        <v>100</v>
      </c>
      <c r="B419" s="5" t="s">
        <v>3466</v>
      </c>
      <c r="C419" s="5" t="s">
        <v>3659</v>
      </c>
      <c r="D419" s="5">
        <v>7393.0</v>
      </c>
      <c r="E419" s="5" t="s">
        <v>105</v>
      </c>
      <c r="F419" s="5">
        <v>1977.0</v>
      </c>
      <c r="G419" s="5" t="s">
        <v>197</v>
      </c>
      <c r="H419" s="5" t="s">
        <v>105</v>
      </c>
      <c r="I419" s="5" t="s">
        <v>150</v>
      </c>
      <c r="J419" s="5" t="s">
        <v>107</v>
      </c>
      <c r="K419" s="5" t="s">
        <v>108</v>
      </c>
      <c r="L419" s="5" t="s">
        <v>105</v>
      </c>
      <c r="M419" s="5" t="s">
        <v>372</v>
      </c>
      <c r="N419" s="5">
        <v>3.0</v>
      </c>
      <c r="O419" s="26" t="s">
        <v>3660</v>
      </c>
      <c r="P419" s="5" t="s">
        <v>3661</v>
      </c>
      <c r="Q419" s="5" t="s">
        <v>3662</v>
      </c>
      <c r="R419" s="5" t="s">
        <v>3663</v>
      </c>
      <c r="S419" s="5" t="s">
        <v>3664</v>
      </c>
      <c r="T419" s="5" t="s">
        <v>105</v>
      </c>
      <c r="U419" s="5" t="s">
        <v>105</v>
      </c>
      <c r="V419" s="6"/>
      <c r="W419" s="5" t="s">
        <v>105</v>
      </c>
      <c r="X419" s="5">
        <v>2100.0</v>
      </c>
      <c r="Y419" s="5" t="s">
        <v>105</v>
      </c>
      <c r="Z419" s="5" t="s">
        <v>105</v>
      </c>
      <c r="AA419" s="5" t="s">
        <v>545</v>
      </c>
      <c r="AB419" s="5">
        <v>100.0</v>
      </c>
      <c r="AC419" s="5" t="s">
        <v>3665</v>
      </c>
      <c r="AD419" s="5" t="s">
        <v>402</v>
      </c>
      <c r="AE419" s="5" t="s">
        <v>105</v>
      </c>
      <c r="AF419" s="5" t="s">
        <v>105</v>
      </c>
      <c r="AG419" s="5" t="s">
        <v>105</v>
      </c>
      <c r="AH419" s="5" t="s">
        <v>105</v>
      </c>
      <c r="AI419" s="23" t="s">
        <v>105</v>
      </c>
      <c r="AJ419" s="22" t="s">
        <v>105</v>
      </c>
      <c r="AK419" s="5" t="s">
        <v>105</v>
      </c>
      <c r="AL419" s="5" t="s">
        <v>105</v>
      </c>
      <c r="AM419" s="5">
        <v>1.0</v>
      </c>
      <c r="AN419" s="5">
        <v>7.75</v>
      </c>
      <c r="AO419" s="5" t="s">
        <v>105</v>
      </c>
      <c r="AP419" s="5" t="s">
        <v>105</v>
      </c>
      <c r="AQ419" s="5" t="s">
        <v>105</v>
      </c>
      <c r="AR419" s="5" t="s">
        <v>105</v>
      </c>
      <c r="AS419" s="5" t="s">
        <v>105</v>
      </c>
      <c r="AT419" s="5">
        <v>400.0</v>
      </c>
      <c r="AU419" s="5" t="s">
        <v>105</v>
      </c>
      <c r="AV419" s="5" t="s">
        <v>105</v>
      </c>
      <c r="AW419" s="5" t="s">
        <v>286</v>
      </c>
      <c r="AX419" s="5" t="s">
        <v>105</v>
      </c>
      <c r="AY419" s="5" t="s">
        <v>105</v>
      </c>
      <c r="AZ419" s="5" t="s">
        <v>105</v>
      </c>
      <c r="BA419" s="5" t="s">
        <v>105</v>
      </c>
      <c r="BB419" s="5" t="s">
        <v>105</v>
      </c>
      <c r="BC419" s="5" t="s">
        <v>105</v>
      </c>
      <c r="BD419" s="5" t="s">
        <v>105</v>
      </c>
      <c r="BE419" s="5" t="s">
        <v>105</v>
      </c>
      <c r="BF419" s="5" t="s">
        <v>105</v>
      </c>
      <c r="BG419" s="5" t="s">
        <v>105</v>
      </c>
      <c r="BH419" s="5" t="s">
        <v>105</v>
      </c>
      <c r="BI419" s="5" t="s">
        <v>318</v>
      </c>
      <c r="BJ419" s="5" t="s">
        <v>654</v>
      </c>
      <c r="BK419" s="5" t="s">
        <v>105</v>
      </c>
      <c r="BL419" s="5" t="s">
        <v>105</v>
      </c>
      <c r="BM419" s="5" t="s">
        <v>105</v>
      </c>
      <c r="BN419" s="5" t="s">
        <v>105</v>
      </c>
      <c r="BO419" s="5" t="s">
        <v>105</v>
      </c>
      <c r="BP419" s="5" t="s">
        <v>3666</v>
      </c>
      <c r="BQ419" s="5" t="s">
        <v>105</v>
      </c>
      <c r="BR419" s="5" t="s">
        <v>3667</v>
      </c>
      <c r="BS419" s="5" t="s">
        <v>105</v>
      </c>
      <c r="BT419" s="5" t="s">
        <v>1353</v>
      </c>
      <c r="BU419" s="5" t="s">
        <v>119</v>
      </c>
      <c r="BV419" s="10" t="s">
        <v>105</v>
      </c>
      <c r="BW419" s="10" t="s">
        <v>105</v>
      </c>
      <c r="BX419" s="5" t="s">
        <v>105</v>
      </c>
      <c r="BY419" s="5" t="s">
        <v>105</v>
      </c>
      <c r="BZ419" s="5" t="s">
        <v>105</v>
      </c>
      <c r="CA419" s="5" t="s">
        <v>105</v>
      </c>
      <c r="CB419" s="5" t="s">
        <v>105</v>
      </c>
      <c r="CC419" s="5" t="s">
        <v>105</v>
      </c>
      <c r="CD419" s="5" t="s">
        <v>105</v>
      </c>
      <c r="CE419" s="5" t="s">
        <v>105</v>
      </c>
      <c r="CF419" s="5" t="s">
        <v>105</v>
      </c>
      <c r="CG419" s="5" t="s">
        <v>105</v>
      </c>
      <c r="CH419" s="5" t="s">
        <v>105</v>
      </c>
      <c r="CI419" s="5" t="s">
        <v>105</v>
      </c>
      <c r="CJ419" s="5" t="s">
        <v>105</v>
      </c>
      <c r="CK419" s="5" t="s">
        <v>105</v>
      </c>
      <c r="CL419" s="5" t="s">
        <v>105</v>
      </c>
      <c r="CM419" s="5" t="s">
        <v>105</v>
      </c>
      <c r="CN419" s="5" t="s">
        <v>105</v>
      </c>
      <c r="CO419" s="5" t="s">
        <v>105</v>
      </c>
      <c r="CP419" s="5" t="s">
        <v>105</v>
      </c>
      <c r="CQ419" s="26" t="s">
        <v>3668</v>
      </c>
      <c r="CR419" s="5" t="s">
        <v>105</v>
      </c>
      <c r="CS419" s="5" t="s">
        <v>105</v>
      </c>
      <c r="CT419" s="5" t="s">
        <v>105</v>
      </c>
      <c r="CU419" s="5" t="s">
        <v>105</v>
      </c>
      <c r="CV419" s="13" t="s">
        <v>3669</v>
      </c>
      <c r="CW419" s="6"/>
      <c r="CX419" s="6"/>
      <c r="CY419" s="6"/>
      <c r="CZ419" s="6"/>
      <c r="DA419" s="6"/>
      <c r="DB419" s="6"/>
      <c r="DC419" s="6"/>
      <c r="DD419" s="6"/>
      <c r="DE419" s="6"/>
      <c r="DF419" s="6"/>
    </row>
    <row r="420">
      <c r="A420" s="5" t="s">
        <v>100</v>
      </c>
      <c r="B420" s="5" t="s">
        <v>3466</v>
      </c>
      <c r="C420" s="5" t="s">
        <v>3670</v>
      </c>
      <c r="D420" s="5">
        <v>26299.0</v>
      </c>
      <c r="E420" s="5" t="s">
        <v>3628</v>
      </c>
      <c r="F420" s="5">
        <v>2009.0</v>
      </c>
      <c r="G420" s="5" t="s">
        <v>149</v>
      </c>
      <c r="H420" s="5">
        <v>11.0</v>
      </c>
      <c r="I420" s="5" t="s">
        <v>150</v>
      </c>
      <c r="J420" s="5" t="s">
        <v>107</v>
      </c>
      <c r="K420" s="5" t="s">
        <v>108</v>
      </c>
      <c r="L420" s="5" t="s">
        <v>105</v>
      </c>
      <c r="M420" s="5" t="s">
        <v>137</v>
      </c>
      <c r="N420" s="5">
        <v>1.0</v>
      </c>
      <c r="O420" s="26" t="s">
        <v>3671</v>
      </c>
      <c r="P420" s="5" t="s">
        <v>105</v>
      </c>
      <c r="Q420" s="5" t="s">
        <v>3672</v>
      </c>
      <c r="R420" s="5" t="s">
        <v>3673</v>
      </c>
      <c r="S420" s="5" t="s">
        <v>105</v>
      </c>
      <c r="T420" s="5" t="s">
        <v>105</v>
      </c>
      <c r="U420" s="5" t="s">
        <v>105</v>
      </c>
      <c r="V420" s="5" t="s">
        <v>105</v>
      </c>
      <c r="W420" s="5" t="s">
        <v>105</v>
      </c>
      <c r="X420" s="5">
        <v>1000.0</v>
      </c>
      <c r="Y420" s="5" t="s">
        <v>105</v>
      </c>
      <c r="Z420" s="5" t="s">
        <v>167</v>
      </c>
      <c r="AA420" s="5" t="s">
        <v>283</v>
      </c>
      <c r="AB420" s="5">
        <v>85.0</v>
      </c>
      <c r="AC420" s="5" t="s">
        <v>284</v>
      </c>
      <c r="AD420" s="5" t="s">
        <v>3674</v>
      </c>
      <c r="AE420" s="5" t="s">
        <v>105</v>
      </c>
      <c r="AF420" s="5" t="s">
        <v>105</v>
      </c>
      <c r="AG420" s="5" t="s">
        <v>105</v>
      </c>
      <c r="AH420" s="5">
        <v>1.0</v>
      </c>
      <c r="AI420" s="28">
        <f>CONVERT(AJ420, "ft", "m")</f>
        <v>22.86</v>
      </c>
      <c r="AJ420" s="22">
        <v>75.0</v>
      </c>
      <c r="AK420" s="24">
        <f>CONVERT(AJ420, "ft", "yd")</f>
        <v>25</v>
      </c>
      <c r="AL420" s="5" t="s">
        <v>105</v>
      </c>
      <c r="AM420" s="5">
        <v>1.0</v>
      </c>
      <c r="AN420" s="5">
        <v>7.5</v>
      </c>
      <c r="AO420" s="5" t="s">
        <v>105</v>
      </c>
      <c r="AP420" s="5" t="s">
        <v>105</v>
      </c>
      <c r="AQ420" s="5" t="s">
        <v>105</v>
      </c>
      <c r="AR420" s="5" t="s">
        <v>105</v>
      </c>
      <c r="AS420" s="5" t="s">
        <v>105</v>
      </c>
      <c r="AT420" s="5" t="s">
        <v>105</v>
      </c>
      <c r="AU420" s="5" t="s">
        <v>105</v>
      </c>
      <c r="AV420" s="5" t="s">
        <v>105</v>
      </c>
      <c r="AW420" s="5" t="s">
        <v>317</v>
      </c>
      <c r="AX420" s="5" t="s">
        <v>105</v>
      </c>
      <c r="AY420" s="5" t="s">
        <v>105</v>
      </c>
      <c r="AZ420" s="5" t="s">
        <v>105</v>
      </c>
      <c r="BA420" s="5" t="s">
        <v>105</v>
      </c>
      <c r="BB420" s="5" t="s">
        <v>105</v>
      </c>
      <c r="BC420" s="5" t="s">
        <v>105</v>
      </c>
      <c r="BD420" s="5" t="s">
        <v>3675</v>
      </c>
      <c r="BE420" s="5" t="s">
        <v>105</v>
      </c>
      <c r="BF420" s="5" t="s">
        <v>306</v>
      </c>
      <c r="BG420" s="5" t="s">
        <v>977</v>
      </c>
      <c r="BH420" s="5" t="s">
        <v>105</v>
      </c>
      <c r="BI420" s="5" t="s">
        <v>105</v>
      </c>
      <c r="BJ420" s="5" t="s">
        <v>105</v>
      </c>
      <c r="BK420" s="5" t="s">
        <v>105</v>
      </c>
      <c r="BL420" s="5" t="s">
        <v>105</v>
      </c>
      <c r="BM420" s="5" t="s">
        <v>105</v>
      </c>
      <c r="BN420" s="5" t="s">
        <v>105</v>
      </c>
      <c r="BO420" s="5" t="s">
        <v>118</v>
      </c>
      <c r="BP420" s="5" t="s">
        <v>3676</v>
      </c>
      <c r="BQ420" s="5" t="s">
        <v>105</v>
      </c>
      <c r="BR420" s="5" t="s">
        <v>3677</v>
      </c>
      <c r="BS420" s="5" t="s">
        <v>105</v>
      </c>
      <c r="BT420" s="5" t="s">
        <v>1523</v>
      </c>
      <c r="BU420" s="5" t="s">
        <v>119</v>
      </c>
      <c r="BV420" s="10" t="s">
        <v>105</v>
      </c>
      <c r="BW420" s="10" t="s">
        <v>105</v>
      </c>
      <c r="BX420" s="5" t="s">
        <v>105</v>
      </c>
      <c r="BY420" s="5" t="s">
        <v>105</v>
      </c>
      <c r="BZ420" s="5" t="s">
        <v>105</v>
      </c>
      <c r="CA420" s="5" t="s">
        <v>105</v>
      </c>
      <c r="CB420" s="5" t="s">
        <v>105</v>
      </c>
      <c r="CC420" s="5" t="s">
        <v>105</v>
      </c>
      <c r="CD420" s="5" t="s">
        <v>105</v>
      </c>
      <c r="CE420" s="5" t="s">
        <v>105</v>
      </c>
      <c r="CF420" s="5" t="s">
        <v>105</v>
      </c>
      <c r="CG420" s="5" t="s">
        <v>105</v>
      </c>
      <c r="CH420" s="5" t="s">
        <v>105</v>
      </c>
      <c r="CI420" s="5" t="s">
        <v>105</v>
      </c>
      <c r="CJ420" s="5" t="s">
        <v>105</v>
      </c>
      <c r="CK420" s="5" t="s">
        <v>105</v>
      </c>
      <c r="CL420" s="5" t="s">
        <v>105</v>
      </c>
      <c r="CM420" s="5" t="s">
        <v>105</v>
      </c>
      <c r="CN420" s="5" t="s">
        <v>105</v>
      </c>
      <c r="CO420" s="5" t="s">
        <v>105</v>
      </c>
      <c r="CP420" s="5" t="s">
        <v>105</v>
      </c>
      <c r="CQ420" s="26" t="s">
        <v>3678</v>
      </c>
      <c r="CR420" s="5" t="s">
        <v>105</v>
      </c>
      <c r="CS420" s="5" t="s">
        <v>105</v>
      </c>
      <c r="CT420" s="5" t="s">
        <v>105</v>
      </c>
      <c r="CU420" s="5" t="s">
        <v>105</v>
      </c>
      <c r="CV420" s="13" t="s">
        <v>3679</v>
      </c>
      <c r="CW420" s="6"/>
      <c r="CX420" s="6"/>
      <c r="CY420" s="6"/>
      <c r="CZ420" s="6"/>
      <c r="DA420" s="6"/>
      <c r="DB420" s="6"/>
      <c r="DC420" s="6"/>
      <c r="DD420" s="6"/>
      <c r="DE420" s="6"/>
      <c r="DF420" s="6"/>
    </row>
    <row r="421">
      <c r="A421" s="5" t="s">
        <v>100</v>
      </c>
      <c r="B421" s="5" t="s">
        <v>3466</v>
      </c>
      <c r="C421" s="5" t="s">
        <v>3670</v>
      </c>
      <c r="D421" s="5">
        <v>42999.0</v>
      </c>
      <c r="E421" s="5" t="s">
        <v>3680</v>
      </c>
      <c r="F421" s="5">
        <v>2011.0</v>
      </c>
      <c r="G421" s="5" t="s">
        <v>241</v>
      </c>
      <c r="H421" s="5">
        <v>19.0</v>
      </c>
      <c r="I421" s="5" t="s">
        <v>136</v>
      </c>
      <c r="J421" s="5" t="s">
        <v>107</v>
      </c>
      <c r="K421" s="5" t="s">
        <v>108</v>
      </c>
      <c r="L421" s="5" t="s">
        <v>105</v>
      </c>
      <c r="M421" s="5" t="s">
        <v>137</v>
      </c>
      <c r="N421" s="5">
        <v>1.0</v>
      </c>
      <c r="O421" s="26" t="s">
        <v>3681</v>
      </c>
      <c r="P421" s="5" t="s">
        <v>3682</v>
      </c>
      <c r="Q421" s="5" t="s">
        <v>3683</v>
      </c>
      <c r="R421" s="5" t="s">
        <v>3684</v>
      </c>
      <c r="S421" s="5" t="s">
        <v>105</v>
      </c>
      <c r="T421" s="5" t="s">
        <v>105</v>
      </c>
      <c r="U421" s="5" t="s">
        <v>105</v>
      </c>
      <c r="V421" s="6"/>
      <c r="W421" s="5" t="s">
        <v>105</v>
      </c>
      <c r="X421" s="5">
        <v>1700.0</v>
      </c>
      <c r="Y421" s="5" t="s">
        <v>105</v>
      </c>
      <c r="Z421" s="5" t="s">
        <v>105</v>
      </c>
      <c r="AA421" s="5" t="s">
        <v>220</v>
      </c>
      <c r="AB421" s="5">
        <v>40.0</v>
      </c>
      <c r="AC421" s="5" t="s">
        <v>1714</v>
      </c>
      <c r="AD421" s="5" t="s">
        <v>402</v>
      </c>
      <c r="AE421" s="5" t="s">
        <v>105</v>
      </c>
      <c r="AF421" s="5" t="s">
        <v>105</v>
      </c>
      <c r="AG421" s="5" t="s">
        <v>105</v>
      </c>
      <c r="AH421" s="5" t="s">
        <v>105</v>
      </c>
      <c r="AI421" s="15" t="s">
        <v>105</v>
      </c>
      <c r="AJ421" s="22" t="s">
        <v>105</v>
      </c>
      <c r="AK421" s="25" t="s">
        <v>105</v>
      </c>
      <c r="AL421" s="5" t="s">
        <v>105</v>
      </c>
      <c r="AM421" s="5">
        <v>1.0</v>
      </c>
      <c r="AN421" s="5">
        <v>8.0</v>
      </c>
      <c r="AO421" s="5" t="s">
        <v>105</v>
      </c>
      <c r="AP421" s="5" t="s">
        <v>105</v>
      </c>
      <c r="AQ421" s="5" t="s">
        <v>105</v>
      </c>
      <c r="AR421" s="5" t="s">
        <v>105</v>
      </c>
      <c r="AS421" s="5" t="s">
        <v>105</v>
      </c>
      <c r="AT421" s="5">
        <v>400.0</v>
      </c>
      <c r="AU421" s="5" t="s">
        <v>105</v>
      </c>
      <c r="AV421" s="5" t="s">
        <v>105</v>
      </c>
      <c r="AW421" s="5" t="s">
        <v>317</v>
      </c>
      <c r="AX421" s="5" t="s">
        <v>105</v>
      </c>
      <c r="AY421" s="5" t="s">
        <v>105</v>
      </c>
      <c r="AZ421" s="5" t="s">
        <v>105</v>
      </c>
      <c r="BA421" s="5" t="s">
        <v>105</v>
      </c>
      <c r="BB421" s="5" t="s">
        <v>105</v>
      </c>
      <c r="BC421" s="5" t="s">
        <v>105</v>
      </c>
      <c r="BD421" s="5" t="s">
        <v>105</v>
      </c>
      <c r="BE421" s="5" t="s">
        <v>105</v>
      </c>
      <c r="BF421" s="5" t="s">
        <v>105</v>
      </c>
      <c r="BG421" s="5" t="s">
        <v>105</v>
      </c>
      <c r="BH421" s="5" t="s">
        <v>105</v>
      </c>
      <c r="BI421" s="5" t="s">
        <v>318</v>
      </c>
      <c r="BJ421" s="5" t="s">
        <v>105</v>
      </c>
      <c r="BK421" s="5" t="s">
        <v>105</v>
      </c>
      <c r="BL421" s="5" t="s">
        <v>105</v>
      </c>
      <c r="BM421" s="5" t="s">
        <v>749</v>
      </c>
      <c r="BN421" s="5" t="s">
        <v>105</v>
      </c>
      <c r="BO421" s="5" t="s">
        <v>118</v>
      </c>
      <c r="BP421" s="5" t="s">
        <v>105</v>
      </c>
      <c r="BQ421" s="5" t="s">
        <v>105</v>
      </c>
      <c r="BR421" s="5" t="s">
        <v>3685</v>
      </c>
      <c r="BS421" s="5" t="s">
        <v>118</v>
      </c>
      <c r="BT421" s="5" t="s">
        <v>1523</v>
      </c>
      <c r="BU421" s="5" t="s">
        <v>119</v>
      </c>
      <c r="BV421" s="10" t="s">
        <v>105</v>
      </c>
      <c r="BW421" s="10" t="s">
        <v>105</v>
      </c>
      <c r="BX421" s="5" t="s">
        <v>183</v>
      </c>
      <c r="BY421" s="5" t="s">
        <v>105</v>
      </c>
      <c r="BZ421" s="5" t="s">
        <v>105</v>
      </c>
      <c r="CA421" s="5" t="s">
        <v>105</v>
      </c>
      <c r="CB421" s="5" t="s">
        <v>105</v>
      </c>
      <c r="CC421" s="5" t="s">
        <v>105</v>
      </c>
      <c r="CD421" s="5" t="s">
        <v>105</v>
      </c>
      <c r="CE421" s="5" t="s">
        <v>105</v>
      </c>
      <c r="CF421" s="5" t="s">
        <v>105</v>
      </c>
      <c r="CG421" s="5" t="s">
        <v>105</v>
      </c>
      <c r="CH421" s="5" t="s">
        <v>105</v>
      </c>
      <c r="CI421" s="5" t="s">
        <v>105</v>
      </c>
      <c r="CJ421" s="5" t="s">
        <v>105</v>
      </c>
      <c r="CK421" s="5" t="s">
        <v>105</v>
      </c>
      <c r="CL421" s="5" t="s">
        <v>105</v>
      </c>
      <c r="CM421" s="5" t="s">
        <v>105</v>
      </c>
      <c r="CN421" s="5" t="s">
        <v>105</v>
      </c>
      <c r="CO421" s="5" t="s">
        <v>105</v>
      </c>
      <c r="CP421" s="5" t="s">
        <v>105</v>
      </c>
      <c r="CQ421" s="26" t="s">
        <v>3686</v>
      </c>
      <c r="CR421" s="5" t="s">
        <v>105</v>
      </c>
      <c r="CS421" s="5" t="s">
        <v>105</v>
      </c>
      <c r="CT421" s="5" t="s">
        <v>105</v>
      </c>
      <c r="CU421" s="5" t="s">
        <v>105</v>
      </c>
      <c r="CV421" s="13" t="s">
        <v>3687</v>
      </c>
      <c r="CW421" s="6"/>
      <c r="CX421" s="6"/>
      <c r="CY421" s="6"/>
      <c r="CZ421" s="6"/>
      <c r="DA421" s="6"/>
      <c r="DB421" s="6"/>
      <c r="DC421" s="6"/>
      <c r="DD421" s="6"/>
      <c r="DE421" s="6"/>
      <c r="DF421" s="6"/>
    </row>
    <row r="422">
      <c r="A422" s="5" t="s">
        <v>100</v>
      </c>
      <c r="B422" s="5" t="s">
        <v>3466</v>
      </c>
      <c r="C422" s="5" t="s">
        <v>3688</v>
      </c>
      <c r="D422" s="5">
        <v>6960.0</v>
      </c>
      <c r="E422" s="5" t="s">
        <v>105</v>
      </c>
      <c r="F422" s="5">
        <v>1968.0</v>
      </c>
      <c r="G422" s="5" t="s">
        <v>105</v>
      </c>
      <c r="H422" s="5" t="s">
        <v>105</v>
      </c>
      <c r="I422" s="5" t="s">
        <v>136</v>
      </c>
      <c r="J422" s="5" t="s">
        <v>124</v>
      </c>
      <c r="K422" s="5" t="s">
        <v>3498</v>
      </c>
      <c r="L422" s="5" t="s">
        <v>105</v>
      </c>
      <c r="M422" s="5" t="s">
        <v>3510</v>
      </c>
      <c r="N422" s="5">
        <v>1.0</v>
      </c>
      <c r="O422" s="26" t="s">
        <v>3689</v>
      </c>
      <c r="P422" s="5" t="s">
        <v>714</v>
      </c>
      <c r="Q422" s="5" t="s">
        <v>3690</v>
      </c>
      <c r="R422" s="5" t="s">
        <v>105</v>
      </c>
      <c r="S422" s="5" t="s">
        <v>105</v>
      </c>
      <c r="T422" s="5" t="s">
        <v>105</v>
      </c>
      <c r="U422" s="5" t="s">
        <v>105</v>
      </c>
      <c r="V422" s="5" t="s">
        <v>105</v>
      </c>
      <c r="W422" s="5" t="s">
        <v>105</v>
      </c>
      <c r="X422" s="5">
        <v>400.0</v>
      </c>
      <c r="Y422" s="5" t="s">
        <v>105</v>
      </c>
      <c r="Z422" s="5" t="s">
        <v>105</v>
      </c>
      <c r="AA422" s="5" t="s">
        <v>105</v>
      </c>
      <c r="AB422" s="5" t="s">
        <v>105</v>
      </c>
      <c r="AC422" s="5" t="s">
        <v>1555</v>
      </c>
      <c r="AD422" s="5" t="s">
        <v>3691</v>
      </c>
      <c r="AE422" s="5" t="s">
        <v>105</v>
      </c>
      <c r="AF422" s="5" t="s">
        <v>105</v>
      </c>
      <c r="AG422" s="5" t="s">
        <v>105</v>
      </c>
      <c r="AH422" s="5" t="s">
        <v>105</v>
      </c>
      <c r="AI422" s="28">
        <f>CONVERT(AJ422, "ft", "m")</f>
        <v>7.62</v>
      </c>
      <c r="AJ422" s="22">
        <v>25.0</v>
      </c>
      <c r="AK422" s="24">
        <f>CONVERT(AJ422, "ft", "yd")</f>
        <v>8.333333333</v>
      </c>
      <c r="AL422" s="5" t="s">
        <v>105</v>
      </c>
      <c r="AM422" s="5">
        <v>1.0</v>
      </c>
      <c r="AN422" s="5" t="s">
        <v>105</v>
      </c>
      <c r="AO422" s="5" t="s">
        <v>105</v>
      </c>
      <c r="AP422" s="5" t="s">
        <v>105</v>
      </c>
      <c r="AQ422" s="5" t="s">
        <v>105</v>
      </c>
      <c r="AR422" s="5" t="s">
        <v>105</v>
      </c>
      <c r="AS422" s="5" t="s">
        <v>105</v>
      </c>
      <c r="AT422" s="5" t="s">
        <v>105</v>
      </c>
      <c r="AU422" s="5" t="s">
        <v>105</v>
      </c>
      <c r="AV422" s="5" t="s">
        <v>105</v>
      </c>
      <c r="AW422" s="5" t="s">
        <v>105</v>
      </c>
      <c r="AX422" s="5" t="s">
        <v>105</v>
      </c>
      <c r="AY422" s="5" t="s">
        <v>105</v>
      </c>
      <c r="AZ422" s="5" t="s">
        <v>105</v>
      </c>
      <c r="BA422" s="5" t="s">
        <v>105</v>
      </c>
      <c r="BB422" s="5" t="s">
        <v>105</v>
      </c>
      <c r="BC422" s="5" t="s">
        <v>105</v>
      </c>
      <c r="BD422" s="5" t="s">
        <v>105</v>
      </c>
      <c r="BE422" s="5" t="s">
        <v>105</v>
      </c>
      <c r="BF422" s="5" t="s">
        <v>105</v>
      </c>
      <c r="BG422" s="5" t="s">
        <v>105</v>
      </c>
      <c r="BH422" s="5" t="s">
        <v>105</v>
      </c>
      <c r="BI422" s="5" t="s">
        <v>105</v>
      </c>
      <c r="BJ422" s="5" t="s">
        <v>105</v>
      </c>
      <c r="BK422" s="5" t="s">
        <v>105</v>
      </c>
      <c r="BL422" s="5" t="s">
        <v>105</v>
      </c>
      <c r="BM422" s="5" t="s">
        <v>105</v>
      </c>
      <c r="BN422" s="5" t="s">
        <v>105</v>
      </c>
      <c r="BO422" s="5" t="s">
        <v>105</v>
      </c>
      <c r="BP422" s="5" t="s">
        <v>105</v>
      </c>
      <c r="BQ422" s="5" t="s">
        <v>105</v>
      </c>
      <c r="BR422" s="5" t="s">
        <v>105</v>
      </c>
      <c r="BS422" s="5" t="s">
        <v>105</v>
      </c>
      <c r="BT422" s="5" t="s">
        <v>105</v>
      </c>
      <c r="BU422" s="5" t="s">
        <v>105</v>
      </c>
      <c r="BV422" s="10" t="s">
        <v>105</v>
      </c>
      <c r="BW422" s="10" t="s">
        <v>105</v>
      </c>
      <c r="BX422" s="5" t="s">
        <v>368</v>
      </c>
      <c r="BY422" s="5" t="s">
        <v>105</v>
      </c>
      <c r="BZ422" s="5" t="s">
        <v>105</v>
      </c>
      <c r="CA422" s="5" t="s">
        <v>105</v>
      </c>
      <c r="CB422" s="5" t="s">
        <v>105</v>
      </c>
      <c r="CC422" s="5" t="s">
        <v>105</v>
      </c>
      <c r="CD422" s="5" t="s">
        <v>105</v>
      </c>
      <c r="CE422" s="5" t="s">
        <v>105</v>
      </c>
      <c r="CF422" s="5" t="s">
        <v>105</v>
      </c>
      <c r="CG422" s="5" t="s">
        <v>105</v>
      </c>
      <c r="CH422" s="5" t="s">
        <v>105</v>
      </c>
      <c r="CI422" s="5" t="s">
        <v>105</v>
      </c>
      <c r="CJ422" s="5" t="s">
        <v>105</v>
      </c>
      <c r="CK422" s="5" t="s">
        <v>105</v>
      </c>
      <c r="CL422" s="5" t="s">
        <v>105</v>
      </c>
      <c r="CM422" s="5" t="s">
        <v>105</v>
      </c>
      <c r="CN422" s="5" t="s">
        <v>105</v>
      </c>
      <c r="CO422" s="5" t="s">
        <v>105</v>
      </c>
      <c r="CP422" s="5" t="s">
        <v>3692</v>
      </c>
      <c r="CQ422" s="26" t="s">
        <v>3693</v>
      </c>
      <c r="CR422" s="5" t="s">
        <v>105</v>
      </c>
      <c r="CS422" s="5" t="s">
        <v>105</v>
      </c>
      <c r="CT422" s="5" t="s">
        <v>105</v>
      </c>
      <c r="CU422" s="5" t="s">
        <v>105</v>
      </c>
      <c r="CV422" s="13" t="s">
        <v>3694</v>
      </c>
      <c r="CW422" s="6"/>
      <c r="CX422" s="6"/>
      <c r="CY422" s="6"/>
      <c r="CZ422" s="6"/>
      <c r="DA422" s="6"/>
      <c r="DB422" s="6"/>
      <c r="DC422" s="6"/>
      <c r="DD422" s="6"/>
      <c r="DE422" s="6"/>
      <c r="DF422" s="6"/>
    </row>
    <row r="423">
      <c r="A423" s="5" t="s">
        <v>100</v>
      </c>
      <c r="B423" s="5" t="s">
        <v>3466</v>
      </c>
      <c r="C423" s="5" t="s">
        <v>3695</v>
      </c>
      <c r="D423" s="5">
        <v>12640.0</v>
      </c>
      <c r="E423" s="5" t="s">
        <v>3696</v>
      </c>
      <c r="F423" s="5">
        <v>2003.0</v>
      </c>
      <c r="G423" s="5" t="s">
        <v>492</v>
      </c>
      <c r="H423" s="5" t="s">
        <v>105</v>
      </c>
      <c r="I423" s="5" t="s">
        <v>136</v>
      </c>
      <c r="J423" s="5" t="s">
        <v>124</v>
      </c>
      <c r="K423" s="5" t="s">
        <v>3498</v>
      </c>
      <c r="L423" s="5" t="s">
        <v>105</v>
      </c>
      <c r="M423" s="5" t="s">
        <v>3510</v>
      </c>
      <c r="N423" s="5">
        <v>2.0</v>
      </c>
      <c r="O423" s="26" t="s">
        <v>3697</v>
      </c>
      <c r="P423" s="5" t="s">
        <v>3698</v>
      </c>
      <c r="Q423" s="5" t="s">
        <v>3699</v>
      </c>
      <c r="R423" s="5" t="s">
        <v>3700</v>
      </c>
      <c r="S423" s="5" t="s">
        <v>3698</v>
      </c>
      <c r="T423" s="5">
        <v>35.749968</v>
      </c>
      <c r="U423" s="5">
        <v>-83.111332</v>
      </c>
      <c r="V423" s="6"/>
      <c r="W423" s="5">
        <v>1700.0</v>
      </c>
      <c r="X423" s="5">
        <v>2130.0</v>
      </c>
      <c r="Y423" s="5">
        <v>35.0</v>
      </c>
      <c r="Z423" s="5" t="s">
        <v>105</v>
      </c>
      <c r="AA423" s="5" t="s">
        <v>105</v>
      </c>
      <c r="AB423" s="5" t="s">
        <v>105</v>
      </c>
      <c r="AC423" s="5" t="s">
        <v>451</v>
      </c>
      <c r="AD423" s="5" t="s">
        <v>105</v>
      </c>
      <c r="AE423" s="5" t="s">
        <v>105</v>
      </c>
      <c r="AF423" s="5" t="s">
        <v>105</v>
      </c>
      <c r="AG423" s="5" t="s">
        <v>105</v>
      </c>
      <c r="AH423" s="5">
        <v>5.0</v>
      </c>
      <c r="AI423" s="15" t="s">
        <v>105</v>
      </c>
      <c r="AJ423" s="22" t="s">
        <v>105</v>
      </c>
      <c r="AK423" s="25" t="s">
        <v>105</v>
      </c>
      <c r="AL423" s="5" t="s">
        <v>105</v>
      </c>
      <c r="AM423" s="5" t="s">
        <v>105</v>
      </c>
      <c r="AN423" s="5" t="s">
        <v>105</v>
      </c>
      <c r="AO423" s="5" t="s">
        <v>105</v>
      </c>
      <c r="AP423" s="5" t="s">
        <v>105</v>
      </c>
      <c r="AQ423" s="5" t="s">
        <v>105</v>
      </c>
      <c r="AR423" s="5" t="s">
        <v>105</v>
      </c>
      <c r="AS423" s="5" t="s">
        <v>105</v>
      </c>
      <c r="AT423" s="5" t="s">
        <v>105</v>
      </c>
      <c r="AU423" s="5" t="s">
        <v>105</v>
      </c>
      <c r="AV423" s="5" t="s">
        <v>105</v>
      </c>
      <c r="AW423" s="5" t="s">
        <v>105</v>
      </c>
      <c r="AX423" s="5" t="s">
        <v>105</v>
      </c>
      <c r="AY423" s="5" t="s">
        <v>105</v>
      </c>
      <c r="AZ423" s="5" t="s">
        <v>105</v>
      </c>
      <c r="BA423" s="5" t="s">
        <v>105</v>
      </c>
      <c r="BB423" s="5" t="s">
        <v>105</v>
      </c>
      <c r="BC423" s="5" t="s">
        <v>105</v>
      </c>
      <c r="BD423" s="5" t="s">
        <v>105</v>
      </c>
      <c r="BE423" s="5" t="s">
        <v>105</v>
      </c>
      <c r="BF423" s="5" t="s">
        <v>105</v>
      </c>
      <c r="BG423" s="5" t="s">
        <v>105</v>
      </c>
      <c r="BH423" s="5" t="s">
        <v>105</v>
      </c>
      <c r="BI423" s="5" t="s">
        <v>105</v>
      </c>
      <c r="BJ423" s="5" t="s">
        <v>105</v>
      </c>
      <c r="BK423" s="5" t="s">
        <v>105</v>
      </c>
      <c r="BL423" s="5" t="s">
        <v>105</v>
      </c>
      <c r="BM423" s="5" t="s">
        <v>105</v>
      </c>
      <c r="BN423" s="5" t="s">
        <v>105</v>
      </c>
      <c r="BO423" s="5" t="s">
        <v>105</v>
      </c>
      <c r="BP423" s="5" t="s">
        <v>105</v>
      </c>
      <c r="BQ423" s="5" t="s">
        <v>105</v>
      </c>
      <c r="BR423" s="5" t="s">
        <v>105</v>
      </c>
      <c r="BS423" s="5" t="s">
        <v>105</v>
      </c>
      <c r="BT423" s="5" t="s">
        <v>105</v>
      </c>
      <c r="BU423" s="5" t="s">
        <v>105</v>
      </c>
      <c r="BV423" s="10" t="s">
        <v>105</v>
      </c>
      <c r="BW423" s="10" t="s">
        <v>105</v>
      </c>
      <c r="BX423" s="5" t="s">
        <v>3701</v>
      </c>
      <c r="BY423" s="5" t="s">
        <v>105</v>
      </c>
      <c r="BZ423" s="5" t="s">
        <v>105</v>
      </c>
      <c r="CA423" s="5" t="s">
        <v>105</v>
      </c>
      <c r="CB423" s="5" t="s">
        <v>105</v>
      </c>
      <c r="CC423" s="5" t="s">
        <v>105</v>
      </c>
      <c r="CD423" s="5" t="s">
        <v>105</v>
      </c>
      <c r="CE423" s="5" t="s">
        <v>105</v>
      </c>
      <c r="CF423" s="5" t="s">
        <v>105</v>
      </c>
      <c r="CG423" s="5" t="s">
        <v>105</v>
      </c>
      <c r="CH423" s="5" t="s">
        <v>105</v>
      </c>
      <c r="CI423" s="5" t="s">
        <v>105</v>
      </c>
      <c r="CJ423" s="5" t="s">
        <v>105</v>
      </c>
      <c r="CK423" s="5" t="s">
        <v>105</v>
      </c>
      <c r="CL423" s="5" t="s">
        <v>105</v>
      </c>
      <c r="CM423" s="5" t="s">
        <v>105</v>
      </c>
      <c r="CN423" s="5" t="s">
        <v>105</v>
      </c>
      <c r="CO423" s="5" t="s">
        <v>105</v>
      </c>
      <c r="CP423" s="5" t="s">
        <v>3702</v>
      </c>
      <c r="CQ423" s="26" t="s">
        <v>3703</v>
      </c>
      <c r="CR423" s="5" t="s">
        <v>118</v>
      </c>
      <c r="CS423" s="5" t="s">
        <v>105</v>
      </c>
      <c r="CT423" s="5" t="s">
        <v>105</v>
      </c>
      <c r="CU423" s="5" t="s">
        <v>105</v>
      </c>
      <c r="CV423" s="13" t="s">
        <v>3704</v>
      </c>
      <c r="CW423" s="6"/>
      <c r="CX423" s="6"/>
      <c r="CY423" s="6"/>
      <c r="CZ423" s="6"/>
      <c r="DA423" s="6"/>
      <c r="DB423" s="6"/>
      <c r="DC423" s="6"/>
      <c r="DD423" s="6"/>
      <c r="DE423" s="6"/>
      <c r="DF423" s="6"/>
    </row>
    <row r="424">
      <c r="A424" s="5" t="s">
        <v>100</v>
      </c>
      <c r="B424" s="5" t="s">
        <v>3466</v>
      </c>
      <c r="C424" s="5" t="s">
        <v>3695</v>
      </c>
      <c r="D424" s="5">
        <v>69433.0</v>
      </c>
      <c r="E424" s="5" t="s">
        <v>386</v>
      </c>
      <c r="F424" s="5">
        <v>2019.0</v>
      </c>
      <c r="G424" s="5" t="s">
        <v>163</v>
      </c>
      <c r="H424" s="5" t="s">
        <v>105</v>
      </c>
      <c r="I424" s="5" t="s">
        <v>150</v>
      </c>
      <c r="J424" s="5" t="s">
        <v>124</v>
      </c>
      <c r="K424" s="5" t="s">
        <v>325</v>
      </c>
      <c r="L424" s="5" t="s">
        <v>105</v>
      </c>
      <c r="M424" s="5" t="s">
        <v>325</v>
      </c>
      <c r="N424" s="5">
        <v>1.0</v>
      </c>
      <c r="O424" s="26" t="s">
        <v>3705</v>
      </c>
      <c r="P424" s="5" t="s">
        <v>3706</v>
      </c>
      <c r="Q424" s="5" t="s">
        <v>3707</v>
      </c>
      <c r="R424" s="5" t="s">
        <v>3708</v>
      </c>
      <c r="S424" s="5" t="s">
        <v>3709</v>
      </c>
      <c r="T424" s="5">
        <v>35.534636</v>
      </c>
      <c r="U424" s="5">
        <v>-83.17175</v>
      </c>
      <c r="V424" s="6"/>
      <c r="W424" s="5">
        <v>4494.0</v>
      </c>
      <c r="X424" s="5">
        <v>1300.0</v>
      </c>
      <c r="Y424" s="5" t="s">
        <v>105</v>
      </c>
      <c r="Z424" s="5" t="s">
        <v>167</v>
      </c>
      <c r="AA424" s="5" t="s">
        <v>105</v>
      </c>
      <c r="AB424" s="5" t="s">
        <v>105</v>
      </c>
      <c r="AC424" s="5" t="s">
        <v>2173</v>
      </c>
      <c r="AD424" s="5" t="s">
        <v>3710</v>
      </c>
      <c r="AE424" s="5" t="s">
        <v>105</v>
      </c>
      <c r="AF424" s="5" t="s">
        <v>105</v>
      </c>
      <c r="AG424" s="5" t="s">
        <v>105</v>
      </c>
      <c r="AH424" s="5" t="s">
        <v>105</v>
      </c>
      <c r="AI424" s="5" t="s">
        <v>105</v>
      </c>
      <c r="AJ424" s="5" t="s">
        <v>105</v>
      </c>
      <c r="AK424" s="5" t="s">
        <v>105</v>
      </c>
      <c r="AL424" s="5" t="s">
        <v>105</v>
      </c>
      <c r="AM424" s="5" t="s">
        <v>105</v>
      </c>
      <c r="AN424" s="5" t="s">
        <v>105</v>
      </c>
      <c r="AO424" s="5" t="s">
        <v>105</v>
      </c>
      <c r="AP424" s="5" t="s">
        <v>105</v>
      </c>
      <c r="AQ424" s="5" t="s">
        <v>105</v>
      </c>
      <c r="AR424" s="5" t="s">
        <v>105</v>
      </c>
      <c r="AS424" s="5" t="s">
        <v>105</v>
      </c>
      <c r="AT424" s="5" t="s">
        <v>105</v>
      </c>
      <c r="AU424" s="5" t="s">
        <v>105</v>
      </c>
      <c r="AV424" s="5" t="s">
        <v>105</v>
      </c>
      <c r="AW424" s="5" t="s">
        <v>105</v>
      </c>
      <c r="AX424" s="5" t="s">
        <v>105</v>
      </c>
      <c r="AY424" s="5" t="s">
        <v>105</v>
      </c>
      <c r="AZ424" s="5" t="s">
        <v>105</v>
      </c>
      <c r="BA424" s="5" t="s">
        <v>105</v>
      </c>
      <c r="BB424" s="5" t="s">
        <v>105</v>
      </c>
      <c r="BC424" s="5" t="s">
        <v>105</v>
      </c>
      <c r="BD424" s="5" t="s">
        <v>105</v>
      </c>
      <c r="BE424" s="5" t="s">
        <v>105</v>
      </c>
      <c r="BF424" s="5" t="s">
        <v>105</v>
      </c>
      <c r="BG424" s="5" t="s">
        <v>105</v>
      </c>
      <c r="BH424" s="5" t="s">
        <v>105</v>
      </c>
      <c r="BI424" s="5" t="s">
        <v>105</v>
      </c>
      <c r="BJ424" s="5" t="s">
        <v>105</v>
      </c>
      <c r="BK424" s="5" t="s">
        <v>105</v>
      </c>
      <c r="BL424" s="5" t="s">
        <v>105</v>
      </c>
      <c r="BM424" s="5" t="s">
        <v>105</v>
      </c>
      <c r="BN424" s="5" t="s">
        <v>105</v>
      </c>
      <c r="BO424" s="5" t="s">
        <v>105</v>
      </c>
      <c r="BP424" s="5" t="s">
        <v>105</v>
      </c>
      <c r="BQ424" s="5" t="s">
        <v>105</v>
      </c>
      <c r="BR424" s="5" t="s">
        <v>105</v>
      </c>
      <c r="BS424" s="5" t="s">
        <v>105</v>
      </c>
      <c r="BT424" s="5" t="s">
        <v>105</v>
      </c>
      <c r="BU424" s="5" t="s">
        <v>105</v>
      </c>
      <c r="BV424" s="10" t="s">
        <v>105</v>
      </c>
      <c r="BW424" s="10" t="s">
        <v>105</v>
      </c>
      <c r="BX424" s="5" t="s">
        <v>105</v>
      </c>
      <c r="BY424" s="5" t="s">
        <v>118</v>
      </c>
      <c r="BZ424" s="5">
        <v>3.0</v>
      </c>
      <c r="CA424" s="5" t="s">
        <v>105</v>
      </c>
      <c r="CB424" s="5" t="s">
        <v>105</v>
      </c>
      <c r="CC424" s="5" t="s">
        <v>105</v>
      </c>
      <c r="CD424" s="5" t="s">
        <v>105</v>
      </c>
      <c r="CE424" s="5" t="s">
        <v>105</v>
      </c>
      <c r="CF424" s="5" t="s">
        <v>105</v>
      </c>
      <c r="CG424" s="5" t="s">
        <v>105</v>
      </c>
      <c r="CH424" s="5" t="s">
        <v>105</v>
      </c>
      <c r="CI424" s="5" t="s">
        <v>105</v>
      </c>
      <c r="CJ424" s="5" t="s">
        <v>105</v>
      </c>
      <c r="CK424" s="5" t="s">
        <v>105</v>
      </c>
      <c r="CL424" s="5" t="s">
        <v>105</v>
      </c>
      <c r="CM424" s="5" t="s">
        <v>105</v>
      </c>
      <c r="CN424" s="5" t="s">
        <v>105</v>
      </c>
      <c r="CO424" s="5" t="s">
        <v>105</v>
      </c>
      <c r="CP424" s="5" t="s">
        <v>105</v>
      </c>
      <c r="CQ424" s="5" t="s">
        <v>105</v>
      </c>
      <c r="CR424" s="5" t="s">
        <v>118</v>
      </c>
      <c r="CS424" s="5" t="s">
        <v>105</v>
      </c>
      <c r="CT424" s="5" t="s">
        <v>105</v>
      </c>
      <c r="CU424" s="5" t="s">
        <v>105</v>
      </c>
      <c r="CV424" s="13" t="s">
        <v>3711</v>
      </c>
      <c r="CW424" s="6"/>
      <c r="CX424" s="6"/>
      <c r="CY424" s="6"/>
      <c r="CZ424" s="6"/>
      <c r="DA424" s="6"/>
      <c r="DB424" s="6"/>
      <c r="DC424" s="6"/>
      <c r="DD424" s="6"/>
      <c r="DE424" s="6"/>
      <c r="DF424" s="6"/>
    </row>
    <row r="425">
      <c r="A425" s="5" t="s">
        <v>100</v>
      </c>
      <c r="B425" s="5" t="s">
        <v>3466</v>
      </c>
      <c r="C425" s="5" t="s">
        <v>3695</v>
      </c>
      <c r="D425" s="5">
        <v>69269.0</v>
      </c>
      <c r="E425" s="5" t="s">
        <v>3712</v>
      </c>
      <c r="F425" s="5">
        <v>2021.0</v>
      </c>
      <c r="G425" s="5" t="s">
        <v>213</v>
      </c>
      <c r="H425" s="5">
        <v>30.0</v>
      </c>
      <c r="I425" s="5" t="s">
        <v>214</v>
      </c>
      <c r="J425" s="5" t="s">
        <v>124</v>
      </c>
      <c r="K425" s="5" t="s">
        <v>108</v>
      </c>
      <c r="L425" s="5" t="s">
        <v>105</v>
      </c>
      <c r="M425" s="5" t="s">
        <v>105</v>
      </c>
      <c r="N425" s="5">
        <v>2.0</v>
      </c>
      <c r="O425" s="26" t="s">
        <v>3713</v>
      </c>
      <c r="P425" s="5" t="s">
        <v>3709</v>
      </c>
      <c r="Q425" s="5" t="s">
        <v>3707</v>
      </c>
      <c r="R425" s="5" t="s">
        <v>3708</v>
      </c>
      <c r="S425" s="5" t="s">
        <v>3709</v>
      </c>
      <c r="T425" s="5">
        <v>35.535238</v>
      </c>
      <c r="U425" s="5">
        <v>-83.171283</v>
      </c>
      <c r="V425" s="6"/>
      <c r="W425" s="5">
        <v>4494.0</v>
      </c>
      <c r="X425" s="5">
        <v>2050.0</v>
      </c>
      <c r="Y425" s="5" t="s">
        <v>105</v>
      </c>
      <c r="Z425" s="5" t="s">
        <v>804</v>
      </c>
      <c r="AA425" s="5" t="s">
        <v>283</v>
      </c>
      <c r="AB425" s="5">
        <v>78.0</v>
      </c>
      <c r="AC425" s="5" t="s">
        <v>2173</v>
      </c>
      <c r="AD425" s="5" t="s">
        <v>105</v>
      </c>
      <c r="AE425" s="5" t="s">
        <v>105</v>
      </c>
      <c r="AF425" s="5" t="s">
        <v>105</v>
      </c>
      <c r="AG425" s="5" t="s">
        <v>105</v>
      </c>
      <c r="AH425" s="5" t="s">
        <v>105</v>
      </c>
      <c r="AI425" s="15" t="s">
        <v>105</v>
      </c>
      <c r="AJ425" s="15" t="s">
        <v>105</v>
      </c>
      <c r="AK425" s="15" t="s">
        <v>105</v>
      </c>
      <c r="AL425" s="15" t="s">
        <v>105</v>
      </c>
      <c r="AM425" s="5">
        <v>1.0</v>
      </c>
      <c r="AN425" s="5" t="s">
        <v>105</v>
      </c>
      <c r="AO425" s="5" t="s">
        <v>105</v>
      </c>
      <c r="AP425" s="5" t="s">
        <v>105</v>
      </c>
      <c r="AQ425" s="5" t="s">
        <v>105</v>
      </c>
      <c r="AR425" s="5" t="s">
        <v>105</v>
      </c>
      <c r="AS425" s="5" t="s">
        <v>105</v>
      </c>
      <c r="AT425" s="5" t="s">
        <v>105</v>
      </c>
      <c r="AU425" s="5" t="s">
        <v>105</v>
      </c>
      <c r="AV425" s="5" t="s">
        <v>105</v>
      </c>
      <c r="AW425" s="5" t="s">
        <v>170</v>
      </c>
      <c r="AX425" s="5" t="s">
        <v>105</v>
      </c>
      <c r="AY425" s="5" t="s">
        <v>105</v>
      </c>
      <c r="AZ425" s="5" t="s">
        <v>105</v>
      </c>
      <c r="BA425" s="5" t="s">
        <v>105</v>
      </c>
      <c r="BB425" s="5" t="s">
        <v>105</v>
      </c>
      <c r="BC425" s="5" t="s">
        <v>105</v>
      </c>
      <c r="BD425" s="5" t="s">
        <v>105</v>
      </c>
      <c r="BE425" s="5" t="s">
        <v>105</v>
      </c>
      <c r="BF425" s="5" t="s">
        <v>105</v>
      </c>
      <c r="BG425" s="5" t="s">
        <v>105</v>
      </c>
      <c r="BH425" s="5" t="s">
        <v>105</v>
      </c>
      <c r="BI425" s="5" t="s">
        <v>105</v>
      </c>
      <c r="BJ425" s="5" t="s">
        <v>105</v>
      </c>
      <c r="BK425" s="5" t="s">
        <v>105</v>
      </c>
      <c r="BL425" s="5" t="s">
        <v>105</v>
      </c>
      <c r="BM425" s="5" t="s">
        <v>105</v>
      </c>
      <c r="BN425" s="5" t="s">
        <v>105</v>
      </c>
      <c r="BO425" s="5" t="s">
        <v>105</v>
      </c>
      <c r="BP425" s="5" t="s">
        <v>105</v>
      </c>
      <c r="BQ425" s="5" t="s">
        <v>105</v>
      </c>
      <c r="BR425" s="5" t="s">
        <v>3714</v>
      </c>
      <c r="BS425" s="5" t="s">
        <v>105</v>
      </c>
      <c r="BT425" s="5" t="s">
        <v>1353</v>
      </c>
      <c r="BU425" s="5" t="s">
        <v>105</v>
      </c>
      <c r="BV425" s="10" t="s">
        <v>105</v>
      </c>
      <c r="BW425" s="10" t="s">
        <v>105</v>
      </c>
      <c r="BX425" s="5" t="s">
        <v>105</v>
      </c>
      <c r="BY425" s="5" t="s">
        <v>105</v>
      </c>
      <c r="BZ425" s="5" t="s">
        <v>105</v>
      </c>
      <c r="CA425" s="5" t="s">
        <v>105</v>
      </c>
      <c r="CB425" s="5" t="s">
        <v>105</v>
      </c>
      <c r="CC425" s="5" t="s">
        <v>105</v>
      </c>
      <c r="CD425" s="5" t="s">
        <v>105</v>
      </c>
      <c r="CE425" s="5" t="s">
        <v>105</v>
      </c>
      <c r="CF425" s="5" t="s">
        <v>105</v>
      </c>
      <c r="CG425" s="5" t="s">
        <v>105</v>
      </c>
      <c r="CH425" s="5" t="s">
        <v>105</v>
      </c>
      <c r="CI425" s="5" t="s">
        <v>105</v>
      </c>
      <c r="CJ425" s="5" t="s">
        <v>105</v>
      </c>
      <c r="CK425" s="5" t="s">
        <v>105</v>
      </c>
      <c r="CL425" s="5" t="s">
        <v>105</v>
      </c>
      <c r="CM425" s="5" t="s">
        <v>105</v>
      </c>
      <c r="CN425" s="5" t="s">
        <v>105</v>
      </c>
      <c r="CO425" s="5" t="s">
        <v>105</v>
      </c>
      <c r="CP425" s="5" t="s">
        <v>105</v>
      </c>
      <c r="CQ425" s="5" t="s">
        <v>105</v>
      </c>
      <c r="CR425" s="5" t="s">
        <v>118</v>
      </c>
      <c r="CS425" s="5" t="s">
        <v>105</v>
      </c>
      <c r="CT425" s="5" t="s">
        <v>105</v>
      </c>
      <c r="CU425" s="5" t="s">
        <v>118</v>
      </c>
      <c r="CV425" s="13" t="s">
        <v>3715</v>
      </c>
      <c r="CW425" s="6"/>
      <c r="CX425" s="6"/>
      <c r="CY425" s="6"/>
      <c r="CZ425" s="6"/>
      <c r="DA425" s="6"/>
      <c r="DB425" s="6"/>
      <c r="DC425" s="6"/>
      <c r="DD425" s="6"/>
      <c r="DE425" s="6"/>
      <c r="DF425" s="6"/>
    </row>
    <row r="426">
      <c r="A426" s="5" t="s">
        <v>100</v>
      </c>
      <c r="B426" s="5" t="s">
        <v>3466</v>
      </c>
      <c r="C426" s="5" t="s">
        <v>3716</v>
      </c>
      <c r="D426" s="5">
        <v>3332.0</v>
      </c>
      <c r="E426" s="5" t="s">
        <v>105</v>
      </c>
      <c r="F426" s="5">
        <v>1983.0</v>
      </c>
      <c r="G426" s="5" t="s">
        <v>313</v>
      </c>
      <c r="H426" s="5" t="s">
        <v>105</v>
      </c>
      <c r="I426" s="5" t="s">
        <v>214</v>
      </c>
      <c r="J426" s="5" t="s">
        <v>107</v>
      </c>
      <c r="K426" s="5" t="s">
        <v>108</v>
      </c>
      <c r="L426" s="5" t="s">
        <v>105</v>
      </c>
      <c r="M426" s="5" t="s">
        <v>215</v>
      </c>
      <c r="N426" s="5">
        <v>1.0</v>
      </c>
      <c r="O426" s="26" t="s">
        <v>3717</v>
      </c>
      <c r="P426" s="5" t="s">
        <v>105</v>
      </c>
      <c r="Q426" s="5" t="s">
        <v>3718</v>
      </c>
      <c r="R426" s="5" t="s">
        <v>1641</v>
      </c>
      <c r="S426" s="5" t="s">
        <v>105</v>
      </c>
      <c r="T426" s="5" t="s">
        <v>105</v>
      </c>
      <c r="U426" s="5" t="s">
        <v>105</v>
      </c>
      <c r="V426" s="5" t="s">
        <v>105</v>
      </c>
      <c r="W426" s="5" t="s">
        <v>105</v>
      </c>
      <c r="X426" s="5">
        <v>230.0</v>
      </c>
      <c r="Y426" s="5" t="s">
        <v>105</v>
      </c>
      <c r="Z426" s="5" t="s">
        <v>105</v>
      </c>
      <c r="AA426" s="5" t="s">
        <v>105</v>
      </c>
      <c r="AB426" s="5" t="s">
        <v>105</v>
      </c>
      <c r="AC426" s="5" t="s">
        <v>475</v>
      </c>
      <c r="AD426" s="5" t="s">
        <v>105</v>
      </c>
      <c r="AE426" s="5" t="s">
        <v>105</v>
      </c>
      <c r="AF426" s="5" t="s">
        <v>105</v>
      </c>
      <c r="AG426" s="5" t="s">
        <v>105</v>
      </c>
      <c r="AH426" s="6">
        <f>2/60</f>
        <v>0.03333333333</v>
      </c>
      <c r="AI426" s="15" t="s">
        <v>105</v>
      </c>
      <c r="AJ426" s="22" t="s">
        <v>105</v>
      </c>
      <c r="AK426" s="25" t="s">
        <v>105</v>
      </c>
      <c r="AL426" s="5" t="s">
        <v>105</v>
      </c>
      <c r="AM426" s="5">
        <v>1.0</v>
      </c>
      <c r="AN426" s="5">
        <v>4.5</v>
      </c>
      <c r="AO426" s="5" t="s">
        <v>105</v>
      </c>
      <c r="AP426" s="5" t="s">
        <v>105</v>
      </c>
      <c r="AQ426" s="5" t="s">
        <v>105</v>
      </c>
      <c r="AR426" s="5" t="s">
        <v>105</v>
      </c>
      <c r="AS426" s="5" t="s">
        <v>105</v>
      </c>
      <c r="AT426" s="5" t="s">
        <v>105</v>
      </c>
      <c r="AU426" s="5" t="s">
        <v>105</v>
      </c>
      <c r="AV426" s="5" t="s">
        <v>105</v>
      </c>
      <c r="AW426" s="5" t="s">
        <v>556</v>
      </c>
      <c r="AX426" s="5" t="s">
        <v>105</v>
      </c>
      <c r="AY426" s="5" t="s">
        <v>105</v>
      </c>
      <c r="AZ426" s="5" t="s">
        <v>105</v>
      </c>
      <c r="BA426" s="5" t="s">
        <v>105</v>
      </c>
      <c r="BB426" s="5" t="s">
        <v>105</v>
      </c>
      <c r="BC426" s="5" t="s">
        <v>105</v>
      </c>
      <c r="BD426" s="5" t="s">
        <v>105</v>
      </c>
      <c r="BE426" s="5" t="s">
        <v>105</v>
      </c>
      <c r="BF426" s="5" t="s">
        <v>105</v>
      </c>
      <c r="BG426" s="5" t="s">
        <v>105</v>
      </c>
      <c r="BH426" s="5" t="s">
        <v>105</v>
      </c>
      <c r="BI426" s="5" t="s">
        <v>105</v>
      </c>
      <c r="BJ426" s="5" t="s">
        <v>654</v>
      </c>
      <c r="BK426" s="5" t="s">
        <v>105</v>
      </c>
      <c r="BL426" s="5" t="s">
        <v>105</v>
      </c>
      <c r="BM426" s="5" t="s">
        <v>105</v>
      </c>
      <c r="BN426" s="5" t="s">
        <v>105</v>
      </c>
      <c r="BO426" s="5" t="s">
        <v>105</v>
      </c>
      <c r="BP426" s="5" t="s">
        <v>1364</v>
      </c>
      <c r="BQ426" s="5" t="s">
        <v>105</v>
      </c>
      <c r="BR426" s="5" t="s">
        <v>215</v>
      </c>
      <c r="BS426" s="5" t="s">
        <v>105</v>
      </c>
      <c r="BT426" s="5" t="s">
        <v>3719</v>
      </c>
      <c r="BU426" s="5" t="s">
        <v>119</v>
      </c>
      <c r="BV426" s="10" t="s">
        <v>105</v>
      </c>
      <c r="BW426" s="5" t="s">
        <v>118</v>
      </c>
      <c r="BX426" s="5" t="s">
        <v>105</v>
      </c>
      <c r="BY426" s="5" t="s">
        <v>105</v>
      </c>
      <c r="BZ426" s="5" t="s">
        <v>105</v>
      </c>
      <c r="CA426" s="5" t="s">
        <v>105</v>
      </c>
      <c r="CB426" s="5" t="s">
        <v>105</v>
      </c>
      <c r="CC426" s="5" t="s">
        <v>105</v>
      </c>
      <c r="CD426" s="5" t="s">
        <v>105</v>
      </c>
      <c r="CE426" s="5" t="s">
        <v>105</v>
      </c>
      <c r="CF426" s="5" t="s">
        <v>105</v>
      </c>
      <c r="CG426" s="5" t="s">
        <v>105</v>
      </c>
      <c r="CH426" s="5" t="s">
        <v>105</v>
      </c>
      <c r="CI426" s="5" t="s">
        <v>105</v>
      </c>
      <c r="CJ426" s="5" t="s">
        <v>105</v>
      </c>
      <c r="CK426" s="5" t="s">
        <v>105</v>
      </c>
      <c r="CL426" s="5" t="s">
        <v>105</v>
      </c>
      <c r="CM426" s="5" t="s">
        <v>105</v>
      </c>
      <c r="CN426" s="5" t="s">
        <v>105</v>
      </c>
      <c r="CO426" s="5" t="s">
        <v>105</v>
      </c>
      <c r="CP426" s="5" t="s">
        <v>105</v>
      </c>
      <c r="CQ426" s="5" t="s">
        <v>105</v>
      </c>
      <c r="CR426" s="5" t="s">
        <v>105</v>
      </c>
      <c r="CS426" s="5" t="s">
        <v>105</v>
      </c>
      <c r="CT426" s="5" t="s">
        <v>105</v>
      </c>
      <c r="CU426" s="5" t="s">
        <v>118</v>
      </c>
      <c r="CV426" s="13" t="s">
        <v>3720</v>
      </c>
      <c r="CW426" s="6"/>
      <c r="CX426" s="6"/>
      <c r="CY426" s="6"/>
      <c r="CZ426" s="6"/>
      <c r="DA426" s="6"/>
      <c r="DB426" s="6"/>
      <c r="DC426" s="6"/>
      <c r="DD426" s="6"/>
      <c r="DE426" s="6"/>
      <c r="DF426" s="6"/>
    </row>
    <row r="427">
      <c r="A427" s="5" t="s">
        <v>100</v>
      </c>
      <c r="B427" s="5" t="s">
        <v>3466</v>
      </c>
      <c r="C427" s="5" t="s">
        <v>3716</v>
      </c>
      <c r="D427" s="5">
        <v>2054.0</v>
      </c>
      <c r="E427" s="5" t="s">
        <v>3721</v>
      </c>
      <c r="F427" s="5">
        <v>2000.0</v>
      </c>
      <c r="G427" s="5" t="s">
        <v>123</v>
      </c>
      <c r="H427" s="5">
        <v>19.0</v>
      </c>
      <c r="I427" s="5" t="s">
        <v>106</v>
      </c>
      <c r="J427" s="5" t="s">
        <v>124</v>
      </c>
      <c r="K427" s="5" t="s">
        <v>151</v>
      </c>
      <c r="L427" s="5" t="s">
        <v>105</v>
      </c>
      <c r="M427" s="5" t="s">
        <v>151</v>
      </c>
      <c r="N427" s="5">
        <v>1.0</v>
      </c>
      <c r="O427" s="26" t="s">
        <v>3722</v>
      </c>
      <c r="P427" s="5" t="s">
        <v>3723</v>
      </c>
      <c r="Q427" s="5" t="s">
        <v>3718</v>
      </c>
      <c r="R427" s="5" t="s">
        <v>3724</v>
      </c>
      <c r="S427" s="5" t="s">
        <v>105</v>
      </c>
      <c r="T427" s="5" t="s">
        <v>105</v>
      </c>
      <c r="U427" s="5" t="s">
        <v>105</v>
      </c>
      <c r="V427" s="6"/>
      <c r="W427" s="5" t="s">
        <v>105</v>
      </c>
      <c r="X427" s="5">
        <v>2200.0</v>
      </c>
      <c r="Y427" s="5" t="s">
        <v>105</v>
      </c>
      <c r="Z427" s="5" t="s">
        <v>3202</v>
      </c>
      <c r="AA427" s="5" t="s">
        <v>220</v>
      </c>
      <c r="AB427" s="5">
        <v>34.0</v>
      </c>
      <c r="AC427" s="5" t="s">
        <v>475</v>
      </c>
      <c r="AD427" s="5" t="s">
        <v>105</v>
      </c>
      <c r="AE427" s="5" t="s">
        <v>105</v>
      </c>
      <c r="AF427" s="5" t="s">
        <v>118</v>
      </c>
      <c r="AG427" s="5" t="s">
        <v>105</v>
      </c>
      <c r="AH427" s="5" t="s">
        <v>105</v>
      </c>
      <c r="AI427" s="28">
        <f>CONVERT(AJ427, "ft", "m")</f>
        <v>0.3048</v>
      </c>
      <c r="AJ427" s="22">
        <v>1.0</v>
      </c>
      <c r="AK427" s="24">
        <f>CONVERT(AJ427, "ft", "yd")</f>
        <v>0.3333333333</v>
      </c>
      <c r="AL427" s="5" t="s">
        <v>105</v>
      </c>
      <c r="AM427" s="5" t="s">
        <v>105</v>
      </c>
      <c r="AN427" s="5" t="s">
        <v>105</v>
      </c>
      <c r="AO427" s="5" t="s">
        <v>105</v>
      </c>
      <c r="AP427" s="5" t="s">
        <v>105</v>
      </c>
      <c r="AQ427" s="5" t="s">
        <v>105</v>
      </c>
      <c r="AR427" s="5" t="s">
        <v>105</v>
      </c>
      <c r="AS427" s="5" t="s">
        <v>105</v>
      </c>
      <c r="AT427" s="5" t="s">
        <v>105</v>
      </c>
      <c r="AU427" s="5" t="s">
        <v>105</v>
      </c>
      <c r="AV427" s="5" t="s">
        <v>105</v>
      </c>
      <c r="AW427" s="5" t="s">
        <v>105</v>
      </c>
      <c r="AX427" s="5" t="s">
        <v>105</v>
      </c>
      <c r="AY427" s="5" t="s">
        <v>105</v>
      </c>
      <c r="AZ427" s="5" t="s">
        <v>105</v>
      </c>
      <c r="BA427" s="5" t="s">
        <v>105</v>
      </c>
      <c r="BB427" s="5" t="s">
        <v>105</v>
      </c>
      <c r="BC427" s="5" t="s">
        <v>105</v>
      </c>
      <c r="BD427" s="5" t="s">
        <v>105</v>
      </c>
      <c r="BE427" s="5" t="s">
        <v>105</v>
      </c>
      <c r="BF427" s="5" t="s">
        <v>105</v>
      </c>
      <c r="BG427" s="5" t="s">
        <v>105</v>
      </c>
      <c r="BH427" s="5" t="s">
        <v>105</v>
      </c>
      <c r="BI427" s="5" t="s">
        <v>105</v>
      </c>
      <c r="BJ427" s="5" t="s">
        <v>105</v>
      </c>
      <c r="BK427" s="5" t="s">
        <v>105</v>
      </c>
      <c r="BL427" s="5" t="s">
        <v>105</v>
      </c>
      <c r="BM427" s="5" t="s">
        <v>105</v>
      </c>
      <c r="BN427" s="5" t="s">
        <v>105</v>
      </c>
      <c r="BO427" s="5" t="s">
        <v>105</v>
      </c>
      <c r="BP427" s="5" t="s">
        <v>105</v>
      </c>
      <c r="BQ427" s="5" t="s">
        <v>105</v>
      </c>
      <c r="BR427" s="5" t="s">
        <v>105</v>
      </c>
      <c r="BS427" s="5" t="s">
        <v>105</v>
      </c>
      <c r="BT427" s="5" t="s">
        <v>105</v>
      </c>
      <c r="BU427" s="5" t="s">
        <v>105</v>
      </c>
      <c r="BV427" s="10" t="s">
        <v>105</v>
      </c>
      <c r="BW427" s="10" t="s">
        <v>105</v>
      </c>
      <c r="BX427" s="5" t="s">
        <v>105</v>
      </c>
      <c r="BY427" s="5" t="s">
        <v>105</v>
      </c>
      <c r="BZ427" s="5" t="s">
        <v>105</v>
      </c>
      <c r="CA427" s="5">
        <v>1.0</v>
      </c>
      <c r="CB427" s="5" t="s">
        <v>105</v>
      </c>
      <c r="CC427" s="5" t="s">
        <v>105</v>
      </c>
      <c r="CD427" s="5">
        <v>12.5</v>
      </c>
      <c r="CE427" s="5" t="s">
        <v>105</v>
      </c>
      <c r="CF427" s="5" t="s">
        <v>105</v>
      </c>
      <c r="CG427" s="5" t="s">
        <v>105</v>
      </c>
      <c r="CH427" s="5" t="s">
        <v>105</v>
      </c>
      <c r="CI427" s="5" t="s">
        <v>105</v>
      </c>
      <c r="CJ427" s="5" t="s">
        <v>105</v>
      </c>
      <c r="CK427" s="5" t="s">
        <v>105</v>
      </c>
      <c r="CL427" s="5" t="s">
        <v>105</v>
      </c>
      <c r="CM427" s="5" t="s">
        <v>105</v>
      </c>
      <c r="CN427" s="5">
        <v>4.5</v>
      </c>
      <c r="CO427" s="5" t="s">
        <v>105</v>
      </c>
      <c r="CP427" s="5" t="s">
        <v>3725</v>
      </c>
      <c r="CQ427" s="26" t="s">
        <v>3726</v>
      </c>
      <c r="CR427" s="5" t="s">
        <v>105</v>
      </c>
      <c r="CS427" s="5" t="s">
        <v>105</v>
      </c>
      <c r="CT427" s="5" t="s">
        <v>105</v>
      </c>
      <c r="CU427" s="5" t="s">
        <v>118</v>
      </c>
      <c r="CV427" s="13" t="s">
        <v>3727</v>
      </c>
      <c r="CW427" s="6"/>
      <c r="CX427" s="6"/>
      <c r="CY427" s="6"/>
      <c r="CZ427" s="6"/>
      <c r="DA427" s="6"/>
      <c r="DB427" s="6"/>
      <c r="DC427" s="6"/>
      <c r="DD427" s="6"/>
      <c r="DE427" s="6"/>
      <c r="DF427" s="6"/>
    </row>
    <row r="428">
      <c r="A428" s="5" t="s">
        <v>100</v>
      </c>
      <c r="B428" s="5" t="s">
        <v>3466</v>
      </c>
      <c r="C428" s="5" t="s">
        <v>3716</v>
      </c>
      <c r="D428" s="5">
        <v>31994.0</v>
      </c>
      <c r="E428" s="5" t="s">
        <v>3728</v>
      </c>
      <c r="F428" s="5">
        <v>2009.0</v>
      </c>
      <c r="G428" s="5" t="s">
        <v>149</v>
      </c>
      <c r="H428" s="5" t="s">
        <v>105</v>
      </c>
      <c r="I428" s="5" t="s">
        <v>150</v>
      </c>
      <c r="J428" s="5" t="s">
        <v>107</v>
      </c>
      <c r="K428" s="5" t="s">
        <v>108</v>
      </c>
      <c r="L428" s="5" t="s">
        <v>105</v>
      </c>
      <c r="M428" s="5" t="s">
        <v>137</v>
      </c>
      <c r="N428" s="5">
        <v>1.0</v>
      </c>
      <c r="O428" s="26" t="s">
        <v>3729</v>
      </c>
      <c r="P428" s="5" t="s">
        <v>3730</v>
      </c>
      <c r="Q428" s="5" t="s">
        <v>3731</v>
      </c>
      <c r="R428" s="5" t="s">
        <v>3732</v>
      </c>
      <c r="S428" s="5" t="s">
        <v>105</v>
      </c>
      <c r="T428" s="5" t="s">
        <v>105</v>
      </c>
      <c r="U428" s="5" t="s">
        <v>105</v>
      </c>
      <c r="V428" s="6"/>
      <c r="W428" s="5" t="s">
        <v>105</v>
      </c>
      <c r="X428" s="5">
        <v>2300.0</v>
      </c>
      <c r="Y428" s="5" t="s">
        <v>105</v>
      </c>
      <c r="Z428" s="5" t="s">
        <v>167</v>
      </c>
      <c r="AA428" s="5" t="s">
        <v>105</v>
      </c>
      <c r="AB428" s="5" t="s">
        <v>105</v>
      </c>
      <c r="AC428" s="5" t="s">
        <v>284</v>
      </c>
      <c r="AD428" s="5" t="s">
        <v>402</v>
      </c>
      <c r="AE428" s="5" t="s">
        <v>105</v>
      </c>
      <c r="AF428" s="5" t="s">
        <v>105</v>
      </c>
      <c r="AG428" s="5" t="s">
        <v>105</v>
      </c>
      <c r="AH428" s="5">
        <v>2.0</v>
      </c>
      <c r="AI428" s="15" t="s">
        <v>105</v>
      </c>
      <c r="AJ428" s="22" t="s">
        <v>105</v>
      </c>
      <c r="AK428" s="25" t="s">
        <v>105</v>
      </c>
      <c r="AL428" s="5" t="s">
        <v>105</v>
      </c>
      <c r="AM428" s="5">
        <v>1.0</v>
      </c>
      <c r="AN428" s="5">
        <v>7.75</v>
      </c>
      <c r="AO428" s="5" t="s">
        <v>105</v>
      </c>
      <c r="AP428" s="5" t="s">
        <v>105</v>
      </c>
      <c r="AQ428" s="5" t="s">
        <v>105</v>
      </c>
      <c r="AR428" s="5" t="s">
        <v>105</v>
      </c>
      <c r="AS428" s="5" t="s">
        <v>105</v>
      </c>
      <c r="AT428" s="5" t="s">
        <v>105</v>
      </c>
      <c r="AU428" s="5" t="s">
        <v>105</v>
      </c>
      <c r="AV428" s="5" t="s">
        <v>105</v>
      </c>
      <c r="AW428" s="5" t="s">
        <v>170</v>
      </c>
      <c r="AX428" s="5" t="s">
        <v>105</v>
      </c>
      <c r="AY428" s="5" t="s">
        <v>105</v>
      </c>
      <c r="AZ428" s="5" t="s">
        <v>105</v>
      </c>
      <c r="BA428" s="5" t="s">
        <v>105</v>
      </c>
      <c r="BB428" s="5" t="s">
        <v>105</v>
      </c>
      <c r="BC428" s="5" t="s">
        <v>105</v>
      </c>
      <c r="BD428" s="5" t="s">
        <v>105</v>
      </c>
      <c r="BE428" s="5" t="s">
        <v>105</v>
      </c>
      <c r="BF428" s="5" t="s">
        <v>105</v>
      </c>
      <c r="BG428" s="5" t="s">
        <v>105</v>
      </c>
      <c r="BH428" s="5" t="s">
        <v>105</v>
      </c>
      <c r="BI428" s="5" t="s">
        <v>105</v>
      </c>
      <c r="BJ428" s="5" t="s">
        <v>105</v>
      </c>
      <c r="BK428" s="5" t="s">
        <v>105</v>
      </c>
      <c r="BL428" s="5" t="s">
        <v>105</v>
      </c>
      <c r="BM428" s="5" t="s">
        <v>105</v>
      </c>
      <c r="BN428" s="5" t="s">
        <v>105</v>
      </c>
      <c r="BO428" s="5" t="s">
        <v>105</v>
      </c>
      <c r="BP428" s="5" t="s">
        <v>105</v>
      </c>
      <c r="BQ428" s="5" t="s">
        <v>105</v>
      </c>
      <c r="BR428" s="5" t="s">
        <v>3733</v>
      </c>
      <c r="BS428" s="5" t="s">
        <v>118</v>
      </c>
      <c r="BT428" s="5" t="s">
        <v>3734</v>
      </c>
      <c r="BU428" s="5" t="s">
        <v>119</v>
      </c>
      <c r="BV428" s="10" t="s">
        <v>105</v>
      </c>
      <c r="BW428" s="5" t="s">
        <v>118</v>
      </c>
      <c r="BX428" s="5" t="s">
        <v>368</v>
      </c>
      <c r="BY428" s="5" t="s">
        <v>105</v>
      </c>
      <c r="BZ428" s="5" t="s">
        <v>105</v>
      </c>
      <c r="CA428" s="5" t="s">
        <v>105</v>
      </c>
      <c r="CB428" s="5" t="s">
        <v>105</v>
      </c>
      <c r="CC428" s="5" t="s">
        <v>105</v>
      </c>
      <c r="CD428" s="5" t="s">
        <v>105</v>
      </c>
      <c r="CE428" s="5" t="s">
        <v>105</v>
      </c>
      <c r="CF428" s="5" t="s">
        <v>105</v>
      </c>
      <c r="CG428" s="5" t="s">
        <v>105</v>
      </c>
      <c r="CH428" s="5" t="s">
        <v>105</v>
      </c>
      <c r="CI428" s="5" t="s">
        <v>105</v>
      </c>
      <c r="CJ428" s="5" t="s">
        <v>105</v>
      </c>
      <c r="CK428" s="5" t="s">
        <v>105</v>
      </c>
      <c r="CL428" s="5" t="s">
        <v>105</v>
      </c>
      <c r="CM428" s="5" t="s">
        <v>105</v>
      </c>
      <c r="CN428" s="5" t="s">
        <v>105</v>
      </c>
      <c r="CO428" s="5" t="s">
        <v>105</v>
      </c>
      <c r="CP428" s="26" t="s">
        <v>105</v>
      </c>
      <c r="CQ428" s="26" t="s">
        <v>3735</v>
      </c>
      <c r="CR428" s="5" t="s">
        <v>105</v>
      </c>
      <c r="CS428" s="5" t="s">
        <v>105</v>
      </c>
      <c r="CT428" s="5" t="s">
        <v>105</v>
      </c>
      <c r="CU428" s="5" t="s">
        <v>105</v>
      </c>
      <c r="CV428" s="13" t="s">
        <v>3736</v>
      </c>
      <c r="CW428" s="6"/>
      <c r="CX428" s="6"/>
      <c r="CY428" s="6"/>
      <c r="CZ428" s="6"/>
      <c r="DA428" s="6"/>
      <c r="DB428" s="6"/>
      <c r="DC428" s="6"/>
      <c r="DD428" s="6"/>
      <c r="DE428" s="6"/>
      <c r="DF428" s="6"/>
    </row>
    <row r="429">
      <c r="A429" s="5" t="s">
        <v>100</v>
      </c>
      <c r="B429" s="5" t="s">
        <v>3466</v>
      </c>
      <c r="C429" s="5" t="s">
        <v>3737</v>
      </c>
      <c r="D429" s="5">
        <v>30735.0</v>
      </c>
      <c r="E429" s="5" t="s">
        <v>3601</v>
      </c>
      <c r="F429" s="5">
        <v>1995.0</v>
      </c>
      <c r="G429" s="5" t="s">
        <v>492</v>
      </c>
      <c r="H429" s="5" t="s">
        <v>105</v>
      </c>
      <c r="I429" s="5" t="s">
        <v>136</v>
      </c>
      <c r="J429" s="5" t="s">
        <v>107</v>
      </c>
      <c r="K429" s="5" t="s">
        <v>108</v>
      </c>
      <c r="L429" s="5" t="s">
        <v>105</v>
      </c>
      <c r="M429" s="5" t="s">
        <v>137</v>
      </c>
      <c r="N429" s="5">
        <v>1.0</v>
      </c>
      <c r="O429" s="26" t="s">
        <v>3738</v>
      </c>
      <c r="P429" s="5" t="s">
        <v>3630</v>
      </c>
      <c r="Q429" s="5" t="s">
        <v>3631</v>
      </c>
      <c r="R429" s="5" t="s">
        <v>105</v>
      </c>
      <c r="S429" s="5" t="s">
        <v>3630</v>
      </c>
      <c r="T429" s="5" t="s">
        <v>105</v>
      </c>
      <c r="U429" s="5" t="s">
        <v>105</v>
      </c>
      <c r="V429" s="6"/>
      <c r="W429" s="5" t="s">
        <v>105</v>
      </c>
      <c r="X429" s="5">
        <v>645.0</v>
      </c>
      <c r="Y429" s="5" t="s">
        <v>105</v>
      </c>
      <c r="Z429" s="5" t="s">
        <v>167</v>
      </c>
      <c r="AA429" s="5" t="s">
        <v>105</v>
      </c>
      <c r="AB429" s="5" t="s">
        <v>105</v>
      </c>
      <c r="AC429" s="5" t="s">
        <v>3739</v>
      </c>
      <c r="AD429" s="5" t="s">
        <v>517</v>
      </c>
      <c r="AE429" s="5" t="s">
        <v>105</v>
      </c>
      <c r="AF429" s="5" t="s">
        <v>105</v>
      </c>
      <c r="AG429" s="5" t="s">
        <v>105</v>
      </c>
      <c r="AH429" s="6">
        <f>6/60</f>
        <v>0.1</v>
      </c>
      <c r="AI429" s="28">
        <f t="shared" ref="AI429:AI430" si="109">CONVERT(AJ429, "ft", "m")</f>
        <v>1.8288</v>
      </c>
      <c r="AJ429" s="22">
        <v>6.0</v>
      </c>
      <c r="AK429" s="24">
        <f t="shared" ref="AK429:AK430" si="110">CONVERT(AJ429, "ft", "yd")</f>
        <v>2</v>
      </c>
      <c r="AL429" s="5" t="s">
        <v>105</v>
      </c>
      <c r="AM429" s="5">
        <v>1.0</v>
      </c>
      <c r="AN429" s="5">
        <v>3.0</v>
      </c>
      <c r="AO429" s="5" t="s">
        <v>105</v>
      </c>
      <c r="AP429" s="5" t="s">
        <v>105</v>
      </c>
      <c r="AQ429" s="5" t="s">
        <v>105</v>
      </c>
      <c r="AR429" s="5" t="s">
        <v>105</v>
      </c>
      <c r="AS429" s="5" t="s">
        <v>105</v>
      </c>
      <c r="AT429" s="5">
        <v>80.0</v>
      </c>
      <c r="AU429" s="5" t="s">
        <v>105</v>
      </c>
      <c r="AV429" s="5" t="s">
        <v>105</v>
      </c>
      <c r="AW429" s="5" t="s">
        <v>286</v>
      </c>
      <c r="AX429" s="5" t="s">
        <v>105</v>
      </c>
      <c r="AY429" s="5" t="s">
        <v>105</v>
      </c>
      <c r="AZ429" s="5">
        <v>4.5</v>
      </c>
      <c r="BA429" s="5" t="s">
        <v>286</v>
      </c>
      <c r="BB429" s="5" t="s">
        <v>105</v>
      </c>
      <c r="BC429" s="5" t="s">
        <v>105</v>
      </c>
      <c r="BD429" s="5" t="s">
        <v>105</v>
      </c>
      <c r="BE429" s="5" t="s">
        <v>105</v>
      </c>
      <c r="BF429" s="5" t="s">
        <v>105</v>
      </c>
      <c r="BG429" s="5" t="s">
        <v>105</v>
      </c>
      <c r="BH429" s="5" t="s">
        <v>105</v>
      </c>
      <c r="BI429" s="5">
        <v>2.0</v>
      </c>
      <c r="BJ429" s="5" t="s">
        <v>105</v>
      </c>
      <c r="BK429" s="5" t="s">
        <v>306</v>
      </c>
      <c r="BL429" s="5" t="s">
        <v>105</v>
      </c>
      <c r="BM429" s="5" t="s">
        <v>3740</v>
      </c>
      <c r="BN429" s="5" t="s">
        <v>105</v>
      </c>
      <c r="BO429" s="5" t="s">
        <v>105</v>
      </c>
      <c r="BP429" s="5" t="s">
        <v>3741</v>
      </c>
      <c r="BQ429" s="5" t="s">
        <v>105</v>
      </c>
      <c r="BR429" s="5" t="s">
        <v>3742</v>
      </c>
      <c r="BS429" s="5" t="s">
        <v>105</v>
      </c>
      <c r="BT429" s="5" t="s">
        <v>1353</v>
      </c>
      <c r="BU429" s="5" t="s">
        <v>3743</v>
      </c>
      <c r="BV429" s="10" t="s">
        <v>105</v>
      </c>
      <c r="BW429" s="10" t="s">
        <v>105</v>
      </c>
      <c r="BX429" s="5" t="s">
        <v>105</v>
      </c>
      <c r="BY429" s="5" t="s">
        <v>105</v>
      </c>
      <c r="BZ429" s="5" t="s">
        <v>105</v>
      </c>
      <c r="CA429" s="5" t="s">
        <v>105</v>
      </c>
      <c r="CB429" s="5" t="s">
        <v>105</v>
      </c>
      <c r="CC429" s="5" t="s">
        <v>105</v>
      </c>
      <c r="CD429" s="5" t="s">
        <v>105</v>
      </c>
      <c r="CE429" s="5" t="s">
        <v>105</v>
      </c>
      <c r="CF429" s="5" t="s">
        <v>105</v>
      </c>
      <c r="CG429" s="5" t="s">
        <v>105</v>
      </c>
      <c r="CH429" s="5" t="s">
        <v>105</v>
      </c>
      <c r="CI429" s="5" t="s">
        <v>105</v>
      </c>
      <c r="CJ429" s="5" t="s">
        <v>105</v>
      </c>
      <c r="CK429" s="5" t="s">
        <v>105</v>
      </c>
      <c r="CL429" s="5" t="s">
        <v>105</v>
      </c>
      <c r="CM429" s="5" t="s">
        <v>105</v>
      </c>
      <c r="CN429" s="5" t="s">
        <v>105</v>
      </c>
      <c r="CO429" s="5" t="s">
        <v>105</v>
      </c>
      <c r="CP429" s="5" t="s">
        <v>105</v>
      </c>
      <c r="CQ429" s="26" t="s">
        <v>3744</v>
      </c>
      <c r="CR429" s="5" t="s">
        <v>105</v>
      </c>
      <c r="CS429" s="5" t="s">
        <v>118</v>
      </c>
      <c r="CT429" s="5" t="s">
        <v>105</v>
      </c>
      <c r="CU429" s="5" t="s">
        <v>105</v>
      </c>
      <c r="CV429" s="13" t="s">
        <v>3745</v>
      </c>
      <c r="CW429" s="6"/>
      <c r="CX429" s="6"/>
      <c r="CY429" s="6"/>
      <c r="CZ429" s="6"/>
      <c r="DA429" s="6"/>
      <c r="DB429" s="6"/>
      <c r="DC429" s="6"/>
      <c r="DD429" s="6"/>
      <c r="DE429" s="6"/>
      <c r="DF429" s="6"/>
    </row>
    <row r="430">
      <c r="A430" s="5" t="s">
        <v>100</v>
      </c>
      <c r="B430" s="5" t="s">
        <v>3466</v>
      </c>
      <c r="C430" s="5" t="s">
        <v>3746</v>
      </c>
      <c r="D430" s="5">
        <v>23615.0</v>
      </c>
      <c r="E430" s="5" t="s">
        <v>3496</v>
      </c>
      <c r="F430" s="5">
        <v>1992.0</v>
      </c>
      <c r="G430" s="5" t="s">
        <v>105</v>
      </c>
      <c r="H430" s="5" t="s">
        <v>105</v>
      </c>
      <c r="I430" s="5" t="s">
        <v>150</v>
      </c>
      <c r="J430" s="5" t="s">
        <v>107</v>
      </c>
      <c r="K430" s="5" t="s">
        <v>108</v>
      </c>
      <c r="L430" s="5" t="s">
        <v>105</v>
      </c>
      <c r="M430" s="5" t="s">
        <v>137</v>
      </c>
      <c r="N430" s="5">
        <v>1.0</v>
      </c>
      <c r="O430" s="26" t="s">
        <v>3747</v>
      </c>
      <c r="P430" s="5" t="s">
        <v>3748</v>
      </c>
      <c r="Q430" s="5" t="s">
        <v>3749</v>
      </c>
      <c r="R430" s="5" t="s">
        <v>3750</v>
      </c>
      <c r="S430" s="5" t="s">
        <v>105</v>
      </c>
      <c r="T430" s="5" t="s">
        <v>105</v>
      </c>
      <c r="U430" s="5" t="s">
        <v>105</v>
      </c>
      <c r="V430" s="6"/>
      <c r="W430" s="5" t="s">
        <v>105</v>
      </c>
      <c r="X430" s="5">
        <v>1200.0</v>
      </c>
      <c r="Y430" s="5">
        <v>85.0</v>
      </c>
      <c r="Z430" s="5" t="s">
        <v>167</v>
      </c>
      <c r="AA430" s="5" t="s">
        <v>105</v>
      </c>
      <c r="AB430" s="5" t="s">
        <v>105</v>
      </c>
      <c r="AC430" s="5" t="s">
        <v>3751</v>
      </c>
      <c r="AD430" s="5" t="s">
        <v>105</v>
      </c>
      <c r="AE430" s="5" t="s">
        <v>105</v>
      </c>
      <c r="AF430" s="5" t="s">
        <v>105</v>
      </c>
      <c r="AG430" s="5" t="s">
        <v>105</v>
      </c>
      <c r="AH430" s="5" t="s">
        <v>105</v>
      </c>
      <c r="AI430" s="28">
        <f t="shared" si="109"/>
        <v>22.86</v>
      </c>
      <c r="AJ430" s="22">
        <v>75.0</v>
      </c>
      <c r="AK430" s="24">
        <f t="shared" si="110"/>
        <v>25</v>
      </c>
      <c r="AL430" s="5" t="s">
        <v>105</v>
      </c>
      <c r="AM430" s="5">
        <v>1.0</v>
      </c>
      <c r="AN430" s="5">
        <v>9.0</v>
      </c>
      <c r="AO430" s="5" t="s">
        <v>105</v>
      </c>
      <c r="AP430" s="5" t="s">
        <v>105</v>
      </c>
      <c r="AQ430" s="5" t="s">
        <v>105</v>
      </c>
      <c r="AR430" s="5" t="s">
        <v>105</v>
      </c>
      <c r="AS430" s="5" t="s">
        <v>105</v>
      </c>
      <c r="AT430" s="5">
        <v>400.0</v>
      </c>
      <c r="AU430" s="5" t="s">
        <v>105</v>
      </c>
      <c r="AV430" s="5" t="s">
        <v>105</v>
      </c>
      <c r="AW430" s="5" t="s">
        <v>3752</v>
      </c>
      <c r="AX430" s="5" t="s">
        <v>105</v>
      </c>
      <c r="AY430" s="5" t="s">
        <v>105</v>
      </c>
      <c r="AZ430" s="5">
        <v>9.0</v>
      </c>
      <c r="BA430" s="5" t="s">
        <v>105</v>
      </c>
      <c r="BB430" s="5" t="s">
        <v>556</v>
      </c>
      <c r="BC430" s="5" t="s">
        <v>105</v>
      </c>
      <c r="BD430" s="5" t="s">
        <v>105</v>
      </c>
      <c r="BE430" s="5" t="s">
        <v>105</v>
      </c>
      <c r="BF430" s="5" t="s">
        <v>105</v>
      </c>
      <c r="BG430" s="5" t="s">
        <v>653</v>
      </c>
      <c r="BH430" s="5" t="s">
        <v>105</v>
      </c>
      <c r="BI430" s="5" t="s">
        <v>105</v>
      </c>
      <c r="BJ430" s="5" t="s">
        <v>105</v>
      </c>
      <c r="BK430" s="5" t="s">
        <v>306</v>
      </c>
      <c r="BL430" s="5" t="s">
        <v>105</v>
      </c>
      <c r="BM430" s="5" t="s">
        <v>3753</v>
      </c>
      <c r="BN430" s="5" t="s">
        <v>105</v>
      </c>
      <c r="BO430" s="5" t="s">
        <v>105</v>
      </c>
      <c r="BP430" s="5" t="s">
        <v>1364</v>
      </c>
      <c r="BQ430" s="5" t="s">
        <v>105</v>
      </c>
      <c r="BR430" s="5" t="s">
        <v>3754</v>
      </c>
      <c r="BS430" s="5" t="s">
        <v>105</v>
      </c>
      <c r="BT430" s="5" t="s">
        <v>1523</v>
      </c>
      <c r="BU430" s="5" t="s">
        <v>119</v>
      </c>
      <c r="BV430" s="10" t="s">
        <v>105</v>
      </c>
      <c r="BW430" s="10" t="s">
        <v>105</v>
      </c>
      <c r="BX430" s="5" t="s">
        <v>105</v>
      </c>
      <c r="BY430" s="5" t="s">
        <v>105</v>
      </c>
      <c r="BZ430" s="5" t="s">
        <v>105</v>
      </c>
      <c r="CA430" s="5" t="s">
        <v>105</v>
      </c>
      <c r="CB430" s="5" t="s">
        <v>105</v>
      </c>
      <c r="CC430" s="5" t="s">
        <v>105</v>
      </c>
      <c r="CD430" s="5" t="s">
        <v>105</v>
      </c>
      <c r="CE430" s="5" t="s">
        <v>105</v>
      </c>
      <c r="CF430" s="5" t="s">
        <v>105</v>
      </c>
      <c r="CG430" s="5" t="s">
        <v>105</v>
      </c>
      <c r="CH430" s="5" t="s">
        <v>105</v>
      </c>
      <c r="CI430" s="5" t="s">
        <v>105</v>
      </c>
      <c r="CJ430" s="5" t="s">
        <v>105</v>
      </c>
      <c r="CK430" s="5" t="s">
        <v>105</v>
      </c>
      <c r="CL430" s="5" t="s">
        <v>105</v>
      </c>
      <c r="CM430" s="5" t="s">
        <v>105</v>
      </c>
      <c r="CN430" s="5" t="s">
        <v>105</v>
      </c>
      <c r="CO430" s="5" t="s">
        <v>105</v>
      </c>
      <c r="CP430" s="5" t="s">
        <v>105</v>
      </c>
      <c r="CQ430" s="26" t="s">
        <v>3755</v>
      </c>
      <c r="CR430" s="5" t="s">
        <v>105</v>
      </c>
      <c r="CS430" s="5" t="s">
        <v>105</v>
      </c>
      <c r="CT430" s="5" t="s">
        <v>105</v>
      </c>
      <c r="CU430" s="5" t="s">
        <v>105</v>
      </c>
      <c r="CV430" s="13" t="s">
        <v>3756</v>
      </c>
      <c r="CW430" s="6"/>
      <c r="CX430" s="6"/>
      <c r="CY430" s="6"/>
      <c r="CZ430" s="6"/>
      <c r="DA430" s="6"/>
      <c r="DB430" s="6"/>
      <c r="DC430" s="6"/>
      <c r="DD430" s="6"/>
      <c r="DE430" s="6"/>
      <c r="DF430" s="6"/>
    </row>
    <row r="431">
      <c r="A431" s="5" t="s">
        <v>100</v>
      </c>
      <c r="B431" s="5" t="s">
        <v>3466</v>
      </c>
      <c r="C431" s="5" t="s">
        <v>507</v>
      </c>
      <c r="D431" s="5">
        <v>12333.0</v>
      </c>
      <c r="E431" s="5" t="s">
        <v>3757</v>
      </c>
      <c r="F431" s="5">
        <v>2005.0</v>
      </c>
      <c r="G431" s="5" t="s">
        <v>149</v>
      </c>
      <c r="H431" s="5">
        <v>2.0</v>
      </c>
      <c r="I431" s="5" t="s">
        <v>150</v>
      </c>
      <c r="J431" s="5" t="s">
        <v>124</v>
      </c>
      <c r="K431" s="5" t="s">
        <v>3498</v>
      </c>
      <c r="L431" s="5" t="s">
        <v>105</v>
      </c>
      <c r="M431" s="5" t="s">
        <v>3510</v>
      </c>
      <c r="N431" s="5">
        <v>2.0</v>
      </c>
      <c r="O431" s="26" t="s">
        <v>3758</v>
      </c>
      <c r="P431" s="5" t="s">
        <v>105</v>
      </c>
      <c r="Q431" s="5" t="s">
        <v>105</v>
      </c>
      <c r="R431" s="5" t="s">
        <v>105</v>
      </c>
      <c r="S431" s="5" t="s">
        <v>105</v>
      </c>
      <c r="T431" s="5" t="s">
        <v>105</v>
      </c>
      <c r="U431" s="5" t="s">
        <v>105</v>
      </c>
      <c r="V431" s="5" t="s">
        <v>105</v>
      </c>
      <c r="W431" s="5" t="s">
        <v>105</v>
      </c>
      <c r="X431" s="5">
        <v>2400.0</v>
      </c>
      <c r="Y431" s="5" t="s">
        <v>105</v>
      </c>
      <c r="Z431" s="5" t="s">
        <v>261</v>
      </c>
      <c r="AA431" s="5" t="s">
        <v>220</v>
      </c>
      <c r="AB431" s="5">
        <v>1.0</v>
      </c>
      <c r="AC431" s="5" t="s">
        <v>2173</v>
      </c>
      <c r="AD431" s="5" t="s">
        <v>3759</v>
      </c>
      <c r="AE431" s="5" t="s">
        <v>105</v>
      </c>
      <c r="AF431" s="5" t="s">
        <v>105</v>
      </c>
      <c r="AG431" s="5" t="s">
        <v>105</v>
      </c>
      <c r="AH431" s="5">
        <f>10/60</f>
        <v>0.1666666667</v>
      </c>
      <c r="AI431" s="15" t="s">
        <v>105</v>
      </c>
      <c r="AJ431" s="22" t="s">
        <v>105</v>
      </c>
      <c r="AK431" s="25" t="s">
        <v>105</v>
      </c>
      <c r="AL431" s="5" t="s">
        <v>105</v>
      </c>
      <c r="AM431" s="5">
        <v>1.0</v>
      </c>
      <c r="AN431" s="5" t="s">
        <v>105</v>
      </c>
      <c r="AO431" s="5" t="s">
        <v>105</v>
      </c>
      <c r="AP431" s="5" t="s">
        <v>105</v>
      </c>
      <c r="AQ431" s="5" t="s">
        <v>105</v>
      </c>
      <c r="AR431" s="5" t="s">
        <v>105</v>
      </c>
      <c r="AS431" s="5" t="s">
        <v>105</v>
      </c>
      <c r="AT431" s="5" t="s">
        <v>105</v>
      </c>
      <c r="AU431" s="5" t="s">
        <v>105</v>
      </c>
      <c r="AV431" s="5" t="s">
        <v>105</v>
      </c>
      <c r="AW431" s="5" t="s">
        <v>105</v>
      </c>
      <c r="AX431" s="5" t="s">
        <v>105</v>
      </c>
      <c r="AY431" s="5" t="s">
        <v>105</v>
      </c>
      <c r="AZ431" s="5" t="s">
        <v>105</v>
      </c>
      <c r="BA431" s="5" t="s">
        <v>105</v>
      </c>
      <c r="BB431" s="5" t="s">
        <v>105</v>
      </c>
      <c r="BC431" s="5" t="s">
        <v>105</v>
      </c>
      <c r="BD431" s="5" t="s">
        <v>105</v>
      </c>
      <c r="BE431" s="5" t="s">
        <v>105</v>
      </c>
      <c r="BF431" s="5" t="s">
        <v>105</v>
      </c>
      <c r="BG431" s="5" t="s">
        <v>105</v>
      </c>
      <c r="BH431" s="5" t="s">
        <v>105</v>
      </c>
      <c r="BI431" s="5" t="s">
        <v>105</v>
      </c>
      <c r="BJ431" s="5" t="s">
        <v>105</v>
      </c>
      <c r="BK431" s="5" t="s">
        <v>105</v>
      </c>
      <c r="BL431" s="5" t="s">
        <v>105</v>
      </c>
      <c r="BM431" s="5" t="s">
        <v>105</v>
      </c>
      <c r="BN431" s="5" t="s">
        <v>105</v>
      </c>
      <c r="BO431" s="5" t="s">
        <v>105</v>
      </c>
      <c r="BP431" s="5" t="s">
        <v>105</v>
      </c>
      <c r="BQ431" s="5" t="s">
        <v>105</v>
      </c>
      <c r="BR431" s="5" t="s">
        <v>105</v>
      </c>
      <c r="BS431" s="5" t="s">
        <v>105</v>
      </c>
      <c r="BT431" s="5" t="s">
        <v>105</v>
      </c>
      <c r="BU431" s="5" t="s">
        <v>105</v>
      </c>
      <c r="BV431" s="10" t="s">
        <v>105</v>
      </c>
      <c r="BW431" s="10" t="s">
        <v>105</v>
      </c>
      <c r="BX431" s="5" t="s">
        <v>1043</v>
      </c>
      <c r="BY431" s="5" t="s">
        <v>105</v>
      </c>
      <c r="BZ431" s="5" t="s">
        <v>105</v>
      </c>
      <c r="CA431" s="5" t="s">
        <v>105</v>
      </c>
      <c r="CB431" s="5" t="s">
        <v>105</v>
      </c>
      <c r="CC431" s="5" t="s">
        <v>105</v>
      </c>
      <c r="CD431" s="5" t="s">
        <v>105</v>
      </c>
      <c r="CE431" s="5" t="s">
        <v>105</v>
      </c>
      <c r="CF431" s="5" t="s">
        <v>105</v>
      </c>
      <c r="CG431" s="5" t="s">
        <v>105</v>
      </c>
      <c r="CH431" s="5" t="s">
        <v>105</v>
      </c>
      <c r="CI431" s="5" t="s">
        <v>105</v>
      </c>
      <c r="CJ431" s="5" t="s">
        <v>105</v>
      </c>
      <c r="CK431" s="5" t="s">
        <v>105</v>
      </c>
      <c r="CL431" s="5" t="s">
        <v>105</v>
      </c>
      <c r="CM431" s="5" t="s">
        <v>105</v>
      </c>
      <c r="CN431" s="5" t="s">
        <v>105</v>
      </c>
      <c r="CO431" s="5" t="s">
        <v>105</v>
      </c>
      <c r="CP431" s="5" t="s">
        <v>105</v>
      </c>
      <c r="CQ431" s="26" t="s">
        <v>3760</v>
      </c>
      <c r="CR431" s="5" t="s">
        <v>105</v>
      </c>
      <c r="CS431" s="5" t="s">
        <v>105</v>
      </c>
      <c r="CT431" s="5" t="s">
        <v>105</v>
      </c>
      <c r="CU431" s="5" t="s">
        <v>105</v>
      </c>
      <c r="CV431" s="13" t="s">
        <v>3761</v>
      </c>
      <c r="CW431" s="6"/>
      <c r="CX431" s="6"/>
      <c r="CY431" s="6"/>
      <c r="CZ431" s="6"/>
      <c r="DA431" s="6"/>
      <c r="DB431" s="6"/>
      <c r="DC431" s="6"/>
      <c r="DD431" s="6"/>
      <c r="DE431" s="6"/>
      <c r="DF431" s="6"/>
    </row>
    <row r="432">
      <c r="A432" s="5" t="s">
        <v>100</v>
      </c>
      <c r="B432" s="5" t="s">
        <v>3466</v>
      </c>
      <c r="C432" s="5" t="s">
        <v>3762</v>
      </c>
      <c r="D432" s="5">
        <v>4674.0</v>
      </c>
      <c r="E432" s="5" t="s">
        <v>105</v>
      </c>
      <c r="F432" s="5">
        <v>2002.0</v>
      </c>
      <c r="G432" s="5" t="s">
        <v>149</v>
      </c>
      <c r="H432" s="5">
        <v>14.0</v>
      </c>
      <c r="I432" s="5" t="s">
        <v>150</v>
      </c>
      <c r="J432" s="5" t="s">
        <v>107</v>
      </c>
      <c r="K432" s="5" t="s">
        <v>108</v>
      </c>
      <c r="L432" s="5" t="s">
        <v>105</v>
      </c>
      <c r="M432" s="5" t="s">
        <v>225</v>
      </c>
      <c r="N432" s="5">
        <v>2.0</v>
      </c>
      <c r="O432" s="26" t="s">
        <v>3763</v>
      </c>
      <c r="P432" s="5" t="s">
        <v>105</v>
      </c>
      <c r="Q432" s="5" t="s">
        <v>3764</v>
      </c>
      <c r="R432" s="5" t="s">
        <v>3765</v>
      </c>
      <c r="S432" s="5" t="s">
        <v>105</v>
      </c>
      <c r="T432" s="5" t="s">
        <v>105</v>
      </c>
      <c r="U432" s="5" t="s">
        <v>105</v>
      </c>
      <c r="V432" s="6"/>
      <c r="W432" s="5" t="s">
        <v>105</v>
      </c>
      <c r="X432" s="5">
        <v>2115.0</v>
      </c>
      <c r="Y432" s="5" t="s">
        <v>105</v>
      </c>
      <c r="Z432" s="5" t="s">
        <v>167</v>
      </c>
      <c r="AA432" s="5" t="s">
        <v>156</v>
      </c>
      <c r="AB432" s="5">
        <v>21.0</v>
      </c>
      <c r="AC432" s="5" t="s">
        <v>3766</v>
      </c>
      <c r="AD432" s="5" t="s">
        <v>105</v>
      </c>
      <c r="AE432" s="5" t="s">
        <v>105</v>
      </c>
      <c r="AF432" s="5" t="s">
        <v>105</v>
      </c>
      <c r="AG432" s="5" t="s">
        <v>105</v>
      </c>
      <c r="AH432" s="5" t="s">
        <v>105</v>
      </c>
      <c r="AI432" s="15" t="s">
        <v>105</v>
      </c>
      <c r="AJ432" s="22" t="s">
        <v>105</v>
      </c>
      <c r="AK432" s="25" t="s">
        <v>105</v>
      </c>
      <c r="AL432" s="5" t="s">
        <v>105</v>
      </c>
      <c r="AM432" s="5">
        <v>1.0</v>
      </c>
      <c r="AN432" s="5">
        <v>6.91</v>
      </c>
      <c r="AO432" s="5" t="s">
        <v>105</v>
      </c>
      <c r="AP432" s="5" t="s">
        <v>105</v>
      </c>
      <c r="AQ432" s="5" t="s">
        <v>105</v>
      </c>
      <c r="AR432" s="5" t="s">
        <v>105</v>
      </c>
      <c r="AS432" s="5" t="s">
        <v>105</v>
      </c>
      <c r="AT432" s="5" t="s">
        <v>105</v>
      </c>
      <c r="AU432" s="5" t="s">
        <v>105</v>
      </c>
      <c r="AV432" s="5" t="s">
        <v>105</v>
      </c>
      <c r="AW432" s="5" t="s">
        <v>170</v>
      </c>
      <c r="AX432" s="5" t="s">
        <v>105</v>
      </c>
      <c r="AY432" s="5" t="s">
        <v>105</v>
      </c>
      <c r="AZ432" s="5" t="s">
        <v>105</v>
      </c>
      <c r="BA432" s="5" t="s">
        <v>105</v>
      </c>
      <c r="BB432" s="5" t="s">
        <v>105</v>
      </c>
      <c r="BC432" s="5" t="s">
        <v>105</v>
      </c>
      <c r="BD432" s="5" t="s">
        <v>105</v>
      </c>
      <c r="BE432" s="5" t="s">
        <v>105</v>
      </c>
      <c r="BF432" s="5" t="s">
        <v>105</v>
      </c>
      <c r="BG432" s="5" t="s">
        <v>105</v>
      </c>
      <c r="BH432" s="5" t="s">
        <v>105</v>
      </c>
      <c r="BI432" s="5" t="s">
        <v>318</v>
      </c>
      <c r="BJ432" s="5" t="s">
        <v>105</v>
      </c>
      <c r="BK432" s="5" t="s">
        <v>105</v>
      </c>
      <c r="BL432" s="5" t="s">
        <v>318</v>
      </c>
      <c r="BM432" s="5" t="s">
        <v>105</v>
      </c>
      <c r="BN432" s="5" t="s">
        <v>105</v>
      </c>
      <c r="BO432" s="5" t="s">
        <v>105</v>
      </c>
      <c r="BP432" s="5" t="s">
        <v>105</v>
      </c>
      <c r="BQ432" s="5" t="s">
        <v>105</v>
      </c>
      <c r="BR432" s="5" t="s">
        <v>3767</v>
      </c>
      <c r="BS432" s="5" t="s">
        <v>105</v>
      </c>
      <c r="BT432" s="5" t="s">
        <v>1523</v>
      </c>
      <c r="BU432" s="5" t="s">
        <v>119</v>
      </c>
      <c r="BV432" s="10" t="s">
        <v>105</v>
      </c>
      <c r="BW432" s="10" t="s">
        <v>105</v>
      </c>
      <c r="BX432" s="5" t="s">
        <v>105</v>
      </c>
      <c r="BY432" s="5" t="s">
        <v>105</v>
      </c>
      <c r="BZ432" s="5" t="s">
        <v>105</v>
      </c>
      <c r="CA432" s="5" t="s">
        <v>105</v>
      </c>
      <c r="CB432" s="5" t="s">
        <v>105</v>
      </c>
      <c r="CC432" s="5" t="s">
        <v>105</v>
      </c>
      <c r="CD432" s="5" t="s">
        <v>105</v>
      </c>
      <c r="CE432" s="5" t="s">
        <v>105</v>
      </c>
      <c r="CF432" s="5" t="s">
        <v>105</v>
      </c>
      <c r="CG432" s="5" t="s">
        <v>105</v>
      </c>
      <c r="CH432" s="5" t="s">
        <v>105</v>
      </c>
      <c r="CI432" s="5" t="s">
        <v>105</v>
      </c>
      <c r="CJ432" s="5" t="s">
        <v>105</v>
      </c>
      <c r="CK432" s="5" t="s">
        <v>105</v>
      </c>
      <c r="CL432" s="5" t="s">
        <v>105</v>
      </c>
      <c r="CM432" s="5" t="s">
        <v>105</v>
      </c>
      <c r="CN432" s="5" t="s">
        <v>105</v>
      </c>
      <c r="CO432" s="5" t="s">
        <v>105</v>
      </c>
      <c r="CP432" s="5" t="s">
        <v>105</v>
      </c>
      <c r="CQ432" s="5" t="s">
        <v>105</v>
      </c>
      <c r="CR432" s="5" t="s">
        <v>105</v>
      </c>
      <c r="CS432" s="5" t="s">
        <v>105</v>
      </c>
      <c r="CT432" s="5" t="s">
        <v>105</v>
      </c>
      <c r="CU432" s="5" t="s">
        <v>105</v>
      </c>
      <c r="CV432" s="13" t="s">
        <v>3768</v>
      </c>
      <c r="CW432" s="6"/>
      <c r="CX432" s="6"/>
      <c r="CY432" s="6"/>
      <c r="CZ432" s="6"/>
      <c r="DA432" s="6"/>
      <c r="DB432" s="6"/>
      <c r="DC432" s="6"/>
      <c r="DD432" s="6"/>
      <c r="DE432" s="6"/>
      <c r="DF432" s="6"/>
    </row>
    <row r="433">
      <c r="A433" s="5" t="s">
        <v>100</v>
      </c>
      <c r="B433" s="5" t="s">
        <v>3466</v>
      </c>
      <c r="C433" s="5" t="s">
        <v>941</v>
      </c>
      <c r="D433" s="5">
        <v>3333.0</v>
      </c>
      <c r="E433" s="5" t="s">
        <v>105</v>
      </c>
      <c r="F433" s="5">
        <v>1973.0</v>
      </c>
      <c r="G433" s="5" t="s">
        <v>105</v>
      </c>
      <c r="H433" s="5" t="s">
        <v>105</v>
      </c>
      <c r="I433" s="5" t="s">
        <v>136</v>
      </c>
      <c r="J433" s="5" t="s">
        <v>107</v>
      </c>
      <c r="K433" s="5" t="s">
        <v>108</v>
      </c>
      <c r="L433" s="5" t="s">
        <v>105</v>
      </c>
      <c r="M433" s="5" t="s">
        <v>215</v>
      </c>
      <c r="N433" s="5">
        <v>2.0</v>
      </c>
      <c r="O433" s="26" t="s">
        <v>3769</v>
      </c>
      <c r="P433" s="5" t="s">
        <v>3770</v>
      </c>
      <c r="Q433" s="5" t="s">
        <v>3771</v>
      </c>
      <c r="R433" s="5" t="s">
        <v>105</v>
      </c>
      <c r="S433" s="5" t="s">
        <v>105</v>
      </c>
      <c r="T433" s="5" t="s">
        <v>105</v>
      </c>
      <c r="U433" s="5" t="s">
        <v>105</v>
      </c>
      <c r="V433" s="5" t="s">
        <v>105</v>
      </c>
      <c r="W433" s="5" t="s">
        <v>105</v>
      </c>
      <c r="X433" s="5">
        <v>2330.0</v>
      </c>
      <c r="Y433" s="5" t="s">
        <v>105</v>
      </c>
      <c r="Z433" s="5" t="s">
        <v>105</v>
      </c>
      <c r="AA433" s="5" t="s">
        <v>105</v>
      </c>
      <c r="AB433" s="5" t="s">
        <v>105</v>
      </c>
      <c r="AC433" s="5" t="s">
        <v>2173</v>
      </c>
      <c r="AD433" s="5" t="s">
        <v>402</v>
      </c>
      <c r="AE433" s="5" t="s">
        <v>105</v>
      </c>
      <c r="AF433" s="5" t="s">
        <v>105</v>
      </c>
      <c r="AG433" s="5" t="s">
        <v>105</v>
      </c>
      <c r="AH433" s="5" t="s">
        <v>105</v>
      </c>
      <c r="AI433" s="15" t="s">
        <v>105</v>
      </c>
      <c r="AJ433" s="22" t="s">
        <v>105</v>
      </c>
      <c r="AK433" s="25" t="s">
        <v>105</v>
      </c>
      <c r="AL433" s="5" t="s">
        <v>105</v>
      </c>
      <c r="AM433" s="5">
        <v>1.0</v>
      </c>
      <c r="AN433" s="5">
        <v>7.5</v>
      </c>
      <c r="AO433" s="5" t="s">
        <v>105</v>
      </c>
      <c r="AP433" s="5" t="s">
        <v>105</v>
      </c>
      <c r="AQ433" s="5" t="s">
        <v>105</v>
      </c>
      <c r="AR433" s="5" t="s">
        <v>105</v>
      </c>
      <c r="AS433" s="5" t="s">
        <v>105</v>
      </c>
      <c r="AT433" s="5">
        <v>400.0</v>
      </c>
      <c r="AU433" s="5" t="s">
        <v>105</v>
      </c>
      <c r="AV433" s="5" t="s">
        <v>105</v>
      </c>
      <c r="AW433" s="5" t="s">
        <v>105</v>
      </c>
      <c r="AX433" s="5" t="s">
        <v>105</v>
      </c>
      <c r="AY433" s="5" t="s">
        <v>105</v>
      </c>
      <c r="AZ433" s="5" t="s">
        <v>105</v>
      </c>
      <c r="BA433" s="5" t="s">
        <v>105</v>
      </c>
      <c r="BB433" s="5" t="s">
        <v>274</v>
      </c>
      <c r="BC433" s="5" t="s">
        <v>105</v>
      </c>
      <c r="BD433" s="5" t="s">
        <v>105</v>
      </c>
      <c r="BE433" s="5" t="s">
        <v>105</v>
      </c>
      <c r="BF433" s="5" t="s">
        <v>105</v>
      </c>
      <c r="BG433" s="5" t="s">
        <v>105</v>
      </c>
      <c r="BH433" s="5" t="s">
        <v>105</v>
      </c>
      <c r="BI433" s="5" t="s">
        <v>105</v>
      </c>
      <c r="BJ433" s="5" t="s">
        <v>105</v>
      </c>
      <c r="BK433" s="5" t="s">
        <v>105</v>
      </c>
      <c r="BL433" s="5" t="s">
        <v>105</v>
      </c>
      <c r="BM433" s="5" t="s">
        <v>105</v>
      </c>
      <c r="BN433" s="5" t="s">
        <v>105</v>
      </c>
      <c r="BO433" s="5" t="s">
        <v>105</v>
      </c>
      <c r="BP433" s="5" t="s">
        <v>105</v>
      </c>
      <c r="BQ433" s="5" t="s">
        <v>105</v>
      </c>
      <c r="BR433" s="5" t="s">
        <v>215</v>
      </c>
      <c r="BS433" s="5" t="s">
        <v>105</v>
      </c>
      <c r="BT433" s="5" t="s">
        <v>1523</v>
      </c>
      <c r="BU433" s="5" t="s">
        <v>119</v>
      </c>
      <c r="BV433" s="10" t="s">
        <v>105</v>
      </c>
      <c r="BW433" s="10" t="s">
        <v>105</v>
      </c>
      <c r="BX433" s="5" t="s">
        <v>105</v>
      </c>
      <c r="BY433" s="5" t="s">
        <v>105</v>
      </c>
      <c r="BZ433" s="5" t="s">
        <v>105</v>
      </c>
      <c r="CA433" s="5" t="s">
        <v>105</v>
      </c>
      <c r="CB433" s="5" t="s">
        <v>105</v>
      </c>
      <c r="CC433" s="5" t="s">
        <v>105</v>
      </c>
      <c r="CD433" s="5" t="s">
        <v>105</v>
      </c>
      <c r="CE433" s="5" t="s">
        <v>105</v>
      </c>
      <c r="CF433" s="5" t="s">
        <v>105</v>
      </c>
      <c r="CG433" s="5" t="s">
        <v>105</v>
      </c>
      <c r="CH433" s="5" t="s">
        <v>105</v>
      </c>
      <c r="CI433" s="5" t="s">
        <v>105</v>
      </c>
      <c r="CJ433" s="5" t="s">
        <v>105</v>
      </c>
      <c r="CK433" s="5" t="s">
        <v>105</v>
      </c>
      <c r="CL433" s="5" t="s">
        <v>105</v>
      </c>
      <c r="CM433" s="5" t="s">
        <v>105</v>
      </c>
      <c r="CN433" s="5" t="s">
        <v>105</v>
      </c>
      <c r="CO433" s="5" t="s">
        <v>105</v>
      </c>
      <c r="CP433" s="5" t="s">
        <v>105</v>
      </c>
      <c r="CQ433" s="5" t="s">
        <v>105</v>
      </c>
      <c r="CR433" s="5" t="s">
        <v>105</v>
      </c>
      <c r="CS433" s="5" t="s">
        <v>105</v>
      </c>
      <c r="CT433" s="5" t="s">
        <v>105</v>
      </c>
      <c r="CU433" s="5" t="s">
        <v>105</v>
      </c>
      <c r="CV433" s="13" t="s">
        <v>3772</v>
      </c>
      <c r="CW433" s="6"/>
      <c r="CX433" s="6"/>
      <c r="CY433" s="6"/>
      <c r="CZ433" s="6"/>
      <c r="DA433" s="6"/>
      <c r="DB433" s="6"/>
      <c r="DC433" s="6"/>
      <c r="DD433" s="6"/>
      <c r="DE433" s="6"/>
      <c r="DF433" s="6"/>
    </row>
    <row r="434">
      <c r="A434" s="5" t="s">
        <v>100</v>
      </c>
      <c r="B434" s="5" t="s">
        <v>3466</v>
      </c>
      <c r="C434" s="5" t="s">
        <v>941</v>
      </c>
      <c r="D434" s="5">
        <v>44354.0</v>
      </c>
      <c r="E434" s="5" t="s">
        <v>3712</v>
      </c>
      <c r="F434" s="5">
        <v>1985.0</v>
      </c>
      <c r="G434" s="5" t="s">
        <v>163</v>
      </c>
      <c r="H434" s="5">
        <v>15.0</v>
      </c>
      <c r="I434" s="5" t="s">
        <v>150</v>
      </c>
      <c r="J434" s="5" t="s">
        <v>107</v>
      </c>
      <c r="K434" s="5" t="s">
        <v>108</v>
      </c>
      <c r="L434" s="5" t="s">
        <v>105</v>
      </c>
      <c r="M434" s="5" t="s">
        <v>137</v>
      </c>
      <c r="N434" s="5">
        <v>1.0</v>
      </c>
      <c r="O434" s="26" t="s">
        <v>3773</v>
      </c>
      <c r="P434" s="5" t="s">
        <v>3774</v>
      </c>
      <c r="Q434" s="5" t="s">
        <v>767</v>
      </c>
      <c r="R434" s="5" t="s">
        <v>3775</v>
      </c>
      <c r="S434" s="5" t="s">
        <v>3776</v>
      </c>
      <c r="T434" s="5" t="s">
        <v>105</v>
      </c>
      <c r="U434" s="5" t="s">
        <v>105</v>
      </c>
      <c r="V434" s="5" t="s">
        <v>105</v>
      </c>
      <c r="W434" s="5" t="s">
        <v>105</v>
      </c>
      <c r="X434" s="5">
        <v>1400.0</v>
      </c>
      <c r="Y434" s="5" t="s">
        <v>105</v>
      </c>
      <c r="Z434" s="5" t="s">
        <v>167</v>
      </c>
      <c r="AA434" s="5" t="s">
        <v>220</v>
      </c>
      <c r="AB434" s="5">
        <v>8.0</v>
      </c>
      <c r="AC434" s="5" t="s">
        <v>3777</v>
      </c>
      <c r="AD434" s="5" t="s">
        <v>105</v>
      </c>
      <c r="AE434" s="5" t="s">
        <v>105</v>
      </c>
      <c r="AF434" s="5" t="s">
        <v>105</v>
      </c>
      <c r="AG434" s="5" t="s">
        <v>105</v>
      </c>
      <c r="AH434" s="5" t="s">
        <v>105</v>
      </c>
      <c r="AI434" s="28">
        <f t="shared" ref="AI434:AI435" si="111">CONVERT(AJ434, "ft", "m")</f>
        <v>36.576</v>
      </c>
      <c r="AJ434" s="22">
        <v>120.0</v>
      </c>
      <c r="AK434" s="24">
        <f t="shared" ref="AK434:AK435" si="112">CONVERT(AJ434, "ft", "yd")</f>
        <v>40</v>
      </c>
      <c r="AL434" s="5" t="s">
        <v>105</v>
      </c>
      <c r="AM434" s="5">
        <v>1.0</v>
      </c>
      <c r="AN434" s="5">
        <v>7.0</v>
      </c>
      <c r="AO434" s="5" t="s">
        <v>105</v>
      </c>
      <c r="AP434" s="5" t="s">
        <v>105</v>
      </c>
      <c r="AQ434" s="5" t="s">
        <v>105</v>
      </c>
      <c r="AR434" s="5" t="s">
        <v>105</v>
      </c>
      <c r="AS434" s="5" t="s">
        <v>105</v>
      </c>
      <c r="AT434" s="5" t="s">
        <v>105</v>
      </c>
      <c r="AU434" s="5" t="s">
        <v>105</v>
      </c>
      <c r="AV434" s="5" t="s">
        <v>105</v>
      </c>
      <c r="AW434" s="5" t="s">
        <v>556</v>
      </c>
      <c r="AX434" s="5" t="s">
        <v>105</v>
      </c>
      <c r="AY434" s="5" t="s">
        <v>105</v>
      </c>
      <c r="AZ434" s="5" t="s">
        <v>105</v>
      </c>
      <c r="BA434" s="5" t="s">
        <v>105</v>
      </c>
      <c r="BB434" s="5" t="s">
        <v>105</v>
      </c>
      <c r="BC434" s="5" t="s">
        <v>105</v>
      </c>
      <c r="BD434" s="5" t="s">
        <v>105</v>
      </c>
      <c r="BE434" s="5" t="s">
        <v>105</v>
      </c>
      <c r="BF434" s="5" t="s">
        <v>105</v>
      </c>
      <c r="BG434" s="5" t="s">
        <v>105</v>
      </c>
      <c r="BH434" s="5" t="s">
        <v>105</v>
      </c>
      <c r="BI434" s="5" t="s">
        <v>318</v>
      </c>
      <c r="BJ434" s="5" t="s">
        <v>105</v>
      </c>
      <c r="BK434" s="5" t="s">
        <v>306</v>
      </c>
      <c r="BL434" s="5" t="s">
        <v>105</v>
      </c>
      <c r="BM434" s="5" t="s">
        <v>105</v>
      </c>
      <c r="BN434" s="5" t="s">
        <v>105</v>
      </c>
      <c r="BO434" s="5" t="s">
        <v>105</v>
      </c>
      <c r="BP434" s="5" t="s">
        <v>3778</v>
      </c>
      <c r="BQ434" s="5" t="s">
        <v>105</v>
      </c>
      <c r="BR434" s="5" t="s">
        <v>3779</v>
      </c>
      <c r="BS434" s="5" t="s">
        <v>105</v>
      </c>
      <c r="BT434" s="5" t="s">
        <v>3780</v>
      </c>
      <c r="BU434" s="5" t="s">
        <v>119</v>
      </c>
      <c r="BV434" s="10" t="s">
        <v>105</v>
      </c>
      <c r="BW434" s="10" t="s">
        <v>105</v>
      </c>
      <c r="BX434" s="5" t="s">
        <v>105</v>
      </c>
      <c r="BY434" s="5" t="s">
        <v>105</v>
      </c>
      <c r="BZ434" s="5" t="s">
        <v>105</v>
      </c>
      <c r="CA434" s="5" t="s">
        <v>105</v>
      </c>
      <c r="CB434" s="5" t="s">
        <v>105</v>
      </c>
      <c r="CC434" s="5" t="s">
        <v>105</v>
      </c>
      <c r="CD434" s="5" t="s">
        <v>105</v>
      </c>
      <c r="CE434" s="5" t="s">
        <v>105</v>
      </c>
      <c r="CF434" s="5" t="s">
        <v>105</v>
      </c>
      <c r="CG434" s="5" t="s">
        <v>105</v>
      </c>
      <c r="CH434" s="5" t="s">
        <v>105</v>
      </c>
      <c r="CI434" s="5" t="s">
        <v>105</v>
      </c>
      <c r="CJ434" s="5" t="s">
        <v>105</v>
      </c>
      <c r="CK434" s="5" t="s">
        <v>105</v>
      </c>
      <c r="CL434" s="5" t="s">
        <v>105</v>
      </c>
      <c r="CM434" s="5" t="s">
        <v>105</v>
      </c>
      <c r="CN434" s="5" t="s">
        <v>105</v>
      </c>
      <c r="CO434" s="5" t="s">
        <v>105</v>
      </c>
      <c r="CP434" s="5" t="s">
        <v>105</v>
      </c>
      <c r="CQ434" s="26" t="s">
        <v>3781</v>
      </c>
      <c r="CR434" s="5" t="s">
        <v>105</v>
      </c>
      <c r="CS434" s="5" t="s">
        <v>105</v>
      </c>
      <c r="CT434" s="5" t="s">
        <v>105</v>
      </c>
      <c r="CU434" s="5" t="s">
        <v>105</v>
      </c>
      <c r="CV434" s="13" t="s">
        <v>3782</v>
      </c>
      <c r="CW434" s="6"/>
      <c r="CX434" s="6"/>
      <c r="CY434" s="6"/>
      <c r="CZ434" s="6"/>
      <c r="DA434" s="6"/>
      <c r="DB434" s="6"/>
      <c r="DC434" s="6"/>
      <c r="DD434" s="6"/>
      <c r="DE434" s="6"/>
      <c r="DF434" s="6"/>
    </row>
    <row r="435">
      <c r="A435" s="5" t="s">
        <v>100</v>
      </c>
      <c r="B435" s="5" t="s">
        <v>3466</v>
      </c>
      <c r="C435" s="5" t="s">
        <v>941</v>
      </c>
      <c r="D435" s="5">
        <v>14075.0</v>
      </c>
      <c r="E435" s="5" t="s">
        <v>3533</v>
      </c>
      <c r="F435" s="5">
        <v>2002.0</v>
      </c>
      <c r="G435" s="5" t="s">
        <v>123</v>
      </c>
      <c r="H435" s="5">
        <v>7.0</v>
      </c>
      <c r="I435" s="5" t="s">
        <v>106</v>
      </c>
      <c r="J435" s="5" t="s">
        <v>124</v>
      </c>
      <c r="K435" s="5" t="s">
        <v>3498</v>
      </c>
      <c r="L435" s="5" t="s">
        <v>623</v>
      </c>
      <c r="M435" s="5" t="s">
        <v>3510</v>
      </c>
      <c r="N435" s="5">
        <v>2.0</v>
      </c>
      <c r="O435" s="26" t="s">
        <v>3783</v>
      </c>
      <c r="P435" s="5" t="s">
        <v>105</v>
      </c>
      <c r="Q435" s="5" t="s">
        <v>767</v>
      </c>
      <c r="R435" s="5" t="s">
        <v>3784</v>
      </c>
      <c r="S435" s="5" t="s">
        <v>3785</v>
      </c>
      <c r="T435" s="5" t="s">
        <v>105</v>
      </c>
      <c r="U435" s="5" t="s">
        <v>105</v>
      </c>
      <c r="V435" s="6"/>
      <c r="W435" s="5">
        <v>3160.0</v>
      </c>
      <c r="X435" s="5">
        <v>2400.0</v>
      </c>
      <c r="Y435" s="5" t="s">
        <v>105</v>
      </c>
      <c r="Z435" s="5" t="s">
        <v>105</v>
      </c>
      <c r="AA435" s="5" t="s">
        <v>105</v>
      </c>
      <c r="AB435" s="5" t="s">
        <v>105</v>
      </c>
      <c r="AC435" s="5" t="s">
        <v>3786</v>
      </c>
      <c r="AD435" s="5" t="s">
        <v>105</v>
      </c>
      <c r="AE435" s="5" t="s">
        <v>105</v>
      </c>
      <c r="AF435" s="5" t="s">
        <v>105</v>
      </c>
      <c r="AG435" s="5" t="s">
        <v>105</v>
      </c>
      <c r="AH435" s="5" t="s">
        <v>105</v>
      </c>
      <c r="AI435" s="28">
        <f t="shared" si="111"/>
        <v>91.44</v>
      </c>
      <c r="AJ435" s="22">
        <v>300.0</v>
      </c>
      <c r="AK435" s="24">
        <f t="shared" si="112"/>
        <v>100</v>
      </c>
      <c r="AL435" s="5" t="s">
        <v>105</v>
      </c>
      <c r="AM435" s="5" t="s">
        <v>105</v>
      </c>
      <c r="AN435" s="5" t="s">
        <v>105</v>
      </c>
      <c r="AO435" s="5" t="s">
        <v>105</v>
      </c>
      <c r="AP435" s="5" t="s">
        <v>105</v>
      </c>
      <c r="AQ435" s="5" t="s">
        <v>105</v>
      </c>
      <c r="AR435" s="5" t="s">
        <v>105</v>
      </c>
      <c r="AS435" s="5" t="s">
        <v>105</v>
      </c>
      <c r="AT435" s="5" t="s">
        <v>105</v>
      </c>
      <c r="AU435" s="5" t="s">
        <v>105</v>
      </c>
      <c r="AV435" s="5" t="s">
        <v>105</v>
      </c>
      <c r="AW435" s="5" t="s">
        <v>105</v>
      </c>
      <c r="AX435" s="5" t="s">
        <v>105</v>
      </c>
      <c r="AY435" s="5" t="s">
        <v>105</v>
      </c>
      <c r="AZ435" s="5" t="s">
        <v>105</v>
      </c>
      <c r="BA435" s="5" t="s">
        <v>105</v>
      </c>
      <c r="BB435" s="5" t="s">
        <v>105</v>
      </c>
      <c r="BC435" s="5" t="s">
        <v>105</v>
      </c>
      <c r="BD435" s="5" t="s">
        <v>105</v>
      </c>
      <c r="BE435" s="5" t="s">
        <v>105</v>
      </c>
      <c r="BF435" s="5" t="s">
        <v>105</v>
      </c>
      <c r="BG435" s="5" t="s">
        <v>105</v>
      </c>
      <c r="BH435" s="5" t="s">
        <v>105</v>
      </c>
      <c r="BI435" s="5" t="s">
        <v>105</v>
      </c>
      <c r="BJ435" s="5" t="s">
        <v>105</v>
      </c>
      <c r="BK435" s="5" t="s">
        <v>105</v>
      </c>
      <c r="BL435" s="5" t="s">
        <v>105</v>
      </c>
      <c r="BM435" s="5" t="s">
        <v>105</v>
      </c>
      <c r="BN435" s="5" t="s">
        <v>105</v>
      </c>
      <c r="BO435" s="5" t="s">
        <v>118</v>
      </c>
      <c r="BP435" s="5" t="s">
        <v>105</v>
      </c>
      <c r="BQ435" s="5" t="s">
        <v>105</v>
      </c>
      <c r="BR435" s="5" t="s">
        <v>1564</v>
      </c>
      <c r="BS435" s="5" t="s">
        <v>105</v>
      </c>
      <c r="BT435" s="5" t="s">
        <v>105</v>
      </c>
      <c r="BU435" s="5" t="s">
        <v>105</v>
      </c>
      <c r="BV435" s="10" t="s">
        <v>105</v>
      </c>
      <c r="BW435" s="10" t="s">
        <v>105</v>
      </c>
      <c r="BX435" s="5" t="s">
        <v>1043</v>
      </c>
      <c r="BY435" s="5" t="s">
        <v>105</v>
      </c>
      <c r="BZ435" s="5" t="s">
        <v>105</v>
      </c>
      <c r="CA435" s="5" t="s">
        <v>105</v>
      </c>
      <c r="CB435" s="5" t="s">
        <v>105</v>
      </c>
      <c r="CC435" s="5" t="s">
        <v>105</v>
      </c>
      <c r="CD435" s="5" t="s">
        <v>105</v>
      </c>
      <c r="CE435" s="5" t="s">
        <v>105</v>
      </c>
      <c r="CF435" s="5" t="s">
        <v>105</v>
      </c>
      <c r="CG435" s="5" t="s">
        <v>105</v>
      </c>
      <c r="CH435" s="5" t="s">
        <v>105</v>
      </c>
      <c r="CI435" s="5" t="s">
        <v>105</v>
      </c>
      <c r="CJ435" s="5" t="s">
        <v>105</v>
      </c>
      <c r="CK435" s="5" t="s">
        <v>105</v>
      </c>
      <c r="CL435" s="5" t="s">
        <v>105</v>
      </c>
      <c r="CM435" s="5" t="s">
        <v>105</v>
      </c>
      <c r="CN435" s="5" t="s">
        <v>105</v>
      </c>
      <c r="CO435" s="5" t="s">
        <v>105</v>
      </c>
      <c r="CP435" s="5" t="s">
        <v>3787</v>
      </c>
      <c r="CQ435" s="26" t="s">
        <v>3788</v>
      </c>
      <c r="CR435" s="5" t="s">
        <v>105</v>
      </c>
      <c r="CS435" s="5" t="s">
        <v>105</v>
      </c>
      <c r="CT435" s="5" t="s">
        <v>105</v>
      </c>
      <c r="CU435" s="5" t="s">
        <v>105</v>
      </c>
      <c r="CV435" s="13" t="s">
        <v>3789</v>
      </c>
      <c r="CW435" s="6"/>
      <c r="CX435" s="6"/>
      <c r="CY435" s="6"/>
      <c r="CZ435" s="6"/>
      <c r="DA435" s="6"/>
      <c r="DB435" s="6"/>
      <c r="DC435" s="6"/>
      <c r="DD435" s="6"/>
      <c r="DE435" s="6"/>
      <c r="DF435" s="6"/>
    </row>
    <row r="436">
      <c r="A436" s="5" t="s">
        <v>100</v>
      </c>
      <c r="B436" s="5" t="s">
        <v>3466</v>
      </c>
      <c r="C436" s="5" t="s">
        <v>941</v>
      </c>
      <c r="D436" s="5">
        <v>50721.0</v>
      </c>
      <c r="E436" s="5" t="s">
        <v>3468</v>
      </c>
      <c r="F436" s="5">
        <v>2015.0</v>
      </c>
      <c r="G436" s="5" t="s">
        <v>163</v>
      </c>
      <c r="H436" s="5">
        <v>23.0</v>
      </c>
      <c r="I436" s="5" t="s">
        <v>150</v>
      </c>
      <c r="J436" s="5" t="s">
        <v>107</v>
      </c>
      <c r="K436" s="5" t="s">
        <v>108</v>
      </c>
      <c r="L436" s="5" t="s">
        <v>105</v>
      </c>
      <c r="M436" s="5" t="s">
        <v>225</v>
      </c>
      <c r="N436" s="5">
        <v>1.0</v>
      </c>
      <c r="O436" s="26" t="s">
        <v>3790</v>
      </c>
      <c r="P436" s="5" t="s">
        <v>105</v>
      </c>
      <c r="Q436" s="5" t="s">
        <v>767</v>
      </c>
      <c r="R436" s="5" t="s">
        <v>3663</v>
      </c>
      <c r="S436" s="5" t="s">
        <v>105</v>
      </c>
      <c r="T436" s="5" t="s">
        <v>105</v>
      </c>
      <c r="U436" s="5" t="s">
        <v>105</v>
      </c>
      <c r="V436" s="6"/>
      <c r="W436" s="5" t="s">
        <v>105</v>
      </c>
      <c r="X436" s="5">
        <v>2350.0</v>
      </c>
      <c r="Y436" s="5">
        <v>70.0</v>
      </c>
      <c r="Z436" s="5" t="s">
        <v>167</v>
      </c>
      <c r="AA436" s="5" t="s">
        <v>156</v>
      </c>
      <c r="AB436" s="5">
        <v>43.0</v>
      </c>
      <c r="AC436" s="5" t="s">
        <v>3791</v>
      </c>
      <c r="AD436" s="5" t="s">
        <v>497</v>
      </c>
      <c r="AE436" s="5" t="s">
        <v>105</v>
      </c>
      <c r="AF436" s="5" t="s">
        <v>105</v>
      </c>
      <c r="AG436" s="5" t="s">
        <v>105</v>
      </c>
      <c r="AH436" s="5">
        <f>5/60</f>
        <v>0.08333333333</v>
      </c>
      <c r="AI436" s="15" t="s">
        <v>105</v>
      </c>
      <c r="AJ436" s="22" t="s">
        <v>105</v>
      </c>
      <c r="AK436" s="25" t="s">
        <v>105</v>
      </c>
      <c r="AL436" s="5" t="s">
        <v>105</v>
      </c>
      <c r="AM436" s="5">
        <v>1.0</v>
      </c>
      <c r="AN436" s="5" t="s">
        <v>105</v>
      </c>
      <c r="AO436" s="5" t="s">
        <v>105</v>
      </c>
      <c r="AP436" s="5" t="s">
        <v>105</v>
      </c>
      <c r="AQ436" s="5" t="s">
        <v>105</v>
      </c>
      <c r="AR436" s="5" t="s">
        <v>105</v>
      </c>
      <c r="AS436" s="5" t="s">
        <v>105</v>
      </c>
      <c r="AT436" s="5" t="s">
        <v>105</v>
      </c>
      <c r="AU436" s="5" t="s">
        <v>105</v>
      </c>
      <c r="AV436" s="5" t="s">
        <v>105</v>
      </c>
      <c r="AW436" s="5" t="s">
        <v>317</v>
      </c>
      <c r="AX436" s="5" t="s">
        <v>105</v>
      </c>
      <c r="AY436" s="5" t="s">
        <v>105</v>
      </c>
      <c r="AZ436" s="5">
        <v>6.0</v>
      </c>
      <c r="BA436" s="5" t="s">
        <v>105</v>
      </c>
      <c r="BB436" s="5" t="s">
        <v>105</v>
      </c>
      <c r="BC436" s="5" t="s">
        <v>105</v>
      </c>
      <c r="BD436" s="5" t="s">
        <v>105</v>
      </c>
      <c r="BE436" s="5" t="s">
        <v>105</v>
      </c>
      <c r="BF436" s="5" t="s">
        <v>105</v>
      </c>
      <c r="BG436" s="5" t="s">
        <v>105</v>
      </c>
      <c r="BH436" s="5" t="s">
        <v>105</v>
      </c>
      <c r="BI436" s="5" t="s">
        <v>105</v>
      </c>
      <c r="BJ436" s="5" t="s">
        <v>105</v>
      </c>
      <c r="BK436" s="5" t="s">
        <v>306</v>
      </c>
      <c r="BL436" s="5" t="s">
        <v>105</v>
      </c>
      <c r="BM436" s="5" t="s">
        <v>379</v>
      </c>
      <c r="BN436" s="5" t="s">
        <v>105</v>
      </c>
      <c r="BO436" s="5" t="s">
        <v>105</v>
      </c>
      <c r="BP436" s="5" t="s">
        <v>3792</v>
      </c>
      <c r="BQ436" s="5" t="s">
        <v>105</v>
      </c>
      <c r="BR436" s="5" t="s">
        <v>3793</v>
      </c>
      <c r="BS436" s="5" t="s">
        <v>105</v>
      </c>
      <c r="BT436" s="5" t="s">
        <v>105</v>
      </c>
      <c r="BU436" s="5" t="s">
        <v>119</v>
      </c>
      <c r="BV436" s="10" t="s">
        <v>105</v>
      </c>
      <c r="BW436" s="10" t="s">
        <v>105</v>
      </c>
      <c r="BX436" s="5" t="s">
        <v>105</v>
      </c>
      <c r="BY436" s="5" t="s">
        <v>105</v>
      </c>
      <c r="BZ436" s="5" t="s">
        <v>105</v>
      </c>
      <c r="CA436" s="5" t="s">
        <v>105</v>
      </c>
      <c r="CB436" s="5" t="s">
        <v>105</v>
      </c>
      <c r="CC436" s="5" t="s">
        <v>105</v>
      </c>
      <c r="CD436" s="5" t="s">
        <v>105</v>
      </c>
      <c r="CE436" s="5" t="s">
        <v>105</v>
      </c>
      <c r="CF436" s="5" t="s">
        <v>105</v>
      </c>
      <c r="CG436" s="5" t="s">
        <v>105</v>
      </c>
      <c r="CH436" s="5" t="s">
        <v>105</v>
      </c>
      <c r="CI436" s="5" t="s">
        <v>105</v>
      </c>
      <c r="CJ436" s="5" t="s">
        <v>105</v>
      </c>
      <c r="CK436" s="5" t="s">
        <v>105</v>
      </c>
      <c r="CL436" s="5" t="s">
        <v>105</v>
      </c>
      <c r="CM436" s="5" t="s">
        <v>105</v>
      </c>
      <c r="CN436" s="5" t="s">
        <v>105</v>
      </c>
      <c r="CO436" s="5" t="s">
        <v>105</v>
      </c>
      <c r="CP436" s="5" t="s">
        <v>105</v>
      </c>
      <c r="CQ436" s="26" t="s">
        <v>3794</v>
      </c>
      <c r="CR436" s="5" t="s">
        <v>105</v>
      </c>
      <c r="CS436" s="5" t="s">
        <v>118</v>
      </c>
      <c r="CT436" s="5" t="s">
        <v>3795</v>
      </c>
      <c r="CU436" s="5" t="s">
        <v>105</v>
      </c>
      <c r="CV436" s="13" t="s">
        <v>3796</v>
      </c>
      <c r="CW436" s="6"/>
      <c r="CX436" s="6"/>
      <c r="CY436" s="6"/>
      <c r="CZ436" s="6"/>
      <c r="DA436" s="6"/>
      <c r="DB436" s="6"/>
      <c r="DC436" s="6"/>
      <c r="DD436" s="6"/>
      <c r="DE436" s="6"/>
      <c r="DF436" s="6"/>
    </row>
    <row r="437">
      <c r="A437" s="5" t="s">
        <v>100</v>
      </c>
      <c r="B437" s="5" t="s">
        <v>3466</v>
      </c>
      <c r="C437" s="5" t="s">
        <v>941</v>
      </c>
      <c r="D437" s="5">
        <v>49148.0</v>
      </c>
      <c r="E437" s="5" t="s">
        <v>3712</v>
      </c>
      <c r="F437" s="5">
        <v>2015.0</v>
      </c>
      <c r="G437" s="5" t="s">
        <v>163</v>
      </c>
      <c r="H437" s="5">
        <v>29.0</v>
      </c>
      <c r="I437" s="5" t="s">
        <v>150</v>
      </c>
      <c r="J437" s="5" t="s">
        <v>124</v>
      </c>
      <c r="K437" s="5" t="s">
        <v>151</v>
      </c>
      <c r="L437" s="5" t="s">
        <v>199</v>
      </c>
      <c r="M437" s="5" t="s">
        <v>151</v>
      </c>
      <c r="N437" s="5">
        <v>3.0</v>
      </c>
      <c r="O437" s="26" t="s">
        <v>3797</v>
      </c>
      <c r="P437" s="5" t="s">
        <v>3798</v>
      </c>
      <c r="Q437" s="5" t="s">
        <v>767</v>
      </c>
      <c r="R437" s="5" t="s">
        <v>3799</v>
      </c>
      <c r="S437" s="5" t="s">
        <v>3776</v>
      </c>
      <c r="T437" s="5" t="s">
        <v>105</v>
      </c>
      <c r="U437" s="5" t="s">
        <v>105</v>
      </c>
      <c r="V437" s="6"/>
      <c r="W437" s="5" t="s">
        <v>105</v>
      </c>
      <c r="X437" s="5">
        <v>2400.0</v>
      </c>
      <c r="Y437" s="5" t="s">
        <v>105</v>
      </c>
      <c r="Z437" s="5" t="s">
        <v>105</v>
      </c>
      <c r="AA437" s="5" t="s">
        <v>141</v>
      </c>
      <c r="AB437" s="5">
        <v>92.0</v>
      </c>
      <c r="AC437" s="5" t="s">
        <v>3800</v>
      </c>
      <c r="AD437" s="5" t="s">
        <v>3801</v>
      </c>
      <c r="AE437" s="5" t="s">
        <v>105</v>
      </c>
      <c r="AF437" s="5" t="s">
        <v>105</v>
      </c>
      <c r="AG437" s="5" t="s">
        <v>105</v>
      </c>
      <c r="AH437" s="5" t="s">
        <v>105</v>
      </c>
      <c r="AI437" s="28">
        <f t="shared" ref="AI437:AI439" si="113">CONVERT(AJ437, "ft", "m")</f>
        <v>0.3048</v>
      </c>
      <c r="AJ437" s="22">
        <v>1.0</v>
      </c>
      <c r="AK437" s="24">
        <f t="shared" ref="AK437:AK439" si="114">CONVERT(AJ437, "ft", "yd")</f>
        <v>0.3333333333</v>
      </c>
      <c r="AL437" s="5" t="s">
        <v>105</v>
      </c>
      <c r="AM437" s="5" t="s">
        <v>105</v>
      </c>
      <c r="AN437" s="5" t="s">
        <v>105</v>
      </c>
      <c r="AO437" s="5" t="s">
        <v>105</v>
      </c>
      <c r="AP437" s="5" t="s">
        <v>105</v>
      </c>
      <c r="AQ437" s="5" t="s">
        <v>105</v>
      </c>
      <c r="AR437" s="5" t="s">
        <v>105</v>
      </c>
      <c r="AS437" s="5" t="s">
        <v>105</v>
      </c>
      <c r="AT437" s="5" t="s">
        <v>105</v>
      </c>
      <c r="AU437" s="5" t="s">
        <v>105</v>
      </c>
      <c r="AV437" s="5" t="s">
        <v>105</v>
      </c>
      <c r="AW437" s="5" t="s">
        <v>105</v>
      </c>
      <c r="AX437" s="5" t="s">
        <v>105</v>
      </c>
      <c r="AY437" s="5" t="s">
        <v>105</v>
      </c>
      <c r="AZ437" s="5" t="s">
        <v>105</v>
      </c>
      <c r="BA437" s="5" t="s">
        <v>105</v>
      </c>
      <c r="BB437" s="5" t="s">
        <v>105</v>
      </c>
      <c r="BC437" s="5" t="s">
        <v>105</v>
      </c>
      <c r="BD437" s="5" t="s">
        <v>105</v>
      </c>
      <c r="BE437" s="5" t="s">
        <v>105</v>
      </c>
      <c r="BF437" s="5" t="s">
        <v>105</v>
      </c>
      <c r="BG437" s="5" t="s">
        <v>105</v>
      </c>
      <c r="BH437" s="5" t="s">
        <v>105</v>
      </c>
      <c r="BI437" s="5" t="s">
        <v>105</v>
      </c>
      <c r="BJ437" s="5" t="s">
        <v>105</v>
      </c>
      <c r="BK437" s="5" t="s">
        <v>105</v>
      </c>
      <c r="BL437" s="5" t="s">
        <v>105</v>
      </c>
      <c r="BM437" s="5" t="s">
        <v>105</v>
      </c>
      <c r="BN437" s="5" t="s">
        <v>105</v>
      </c>
      <c r="BO437" s="5" t="s">
        <v>105</v>
      </c>
      <c r="BP437" s="5" t="s">
        <v>105</v>
      </c>
      <c r="BQ437" s="5" t="s">
        <v>105</v>
      </c>
      <c r="BR437" s="5" t="s">
        <v>105</v>
      </c>
      <c r="BS437" s="5" t="s">
        <v>105</v>
      </c>
      <c r="BT437" s="5" t="s">
        <v>105</v>
      </c>
      <c r="BU437" s="5" t="s">
        <v>119</v>
      </c>
      <c r="BV437" s="10" t="s">
        <v>105</v>
      </c>
      <c r="BW437" s="10" t="s">
        <v>105</v>
      </c>
      <c r="BX437" s="5" t="s">
        <v>1043</v>
      </c>
      <c r="BY437" s="5" t="s">
        <v>105</v>
      </c>
      <c r="BZ437" s="5" t="s">
        <v>105</v>
      </c>
      <c r="CA437" s="5">
        <v>1.0</v>
      </c>
      <c r="CB437" s="5" t="s">
        <v>105</v>
      </c>
      <c r="CC437" s="6">
        <f>150*3</f>
        <v>450</v>
      </c>
      <c r="CD437" s="5" t="s">
        <v>105</v>
      </c>
      <c r="CE437" s="5" t="s">
        <v>105</v>
      </c>
      <c r="CF437" s="5" t="s">
        <v>105</v>
      </c>
      <c r="CG437" s="5">
        <v>3.0</v>
      </c>
      <c r="CH437" s="5" t="s">
        <v>105</v>
      </c>
      <c r="CI437" s="5" t="s">
        <v>105</v>
      </c>
      <c r="CJ437" s="5" t="s">
        <v>105</v>
      </c>
      <c r="CK437" s="5" t="s">
        <v>105</v>
      </c>
      <c r="CL437" s="5" t="s">
        <v>105</v>
      </c>
      <c r="CM437" s="5" t="s">
        <v>105</v>
      </c>
      <c r="CN437" s="5">
        <v>5.0</v>
      </c>
      <c r="CO437" s="5" t="s">
        <v>105</v>
      </c>
      <c r="CP437" s="5" t="s">
        <v>105</v>
      </c>
      <c r="CQ437" s="26" t="s">
        <v>3802</v>
      </c>
      <c r="CR437" s="5" t="s">
        <v>105</v>
      </c>
      <c r="CS437" s="5" t="s">
        <v>105</v>
      </c>
      <c r="CT437" s="5" t="s">
        <v>105</v>
      </c>
      <c r="CU437" s="5" t="s">
        <v>105</v>
      </c>
      <c r="CV437" s="13" t="s">
        <v>3803</v>
      </c>
      <c r="CW437" s="6"/>
      <c r="CX437" s="6"/>
      <c r="CY437" s="6"/>
      <c r="CZ437" s="6"/>
      <c r="DA437" s="6"/>
      <c r="DB437" s="6"/>
      <c r="DC437" s="6"/>
      <c r="DD437" s="6"/>
      <c r="DE437" s="6"/>
      <c r="DF437" s="6"/>
    </row>
    <row r="438">
      <c r="A438" s="5" t="s">
        <v>100</v>
      </c>
      <c r="B438" s="5" t="s">
        <v>3466</v>
      </c>
      <c r="C438" s="5" t="s">
        <v>951</v>
      </c>
      <c r="D438" s="5">
        <v>13492.0</v>
      </c>
      <c r="E438" s="5" t="s">
        <v>3533</v>
      </c>
      <c r="F438" s="5" t="s">
        <v>3804</v>
      </c>
      <c r="G438" s="5" t="s">
        <v>149</v>
      </c>
      <c r="H438" s="5">
        <v>5.0</v>
      </c>
      <c r="I438" s="5" t="s">
        <v>150</v>
      </c>
      <c r="J438" s="5" t="s">
        <v>124</v>
      </c>
      <c r="K438" s="5" t="s">
        <v>623</v>
      </c>
      <c r="L438" s="5" t="s">
        <v>105</v>
      </c>
      <c r="M438" s="5" t="s">
        <v>372</v>
      </c>
      <c r="N438" s="5">
        <v>5.0</v>
      </c>
      <c r="O438" s="26" t="s">
        <v>3805</v>
      </c>
      <c r="P438" s="5" t="s">
        <v>105</v>
      </c>
      <c r="Q438" s="5" t="s">
        <v>3806</v>
      </c>
      <c r="R438" s="5" t="s">
        <v>105</v>
      </c>
      <c r="S438" s="5" t="s">
        <v>105</v>
      </c>
      <c r="T438" s="5" t="s">
        <v>105</v>
      </c>
      <c r="U438" s="5" t="s">
        <v>105</v>
      </c>
      <c r="V438" s="6"/>
      <c r="W438" s="5" t="s">
        <v>105</v>
      </c>
      <c r="X438" s="5">
        <v>2200.0</v>
      </c>
      <c r="Y438" s="5" t="s">
        <v>105</v>
      </c>
      <c r="Z438" s="5" t="s">
        <v>261</v>
      </c>
      <c r="AA438" s="5" t="s">
        <v>105</v>
      </c>
      <c r="AB438" s="5" t="s">
        <v>105</v>
      </c>
      <c r="AC438" s="5" t="s">
        <v>3807</v>
      </c>
      <c r="AD438" s="5" t="s">
        <v>105</v>
      </c>
      <c r="AE438" s="5" t="s">
        <v>105</v>
      </c>
      <c r="AF438" s="5" t="s">
        <v>105</v>
      </c>
      <c r="AG438" s="5" t="s">
        <v>105</v>
      </c>
      <c r="AH438" s="5" t="s">
        <v>105</v>
      </c>
      <c r="AI438" s="28">
        <f t="shared" si="113"/>
        <v>30.48</v>
      </c>
      <c r="AJ438" s="22">
        <v>100.0</v>
      </c>
      <c r="AK438" s="24">
        <f t="shared" si="114"/>
        <v>33.33333333</v>
      </c>
      <c r="AL438" s="5" t="s">
        <v>105</v>
      </c>
      <c r="AM438" s="5" t="s">
        <v>105</v>
      </c>
      <c r="AN438" s="5" t="s">
        <v>105</v>
      </c>
      <c r="AO438" s="5" t="s">
        <v>105</v>
      </c>
      <c r="AP438" s="5" t="s">
        <v>105</v>
      </c>
      <c r="AQ438" s="5" t="s">
        <v>105</v>
      </c>
      <c r="AR438" s="5" t="s">
        <v>105</v>
      </c>
      <c r="AS438" s="5" t="s">
        <v>105</v>
      </c>
      <c r="AT438" s="5" t="s">
        <v>105</v>
      </c>
      <c r="AU438" s="5" t="s">
        <v>105</v>
      </c>
      <c r="AV438" s="5" t="s">
        <v>105</v>
      </c>
      <c r="AW438" s="5" t="s">
        <v>105</v>
      </c>
      <c r="AX438" s="5" t="s">
        <v>105</v>
      </c>
      <c r="AY438" s="5" t="s">
        <v>105</v>
      </c>
      <c r="AZ438" s="5" t="s">
        <v>105</v>
      </c>
      <c r="BA438" s="5" t="s">
        <v>105</v>
      </c>
      <c r="BB438" s="5" t="s">
        <v>105</v>
      </c>
      <c r="BC438" s="5" t="s">
        <v>105</v>
      </c>
      <c r="BD438" s="5" t="s">
        <v>105</v>
      </c>
      <c r="BE438" s="5" t="s">
        <v>105</v>
      </c>
      <c r="BF438" s="5" t="s">
        <v>105</v>
      </c>
      <c r="BG438" s="5" t="s">
        <v>105</v>
      </c>
      <c r="BH438" s="5" t="s">
        <v>105</v>
      </c>
      <c r="BI438" s="5" t="s">
        <v>105</v>
      </c>
      <c r="BJ438" s="5" t="s">
        <v>105</v>
      </c>
      <c r="BK438" s="5" t="s">
        <v>105</v>
      </c>
      <c r="BL438" s="5" t="s">
        <v>105</v>
      </c>
      <c r="BM438" s="5" t="s">
        <v>105</v>
      </c>
      <c r="BN438" s="5" t="s">
        <v>105</v>
      </c>
      <c r="BO438" s="5" t="s">
        <v>105</v>
      </c>
      <c r="BP438" s="5" t="s">
        <v>105</v>
      </c>
      <c r="BQ438" s="5" t="s">
        <v>105</v>
      </c>
      <c r="BR438" s="5" t="s">
        <v>3808</v>
      </c>
      <c r="BS438" s="5" t="s">
        <v>105</v>
      </c>
      <c r="BT438" s="5" t="s">
        <v>3809</v>
      </c>
      <c r="BU438" s="5" t="s">
        <v>105</v>
      </c>
      <c r="BV438" s="10" t="s">
        <v>105</v>
      </c>
      <c r="BW438" s="10" t="s">
        <v>105</v>
      </c>
      <c r="BX438" s="5" t="s">
        <v>105</v>
      </c>
      <c r="BY438" s="5" t="s">
        <v>105</v>
      </c>
      <c r="BZ438" s="5" t="s">
        <v>105</v>
      </c>
      <c r="CA438" s="5" t="s">
        <v>105</v>
      </c>
      <c r="CB438" s="5" t="s">
        <v>105</v>
      </c>
      <c r="CC438" s="5" t="s">
        <v>105</v>
      </c>
      <c r="CD438" s="5" t="s">
        <v>105</v>
      </c>
      <c r="CE438" s="5" t="s">
        <v>105</v>
      </c>
      <c r="CF438" s="5" t="s">
        <v>105</v>
      </c>
      <c r="CG438" s="5" t="s">
        <v>105</v>
      </c>
      <c r="CH438" s="5" t="s">
        <v>105</v>
      </c>
      <c r="CI438" s="5" t="s">
        <v>105</v>
      </c>
      <c r="CJ438" s="5" t="s">
        <v>105</v>
      </c>
      <c r="CK438" s="5" t="s">
        <v>105</v>
      </c>
      <c r="CL438" s="5" t="s">
        <v>105</v>
      </c>
      <c r="CM438" s="5" t="s">
        <v>105</v>
      </c>
      <c r="CN438" s="5" t="s">
        <v>105</v>
      </c>
      <c r="CO438" s="5" t="s">
        <v>105</v>
      </c>
      <c r="CP438" s="5" t="s">
        <v>105</v>
      </c>
      <c r="CQ438" s="26" t="s">
        <v>3810</v>
      </c>
      <c r="CR438" s="5" t="s">
        <v>105</v>
      </c>
      <c r="CS438" s="5" t="s">
        <v>105</v>
      </c>
      <c r="CT438" s="5" t="s">
        <v>105</v>
      </c>
      <c r="CU438" s="5" t="s">
        <v>105</v>
      </c>
      <c r="CV438" s="13" t="s">
        <v>3811</v>
      </c>
      <c r="CW438" s="6"/>
      <c r="CX438" s="6"/>
      <c r="CY438" s="6"/>
      <c r="CZ438" s="6"/>
      <c r="DA438" s="6"/>
      <c r="DB438" s="6"/>
      <c r="DC438" s="6"/>
      <c r="DD438" s="6"/>
      <c r="DE438" s="6"/>
      <c r="DF438" s="6"/>
    </row>
    <row r="439">
      <c r="A439" s="5" t="s">
        <v>100</v>
      </c>
      <c r="B439" s="5" t="s">
        <v>3466</v>
      </c>
      <c r="C439" s="5" t="s">
        <v>951</v>
      </c>
      <c r="D439" s="5">
        <v>13492.0</v>
      </c>
      <c r="E439" s="5" t="s">
        <v>3533</v>
      </c>
      <c r="F439" s="5">
        <v>2001.0</v>
      </c>
      <c r="G439" s="5" t="s">
        <v>197</v>
      </c>
      <c r="H439" s="5" t="s">
        <v>105</v>
      </c>
      <c r="I439" s="5" t="s">
        <v>150</v>
      </c>
      <c r="J439" s="5" t="s">
        <v>107</v>
      </c>
      <c r="K439" s="5" t="s">
        <v>108</v>
      </c>
      <c r="L439" s="5" t="s">
        <v>105</v>
      </c>
      <c r="M439" s="5" t="s">
        <v>372</v>
      </c>
      <c r="N439" s="5">
        <v>2.0</v>
      </c>
      <c r="O439" s="26" t="s">
        <v>3812</v>
      </c>
      <c r="P439" s="5" t="s">
        <v>105</v>
      </c>
      <c r="Q439" s="5" t="s">
        <v>3806</v>
      </c>
      <c r="R439" s="5" t="s">
        <v>105</v>
      </c>
      <c r="S439" s="5" t="s">
        <v>105</v>
      </c>
      <c r="T439" s="5" t="s">
        <v>105</v>
      </c>
      <c r="U439" s="5" t="s">
        <v>105</v>
      </c>
      <c r="V439" s="6"/>
      <c r="W439" s="5" t="s">
        <v>105</v>
      </c>
      <c r="X439" s="5" t="s">
        <v>105</v>
      </c>
      <c r="Y439" s="5" t="s">
        <v>105</v>
      </c>
      <c r="Z439" s="5" t="s">
        <v>105</v>
      </c>
      <c r="AA439" s="5" t="s">
        <v>105</v>
      </c>
      <c r="AB439" s="5" t="s">
        <v>105</v>
      </c>
      <c r="AC439" s="5" t="s">
        <v>3807</v>
      </c>
      <c r="AD439" s="5" t="s">
        <v>105</v>
      </c>
      <c r="AE439" s="5" t="s">
        <v>105</v>
      </c>
      <c r="AF439" s="5" t="s">
        <v>105</v>
      </c>
      <c r="AG439" s="5" t="s">
        <v>105</v>
      </c>
      <c r="AH439" s="5" t="s">
        <v>105</v>
      </c>
      <c r="AI439" s="28">
        <f t="shared" si="113"/>
        <v>36.576</v>
      </c>
      <c r="AJ439" s="22">
        <v>120.0</v>
      </c>
      <c r="AK439" s="24">
        <f t="shared" si="114"/>
        <v>40</v>
      </c>
      <c r="AL439" s="5" t="s">
        <v>105</v>
      </c>
      <c r="AM439" s="5">
        <v>1.0</v>
      </c>
      <c r="AN439" s="5" t="s">
        <v>105</v>
      </c>
      <c r="AO439" s="5" t="s">
        <v>105</v>
      </c>
      <c r="AP439" s="5" t="s">
        <v>105</v>
      </c>
      <c r="AQ439" s="5" t="s">
        <v>105</v>
      </c>
      <c r="AR439" s="5">
        <v>3.75</v>
      </c>
      <c r="AS439" s="5" t="s">
        <v>105</v>
      </c>
      <c r="AT439" s="5" t="s">
        <v>105</v>
      </c>
      <c r="AU439" s="5" t="s">
        <v>105</v>
      </c>
      <c r="AV439" s="5" t="s">
        <v>105</v>
      </c>
      <c r="AW439" s="5" t="s">
        <v>317</v>
      </c>
      <c r="AX439" s="5" t="s">
        <v>105</v>
      </c>
      <c r="AY439" s="5" t="s">
        <v>105</v>
      </c>
      <c r="AZ439" s="5" t="s">
        <v>105</v>
      </c>
      <c r="BA439" s="5" t="s">
        <v>105</v>
      </c>
      <c r="BB439" s="5" t="s">
        <v>105</v>
      </c>
      <c r="BC439" s="5" t="s">
        <v>105</v>
      </c>
      <c r="BD439" s="5" t="s">
        <v>105</v>
      </c>
      <c r="BE439" s="5" t="s">
        <v>105</v>
      </c>
      <c r="BF439" s="5" t="s">
        <v>105</v>
      </c>
      <c r="BG439" s="5" t="s">
        <v>105</v>
      </c>
      <c r="BH439" s="5" t="s">
        <v>105</v>
      </c>
      <c r="BI439" s="5" t="s">
        <v>105</v>
      </c>
      <c r="BJ439" s="5" t="s">
        <v>105</v>
      </c>
      <c r="BK439" s="5" t="s">
        <v>105</v>
      </c>
      <c r="BL439" s="5" t="s">
        <v>105</v>
      </c>
      <c r="BM439" s="5" t="s">
        <v>3740</v>
      </c>
      <c r="BN439" s="5" t="s">
        <v>105</v>
      </c>
      <c r="BO439" s="5" t="s">
        <v>105</v>
      </c>
      <c r="BP439" s="5" t="s">
        <v>3813</v>
      </c>
      <c r="BQ439" s="5" t="s">
        <v>105</v>
      </c>
      <c r="BR439" s="5" t="s">
        <v>3814</v>
      </c>
      <c r="BS439" s="5" t="s">
        <v>105</v>
      </c>
      <c r="BT439" s="5" t="s">
        <v>105</v>
      </c>
      <c r="BU439" s="5" t="s">
        <v>105</v>
      </c>
      <c r="BV439" s="10" t="s">
        <v>105</v>
      </c>
      <c r="BW439" s="10" t="s">
        <v>105</v>
      </c>
      <c r="BX439" s="5" t="s">
        <v>105</v>
      </c>
      <c r="BY439" s="5" t="s">
        <v>105</v>
      </c>
      <c r="BZ439" s="5" t="s">
        <v>105</v>
      </c>
      <c r="CA439" s="5" t="s">
        <v>105</v>
      </c>
      <c r="CB439" s="5" t="s">
        <v>105</v>
      </c>
      <c r="CC439" s="5" t="s">
        <v>105</v>
      </c>
      <c r="CD439" s="5" t="s">
        <v>105</v>
      </c>
      <c r="CE439" s="5" t="s">
        <v>105</v>
      </c>
      <c r="CF439" s="5" t="s">
        <v>105</v>
      </c>
      <c r="CG439" s="5" t="s">
        <v>105</v>
      </c>
      <c r="CH439" s="5" t="s">
        <v>105</v>
      </c>
      <c r="CI439" s="5" t="s">
        <v>105</v>
      </c>
      <c r="CJ439" s="5" t="s">
        <v>105</v>
      </c>
      <c r="CK439" s="5" t="s">
        <v>105</v>
      </c>
      <c r="CL439" s="5" t="s">
        <v>105</v>
      </c>
      <c r="CM439" s="5" t="s">
        <v>105</v>
      </c>
      <c r="CN439" s="5" t="s">
        <v>105</v>
      </c>
      <c r="CO439" s="5" t="s">
        <v>105</v>
      </c>
      <c r="CP439" s="5" t="s">
        <v>3815</v>
      </c>
      <c r="CQ439" s="26" t="s">
        <v>3810</v>
      </c>
      <c r="CR439" s="5" t="s">
        <v>105</v>
      </c>
      <c r="CS439" s="5" t="s">
        <v>105</v>
      </c>
      <c r="CT439" s="5" t="s">
        <v>105</v>
      </c>
      <c r="CU439" s="5" t="s">
        <v>105</v>
      </c>
      <c r="CV439" s="5" t="s">
        <v>3816</v>
      </c>
      <c r="CW439" s="6"/>
      <c r="CX439" s="6"/>
      <c r="CY439" s="6"/>
      <c r="CZ439" s="6"/>
      <c r="DA439" s="6"/>
      <c r="DB439" s="6"/>
      <c r="DC439" s="6"/>
      <c r="DD439" s="6"/>
      <c r="DE439" s="6"/>
      <c r="DF439" s="6"/>
    </row>
    <row r="440">
      <c r="A440" s="5" t="s">
        <v>100</v>
      </c>
      <c r="B440" s="5" t="s">
        <v>3466</v>
      </c>
      <c r="C440" s="5" t="s">
        <v>951</v>
      </c>
      <c r="D440" s="5">
        <v>32447.0</v>
      </c>
      <c r="E440" s="5" t="s">
        <v>3728</v>
      </c>
      <c r="F440" s="5">
        <v>2012.0</v>
      </c>
      <c r="G440" s="5" t="s">
        <v>396</v>
      </c>
      <c r="H440" s="5">
        <v>8.0</v>
      </c>
      <c r="I440" s="5" t="s">
        <v>106</v>
      </c>
      <c r="J440" s="5" t="s">
        <v>124</v>
      </c>
      <c r="K440" s="5" t="s">
        <v>3498</v>
      </c>
      <c r="L440" s="5" t="s">
        <v>105</v>
      </c>
      <c r="M440" s="5" t="s">
        <v>3510</v>
      </c>
      <c r="N440" s="5">
        <v>5.0</v>
      </c>
      <c r="O440" s="26" t="s">
        <v>3817</v>
      </c>
      <c r="P440" s="5" t="s">
        <v>3818</v>
      </c>
      <c r="Q440" s="5" t="s">
        <v>3806</v>
      </c>
      <c r="R440" s="5" t="s">
        <v>3819</v>
      </c>
      <c r="S440" s="5" t="s">
        <v>105</v>
      </c>
      <c r="T440" s="5" t="s">
        <v>105</v>
      </c>
      <c r="U440" s="5" t="s">
        <v>105</v>
      </c>
      <c r="V440" s="5" t="s">
        <v>105</v>
      </c>
      <c r="W440" s="5" t="s">
        <v>105</v>
      </c>
      <c r="X440" s="5">
        <v>1907.0</v>
      </c>
      <c r="Y440" s="5" t="s">
        <v>105</v>
      </c>
      <c r="Z440" s="5" t="s">
        <v>105</v>
      </c>
      <c r="AA440" s="5" t="s">
        <v>141</v>
      </c>
      <c r="AB440" s="5">
        <v>99.0</v>
      </c>
      <c r="AC440" s="5" t="s">
        <v>684</v>
      </c>
      <c r="AD440" s="5" t="s">
        <v>105</v>
      </c>
      <c r="AE440" s="5" t="s">
        <v>105</v>
      </c>
      <c r="AF440" s="5" t="s">
        <v>105</v>
      </c>
      <c r="AG440" s="5" t="s">
        <v>105</v>
      </c>
      <c r="AH440" s="5" t="s">
        <v>105</v>
      </c>
      <c r="AI440" s="15" t="s">
        <v>105</v>
      </c>
      <c r="AJ440" s="22" t="s">
        <v>105</v>
      </c>
      <c r="AK440" s="25" t="s">
        <v>105</v>
      </c>
      <c r="AL440" s="5" t="s">
        <v>105</v>
      </c>
      <c r="AM440" s="5" t="s">
        <v>105</v>
      </c>
      <c r="AN440" s="5" t="s">
        <v>105</v>
      </c>
      <c r="AO440" s="5" t="s">
        <v>105</v>
      </c>
      <c r="AP440" s="5" t="s">
        <v>105</v>
      </c>
      <c r="AQ440" s="5" t="s">
        <v>105</v>
      </c>
      <c r="AR440" s="5" t="s">
        <v>105</v>
      </c>
      <c r="AS440" s="5" t="s">
        <v>105</v>
      </c>
      <c r="AT440" s="5" t="s">
        <v>105</v>
      </c>
      <c r="AU440" s="5" t="s">
        <v>105</v>
      </c>
      <c r="AV440" s="5" t="s">
        <v>105</v>
      </c>
      <c r="AW440" s="5" t="s">
        <v>105</v>
      </c>
      <c r="AX440" s="5" t="s">
        <v>105</v>
      </c>
      <c r="AY440" s="5" t="s">
        <v>105</v>
      </c>
      <c r="AZ440" s="5" t="s">
        <v>105</v>
      </c>
      <c r="BA440" s="5" t="s">
        <v>105</v>
      </c>
      <c r="BB440" s="5" t="s">
        <v>105</v>
      </c>
      <c r="BC440" s="5" t="s">
        <v>105</v>
      </c>
      <c r="BD440" s="5" t="s">
        <v>105</v>
      </c>
      <c r="BE440" s="5" t="s">
        <v>105</v>
      </c>
      <c r="BF440" s="5" t="s">
        <v>105</v>
      </c>
      <c r="BG440" s="5" t="s">
        <v>105</v>
      </c>
      <c r="BH440" s="5" t="s">
        <v>105</v>
      </c>
      <c r="BI440" s="5" t="s">
        <v>105</v>
      </c>
      <c r="BJ440" s="5" t="s">
        <v>105</v>
      </c>
      <c r="BK440" s="5" t="s">
        <v>105</v>
      </c>
      <c r="BL440" s="5" t="s">
        <v>105</v>
      </c>
      <c r="BM440" s="5" t="s">
        <v>105</v>
      </c>
      <c r="BN440" s="5" t="s">
        <v>105</v>
      </c>
      <c r="BO440" s="5" t="s">
        <v>118</v>
      </c>
      <c r="BP440" s="5" t="s">
        <v>105</v>
      </c>
      <c r="BQ440" s="5" t="s">
        <v>105</v>
      </c>
      <c r="BR440" s="5" t="s">
        <v>3820</v>
      </c>
      <c r="BS440" s="5" t="s">
        <v>105</v>
      </c>
      <c r="BT440" s="5" t="s">
        <v>105</v>
      </c>
      <c r="BU440" s="5" t="s">
        <v>105</v>
      </c>
      <c r="BV440" s="10" t="s">
        <v>105</v>
      </c>
      <c r="BW440" s="10" t="s">
        <v>105</v>
      </c>
      <c r="BX440" s="5" t="s">
        <v>3821</v>
      </c>
      <c r="BY440" s="5" t="s">
        <v>118</v>
      </c>
      <c r="BZ440" s="5" t="s">
        <v>105</v>
      </c>
      <c r="CA440" s="5" t="s">
        <v>105</v>
      </c>
      <c r="CB440" s="5" t="s">
        <v>105</v>
      </c>
      <c r="CC440" s="5" t="s">
        <v>105</v>
      </c>
      <c r="CD440" s="5" t="s">
        <v>105</v>
      </c>
      <c r="CE440" s="5" t="s">
        <v>105</v>
      </c>
      <c r="CF440" s="5" t="s">
        <v>105</v>
      </c>
      <c r="CG440" s="5" t="s">
        <v>105</v>
      </c>
      <c r="CH440" s="5" t="s">
        <v>105</v>
      </c>
      <c r="CI440" s="5" t="s">
        <v>105</v>
      </c>
      <c r="CJ440" s="5" t="s">
        <v>105</v>
      </c>
      <c r="CK440" s="5" t="s">
        <v>105</v>
      </c>
      <c r="CL440" s="5" t="s">
        <v>105</v>
      </c>
      <c r="CM440" s="5" t="s">
        <v>105</v>
      </c>
      <c r="CN440" s="5" t="s">
        <v>105</v>
      </c>
      <c r="CO440" s="5" t="s">
        <v>105</v>
      </c>
      <c r="CP440" s="5" t="s">
        <v>105</v>
      </c>
      <c r="CQ440" s="26" t="s">
        <v>3822</v>
      </c>
      <c r="CR440" s="5" t="s">
        <v>105</v>
      </c>
      <c r="CS440" s="5" t="s">
        <v>105</v>
      </c>
      <c r="CT440" s="5" t="s">
        <v>105</v>
      </c>
      <c r="CU440" s="5" t="s">
        <v>118</v>
      </c>
      <c r="CV440" s="13" t="s">
        <v>3823</v>
      </c>
      <c r="CW440" s="6"/>
      <c r="CX440" s="6"/>
      <c r="CY440" s="6"/>
      <c r="CZ440" s="6"/>
      <c r="DA440" s="6"/>
      <c r="DB440" s="6"/>
      <c r="DC440" s="6"/>
      <c r="DD440" s="6"/>
      <c r="DE440" s="6"/>
      <c r="DF440" s="6"/>
    </row>
    <row r="441">
      <c r="A441" s="5" t="s">
        <v>100</v>
      </c>
      <c r="B441" s="5" t="s">
        <v>3466</v>
      </c>
      <c r="C441" s="5" t="s">
        <v>3824</v>
      </c>
      <c r="D441" s="5">
        <v>24988.0</v>
      </c>
      <c r="E441" s="5" t="s">
        <v>3757</v>
      </c>
      <c r="F441" s="5">
        <v>2008.0</v>
      </c>
      <c r="G441" s="5" t="s">
        <v>135</v>
      </c>
      <c r="H441" s="5" t="s">
        <v>105</v>
      </c>
      <c r="I441" s="5" t="s">
        <v>136</v>
      </c>
      <c r="J441" s="5" t="s">
        <v>124</v>
      </c>
      <c r="K441" s="5" t="s">
        <v>325</v>
      </c>
      <c r="L441" s="5" t="s">
        <v>151</v>
      </c>
      <c r="M441" s="5" t="s">
        <v>105</v>
      </c>
      <c r="N441" s="5">
        <v>1.0</v>
      </c>
      <c r="O441" s="26" t="s">
        <v>3825</v>
      </c>
      <c r="P441" s="5" t="s">
        <v>105</v>
      </c>
      <c r="Q441" s="5" t="s">
        <v>3826</v>
      </c>
      <c r="R441" s="5" t="s">
        <v>3493</v>
      </c>
      <c r="S441" s="5" t="s">
        <v>3493</v>
      </c>
      <c r="T441" s="5" t="s">
        <v>105</v>
      </c>
      <c r="U441" s="5" t="s">
        <v>105</v>
      </c>
      <c r="V441" s="6"/>
      <c r="W441" s="5">
        <v>4000.0</v>
      </c>
      <c r="X441" s="5">
        <v>2400.0</v>
      </c>
      <c r="Y441" s="5" t="s">
        <v>105</v>
      </c>
      <c r="Z441" s="5" t="s">
        <v>167</v>
      </c>
      <c r="AA441" s="5" t="s">
        <v>105</v>
      </c>
      <c r="AB441" s="5" t="s">
        <v>105</v>
      </c>
      <c r="AC441" s="5" t="s">
        <v>475</v>
      </c>
      <c r="AD441" s="5" t="s">
        <v>1184</v>
      </c>
      <c r="AE441" s="5" t="s">
        <v>105</v>
      </c>
      <c r="AF441" s="5" t="s">
        <v>105</v>
      </c>
      <c r="AG441" s="5" t="s">
        <v>105</v>
      </c>
      <c r="AH441" s="5" t="s">
        <v>105</v>
      </c>
      <c r="AI441" s="15" t="s">
        <v>105</v>
      </c>
      <c r="AJ441" s="15" t="s">
        <v>105</v>
      </c>
      <c r="AK441" s="15" t="s">
        <v>105</v>
      </c>
      <c r="AL441" s="15" t="s">
        <v>105</v>
      </c>
      <c r="AM441" s="15" t="s">
        <v>105</v>
      </c>
      <c r="AN441" s="15" t="s">
        <v>105</v>
      </c>
      <c r="AO441" s="15" t="s">
        <v>105</v>
      </c>
      <c r="AP441" s="15" t="s">
        <v>105</v>
      </c>
      <c r="AQ441" s="15" t="s">
        <v>105</v>
      </c>
      <c r="AR441" s="15" t="s">
        <v>105</v>
      </c>
      <c r="AS441" s="15" t="s">
        <v>105</v>
      </c>
      <c r="AT441" s="15" t="s">
        <v>105</v>
      </c>
      <c r="AU441" s="15" t="s">
        <v>105</v>
      </c>
      <c r="AV441" s="15" t="s">
        <v>105</v>
      </c>
      <c r="AW441" s="15" t="s">
        <v>105</v>
      </c>
      <c r="AX441" s="5" t="s">
        <v>105</v>
      </c>
      <c r="AY441" s="5" t="s">
        <v>105</v>
      </c>
      <c r="AZ441" s="15" t="s">
        <v>105</v>
      </c>
      <c r="BA441" s="15" t="s">
        <v>105</v>
      </c>
      <c r="BB441" s="15" t="s">
        <v>105</v>
      </c>
      <c r="BC441" s="15" t="s">
        <v>105</v>
      </c>
      <c r="BD441" s="15" t="s">
        <v>105</v>
      </c>
      <c r="BE441" s="5" t="s">
        <v>105</v>
      </c>
      <c r="BF441" s="15" t="s">
        <v>105</v>
      </c>
      <c r="BG441" s="15" t="s">
        <v>105</v>
      </c>
      <c r="BH441" s="15" t="s">
        <v>105</v>
      </c>
      <c r="BI441" s="15" t="s">
        <v>105</v>
      </c>
      <c r="BJ441" s="15" t="s">
        <v>105</v>
      </c>
      <c r="BK441" s="15" t="s">
        <v>105</v>
      </c>
      <c r="BL441" s="15" t="s">
        <v>105</v>
      </c>
      <c r="BM441" s="15" t="s">
        <v>105</v>
      </c>
      <c r="BN441" s="15" t="s">
        <v>105</v>
      </c>
      <c r="BO441" s="15" t="s">
        <v>105</v>
      </c>
      <c r="BP441" s="15" t="s">
        <v>105</v>
      </c>
      <c r="BQ441" s="15" t="s">
        <v>105</v>
      </c>
      <c r="BR441" s="5" t="s">
        <v>3827</v>
      </c>
      <c r="BS441" s="5" t="s">
        <v>105</v>
      </c>
      <c r="BT441" s="5" t="s">
        <v>1222</v>
      </c>
      <c r="BU441" s="5" t="s">
        <v>105</v>
      </c>
      <c r="BV441" s="10" t="s">
        <v>105</v>
      </c>
      <c r="BW441" s="10" t="s">
        <v>105</v>
      </c>
      <c r="BX441" s="5" t="s">
        <v>2095</v>
      </c>
      <c r="BY441" s="5" t="s">
        <v>118</v>
      </c>
      <c r="BZ441" s="5" t="s">
        <v>3828</v>
      </c>
      <c r="CA441" s="5">
        <v>1.0</v>
      </c>
      <c r="CB441" s="5">
        <v>2.0</v>
      </c>
      <c r="CC441" s="5" t="s">
        <v>105</v>
      </c>
      <c r="CD441" s="5" t="s">
        <v>105</v>
      </c>
      <c r="CE441" s="5" t="s">
        <v>105</v>
      </c>
      <c r="CF441" s="5" t="s">
        <v>105</v>
      </c>
      <c r="CG441" s="5" t="s">
        <v>105</v>
      </c>
      <c r="CH441" s="5" t="s">
        <v>105</v>
      </c>
      <c r="CI441" s="5" t="s">
        <v>105</v>
      </c>
      <c r="CJ441" s="5" t="s">
        <v>105</v>
      </c>
      <c r="CK441" s="5" t="s">
        <v>105</v>
      </c>
      <c r="CL441" s="5" t="s">
        <v>118</v>
      </c>
      <c r="CM441" s="5" t="s">
        <v>105</v>
      </c>
      <c r="CN441" s="5" t="s">
        <v>105</v>
      </c>
      <c r="CO441" s="5" t="s">
        <v>105</v>
      </c>
      <c r="CP441" s="5" t="s">
        <v>105</v>
      </c>
      <c r="CQ441" s="26" t="s">
        <v>3829</v>
      </c>
      <c r="CR441" s="5" t="s">
        <v>105</v>
      </c>
      <c r="CS441" s="5" t="s">
        <v>105</v>
      </c>
      <c r="CT441" s="5" t="s">
        <v>105</v>
      </c>
      <c r="CU441" s="5" t="s">
        <v>105</v>
      </c>
      <c r="CV441" s="13" t="s">
        <v>3830</v>
      </c>
      <c r="CW441" s="6"/>
      <c r="CX441" s="6"/>
      <c r="CY441" s="6"/>
      <c r="CZ441" s="6"/>
      <c r="DA441" s="6"/>
      <c r="DB441" s="6"/>
      <c r="DC441" s="6"/>
      <c r="DD441" s="6"/>
      <c r="DE441" s="6"/>
      <c r="DF441" s="6"/>
    </row>
    <row r="442">
      <c r="A442" s="5" t="s">
        <v>100</v>
      </c>
      <c r="B442" s="5" t="s">
        <v>3466</v>
      </c>
      <c r="C442" s="5" t="s">
        <v>3824</v>
      </c>
      <c r="D442" s="5">
        <v>30757.0</v>
      </c>
      <c r="E442" s="5" t="s">
        <v>3831</v>
      </c>
      <c r="F442" s="5">
        <v>2009.0</v>
      </c>
      <c r="G442" s="5" t="s">
        <v>135</v>
      </c>
      <c r="H442" s="5" t="s">
        <v>105</v>
      </c>
      <c r="I442" s="5" t="s">
        <v>136</v>
      </c>
      <c r="J442" s="5" t="s">
        <v>107</v>
      </c>
      <c r="K442" s="5" t="s">
        <v>108</v>
      </c>
      <c r="L442" s="5" t="s">
        <v>105</v>
      </c>
      <c r="M442" s="5" t="s">
        <v>215</v>
      </c>
      <c r="N442" s="5">
        <v>2.0</v>
      </c>
      <c r="O442" s="26" t="s">
        <v>3832</v>
      </c>
      <c r="P442" s="5" t="s">
        <v>3833</v>
      </c>
      <c r="Q442" s="5" t="s">
        <v>3834</v>
      </c>
      <c r="R442" s="5" t="s">
        <v>3835</v>
      </c>
      <c r="S442" s="5" t="s">
        <v>105</v>
      </c>
      <c r="T442" s="5" t="s">
        <v>105</v>
      </c>
      <c r="U442" s="5" t="s">
        <v>105</v>
      </c>
      <c r="V442" s="5" t="s">
        <v>105</v>
      </c>
      <c r="W442" s="5" t="s">
        <v>105</v>
      </c>
      <c r="X442" s="5">
        <v>200.0</v>
      </c>
      <c r="Y442" s="5" t="s">
        <v>105</v>
      </c>
      <c r="Z442" s="5" t="s">
        <v>167</v>
      </c>
      <c r="AA442" s="5" t="s">
        <v>105</v>
      </c>
      <c r="AB442" s="5" t="s">
        <v>105</v>
      </c>
      <c r="AC442" s="5" t="s">
        <v>861</v>
      </c>
      <c r="AD442" s="5" t="s">
        <v>629</v>
      </c>
      <c r="AE442" s="5" t="s">
        <v>105</v>
      </c>
      <c r="AF442" s="5" t="s">
        <v>105</v>
      </c>
      <c r="AG442" s="5" t="s">
        <v>105</v>
      </c>
      <c r="AH442" s="5" t="s">
        <v>105</v>
      </c>
      <c r="AI442" s="28">
        <f t="shared" ref="AI442:AI443" si="115">CONVERT(AJ442, "ft", "m")</f>
        <v>45.72</v>
      </c>
      <c r="AJ442" s="22">
        <v>150.0</v>
      </c>
      <c r="AK442" s="24">
        <f t="shared" ref="AK442:AK443" si="116">CONVERT(AJ442, "ft", "yd")</f>
        <v>50</v>
      </c>
      <c r="AL442" s="5" t="s">
        <v>105</v>
      </c>
      <c r="AM442" s="5">
        <v>1.0</v>
      </c>
      <c r="AN442" s="15">
        <v>6.5</v>
      </c>
      <c r="AO442" s="15" t="s">
        <v>105</v>
      </c>
      <c r="AP442" s="15" t="s">
        <v>105</v>
      </c>
      <c r="AQ442" s="15" t="s">
        <v>105</v>
      </c>
      <c r="AR442" s="15" t="s">
        <v>105</v>
      </c>
      <c r="AS442" s="15" t="s">
        <v>105</v>
      </c>
      <c r="AT442" s="15" t="s">
        <v>105</v>
      </c>
      <c r="AU442" s="15" t="s">
        <v>105</v>
      </c>
      <c r="AV442" s="15" t="s">
        <v>105</v>
      </c>
      <c r="AW442" s="5" t="s">
        <v>317</v>
      </c>
      <c r="AX442" s="5" t="s">
        <v>105</v>
      </c>
      <c r="AY442" s="5" t="s">
        <v>105</v>
      </c>
      <c r="AZ442" s="5" t="s">
        <v>105</v>
      </c>
      <c r="BA442" s="5" t="s">
        <v>105</v>
      </c>
      <c r="BB442" s="5" t="s">
        <v>105</v>
      </c>
      <c r="BC442" s="5" t="s">
        <v>1178</v>
      </c>
      <c r="BD442" s="5" t="s">
        <v>105</v>
      </c>
      <c r="BE442" s="5" t="s">
        <v>105</v>
      </c>
      <c r="BF442" s="5" t="s">
        <v>105</v>
      </c>
      <c r="BG442" s="5" t="s">
        <v>105</v>
      </c>
      <c r="BH442" s="5" t="s">
        <v>105</v>
      </c>
      <c r="BI442" s="5" t="s">
        <v>748</v>
      </c>
      <c r="BJ442" s="5" t="s">
        <v>105</v>
      </c>
      <c r="BK442" s="5" t="s">
        <v>105</v>
      </c>
      <c r="BL442" s="5" t="s">
        <v>105</v>
      </c>
      <c r="BM442" s="5" t="s">
        <v>749</v>
      </c>
      <c r="BN442" s="5" t="s">
        <v>685</v>
      </c>
      <c r="BO442" s="5" t="s">
        <v>105</v>
      </c>
      <c r="BP442" s="5" t="s">
        <v>105</v>
      </c>
      <c r="BQ442" s="5" t="s">
        <v>105</v>
      </c>
      <c r="BR442" s="5" t="s">
        <v>3836</v>
      </c>
      <c r="BS442" s="5" t="s">
        <v>105</v>
      </c>
      <c r="BT442" s="5" t="s">
        <v>3837</v>
      </c>
      <c r="BU442" s="5" t="s">
        <v>119</v>
      </c>
      <c r="BV442" s="10" t="s">
        <v>105</v>
      </c>
      <c r="BW442" s="10" t="s">
        <v>105</v>
      </c>
      <c r="BX442" s="5" t="s">
        <v>105</v>
      </c>
      <c r="BY442" s="5" t="s">
        <v>105</v>
      </c>
      <c r="BZ442" s="5" t="s">
        <v>105</v>
      </c>
      <c r="CA442" s="5" t="s">
        <v>105</v>
      </c>
      <c r="CB442" s="5" t="s">
        <v>105</v>
      </c>
      <c r="CC442" s="5" t="s">
        <v>105</v>
      </c>
      <c r="CD442" s="5" t="s">
        <v>105</v>
      </c>
      <c r="CE442" s="5" t="s">
        <v>105</v>
      </c>
      <c r="CF442" s="5" t="s">
        <v>105</v>
      </c>
      <c r="CG442" s="5" t="s">
        <v>105</v>
      </c>
      <c r="CH442" s="5" t="s">
        <v>105</v>
      </c>
      <c r="CI442" s="5" t="s">
        <v>105</v>
      </c>
      <c r="CJ442" s="5" t="s">
        <v>105</v>
      </c>
      <c r="CK442" s="5" t="s">
        <v>105</v>
      </c>
      <c r="CL442" s="5" t="s">
        <v>105</v>
      </c>
      <c r="CM442" s="5" t="s">
        <v>105</v>
      </c>
      <c r="CN442" s="5" t="s">
        <v>105</v>
      </c>
      <c r="CO442" s="5" t="s">
        <v>105</v>
      </c>
      <c r="CP442" s="5" t="s">
        <v>105</v>
      </c>
      <c r="CQ442" s="26" t="s">
        <v>3838</v>
      </c>
      <c r="CR442" s="5" t="s">
        <v>105</v>
      </c>
      <c r="CS442" s="5" t="s">
        <v>105</v>
      </c>
      <c r="CT442" s="5" t="s">
        <v>3839</v>
      </c>
      <c r="CU442" s="5" t="s">
        <v>105</v>
      </c>
      <c r="CV442" s="13" t="s">
        <v>3840</v>
      </c>
      <c r="CW442" s="6"/>
      <c r="CX442" s="6"/>
      <c r="CY442" s="6"/>
      <c r="CZ442" s="6"/>
      <c r="DA442" s="6"/>
      <c r="DB442" s="6"/>
      <c r="DC442" s="6"/>
      <c r="DD442" s="6"/>
      <c r="DE442" s="6"/>
      <c r="DF442" s="6"/>
    </row>
    <row r="443">
      <c r="A443" s="5" t="s">
        <v>100</v>
      </c>
      <c r="B443" s="5" t="s">
        <v>3466</v>
      </c>
      <c r="C443" s="5" t="s">
        <v>3841</v>
      </c>
      <c r="D443" s="5">
        <v>450.0</v>
      </c>
      <c r="E443" s="5" t="s">
        <v>105</v>
      </c>
      <c r="F443" s="5">
        <v>2000.0</v>
      </c>
      <c r="G443" s="5" t="s">
        <v>135</v>
      </c>
      <c r="H443" s="16">
        <v>45484.0</v>
      </c>
      <c r="I443" s="5" t="s">
        <v>136</v>
      </c>
      <c r="J443" s="5" t="s">
        <v>124</v>
      </c>
      <c r="K443" s="5" t="s">
        <v>3498</v>
      </c>
      <c r="L443" s="5" t="s">
        <v>105</v>
      </c>
      <c r="M443" s="5" t="s">
        <v>3510</v>
      </c>
      <c r="N443" s="5">
        <v>3.0</v>
      </c>
      <c r="O443" s="26" t="s">
        <v>3842</v>
      </c>
      <c r="P443" s="5" t="s">
        <v>3843</v>
      </c>
      <c r="Q443" s="5" t="s">
        <v>3834</v>
      </c>
      <c r="R443" s="5" t="s">
        <v>3844</v>
      </c>
      <c r="S443" s="5" t="s">
        <v>3845</v>
      </c>
      <c r="T443" s="5">
        <v>35.893176</v>
      </c>
      <c r="U443" s="5">
        <v>-81.974698</v>
      </c>
      <c r="V443" s="6"/>
      <c r="W443" s="5">
        <v>2881.0</v>
      </c>
      <c r="X443" s="5">
        <v>230.0</v>
      </c>
      <c r="Y443" s="5">
        <v>55.0</v>
      </c>
      <c r="Z443" s="5" t="s">
        <v>167</v>
      </c>
      <c r="AA443" s="5" t="s">
        <v>141</v>
      </c>
      <c r="AB443" s="5" t="s">
        <v>105</v>
      </c>
      <c r="AC443" s="5" t="s">
        <v>3846</v>
      </c>
      <c r="AD443" s="5" t="s">
        <v>517</v>
      </c>
      <c r="AE443" s="5" t="s">
        <v>105</v>
      </c>
      <c r="AF443" s="5" t="s">
        <v>105</v>
      </c>
      <c r="AG443" s="5" t="s">
        <v>105</v>
      </c>
      <c r="AH443" s="5">
        <v>30.0</v>
      </c>
      <c r="AI443" s="28">
        <f t="shared" si="115"/>
        <v>1609.344</v>
      </c>
      <c r="AJ443" s="22">
        <v>5280.0</v>
      </c>
      <c r="AK443" s="24">
        <f t="shared" si="116"/>
        <v>1760</v>
      </c>
      <c r="AL443" s="5" t="s">
        <v>105</v>
      </c>
      <c r="AM443" s="5" t="s">
        <v>105</v>
      </c>
      <c r="AN443" s="5" t="s">
        <v>105</v>
      </c>
      <c r="AO443" s="5" t="s">
        <v>105</v>
      </c>
      <c r="AP443" s="5" t="s">
        <v>105</v>
      </c>
      <c r="AQ443" s="5" t="s">
        <v>105</v>
      </c>
      <c r="AR443" s="5" t="s">
        <v>105</v>
      </c>
      <c r="AS443" s="5" t="s">
        <v>105</v>
      </c>
      <c r="AT443" s="5" t="s">
        <v>105</v>
      </c>
      <c r="AU443" s="5" t="s">
        <v>105</v>
      </c>
      <c r="AV443" s="5" t="s">
        <v>105</v>
      </c>
      <c r="AW443" s="5" t="s">
        <v>105</v>
      </c>
      <c r="AX443" s="5" t="s">
        <v>105</v>
      </c>
      <c r="AY443" s="5" t="s">
        <v>105</v>
      </c>
      <c r="AZ443" s="5" t="s">
        <v>105</v>
      </c>
      <c r="BA443" s="5" t="s">
        <v>105</v>
      </c>
      <c r="BB443" s="5" t="s">
        <v>105</v>
      </c>
      <c r="BC443" s="5" t="s">
        <v>105</v>
      </c>
      <c r="BD443" s="5" t="s">
        <v>105</v>
      </c>
      <c r="BE443" s="5" t="s">
        <v>105</v>
      </c>
      <c r="BF443" s="5" t="s">
        <v>105</v>
      </c>
      <c r="BG443" s="5" t="s">
        <v>105</v>
      </c>
      <c r="BH443" s="5" t="s">
        <v>105</v>
      </c>
      <c r="BI443" s="5" t="s">
        <v>105</v>
      </c>
      <c r="BJ443" s="5" t="s">
        <v>105</v>
      </c>
      <c r="BK443" s="5" t="s">
        <v>105</v>
      </c>
      <c r="BL443" s="5" t="s">
        <v>105</v>
      </c>
      <c r="BM443" s="5" t="s">
        <v>105</v>
      </c>
      <c r="BN443" s="5" t="s">
        <v>105</v>
      </c>
      <c r="BO443" s="5" t="s">
        <v>105</v>
      </c>
      <c r="BP443" s="5" t="s">
        <v>105</v>
      </c>
      <c r="BQ443" s="5" t="s">
        <v>105</v>
      </c>
      <c r="BR443" s="5" t="s">
        <v>105</v>
      </c>
      <c r="BS443" s="5" t="s">
        <v>105</v>
      </c>
      <c r="BT443" s="5" t="s">
        <v>105</v>
      </c>
      <c r="BU443" s="5" t="s">
        <v>105</v>
      </c>
      <c r="BV443" s="10" t="s">
        <v>105</v>
      </c>
      <c r="BW443" s="10" t="s">
        <v>105</v>
      </c>
      <c r="BX443" s="5" t="s">
        <v>3847</v>
      </c>
      <c r="BY443" s="5" t="s">
        <v>105</v>
      </c>
      <c r="BZ443" s="5" t="s">
        <v>105</v>
      </c>
      <c r="CA443" s="5" t="s">
        <v>105</v>
      </c>
      <c r="CB443" s="5" t="s">
        <v>105</v>
      </c>
      <c r="CC443" s="5" t="s">
        <v>105</v>
      </c>
      <c r="CD443" s="5" t="s">
        <v>105</v>
      </c>
      <c r="CE443" s="5" t="s">
        <v>105</v>
      </c>
      <c r="CF443" s="5" t="s">
        <v>105</v>
      </c>
      <c r="CG443" s="5" t="s">
        <v>105</v>
      </c>
      <c r="CH443" s="5" t="s">
        <v>105</v>
      </c>
      <c r="CI443" s="5" t="s">
        <v>105</v>
      </c>
      <c r="CJ443" s="5" t="s">
        <v>105</v>
      </c>
      <c r="CK443" s="5" t="s">
        <v>105</v>
      </c>
      <c r="CL443" s="5" t="s">
        <v>105</v>
      </c>
      <c r="CM443" s="5" t="s">
        <v>105</v>
      </c>
      <c r="CN443" s="5" t="s">
        <v>105</v>
      </c>
      <c r="CO443" s="5" t="s">
        <v>105</v>
      </c>
      <c r="CP443" s="5" t="s">
        <v>105</v>
      </c>
      <c r="CQ443" s="5" t="s">
        <v>105</v>
      </c>
      <c r="CR443" s="5" t="s">
        <v>118</v>
      </c>
      <c r="CS443" s="5" t="s">
        <v>105</v>
      </c>
      <c r="CT443" s="5" t="s">
        <v>105</v>
      </c>
      <c r="CU443" s="5" t="s">
        <v>105</v>
      </c>
      <c r="CV443" s="13" t="s">
        <v>3848</v>
      </c>
      <c r="CW443" s="6"/>
      <c r="CX443" s="6"/>
      <c r="CY443" s="6"/>
      <c r="CZ443" s="6"/>
      <c r="DA443" s="6"/>
      <c r="DB443" s="6"/>
      <c r="DC443" s="6"/>
      <c r="DD443" s="6"/>
      <c r="DE443" s="6"/>
      <c r="DF443" s="6"/>
    </row>
    <row r="444">
      <c r="A444" s="5" t="s">
        <v>100</v>
      </c>
      <c r="B444" s="5" t="s">
        <v>3466</v>
      </c>
      <c r="C444" s="5" t="s">
        <v>3849</v>
      </c>
      <c r="D444" s="5">
        <v>15492.0</v>
      </c>
      <c r="E444" s="5" t="s">
        <v>3636</v>
      </c>
      <c r="F444" s="5">
        <v>1990.0</v>
      </c>
      <c r="G444" s="5" t="s">
        <v>163</v>
      </c>
      <c r="H444" s="5" t="s">
        <v>105</v>
      </c>
      <c r="I444" s="5" t="s">
        <v>150</v>
      </c>
      <c r="J444" s="5" t="s">
        <v>107</v>
      </c>
      <c r="K444" s="5" t="s">
        <v>108</v>
      </c>
      <c r="L444" s="5" t="s">
        <v>105</v>
      </c>
      <c r="M444" s="5" t="s">
        <v>215</v>
      </c>
      <c r="N444" s="5" t="s">
        <v>105</v>
      </c>
      <c r="O444" s="26" t="s">
        <v>3850</v>
      </c>
      <c r="P444" s="5" t="s">
        <v>3851</v>
      </c>
      <c r="Q444" s="5" t="s">
        <v>3852</v>
      </c>
      <c r="R444" s="5" t="s">
        <v>3853</v>
      </c>
      <c r="S444" s="5" t="s">
        <v>105</v>
      </c>
      <c r="T444" s="5" t="s">
        <v>105</v>
      </c>
      <c r="U444" s="5" t="s">
        <v>105</v>
      </c>
      <c r="V444" s="5" t="s">
        <v>105</v>
      </c>
      <c r="W444" s="5" t="s">
        <v>105</v>
      </c>
      <c r="X444" s="5">
        <v>1000.0</v>
      </c>
      <c r="Y444" s="5" t="s">
        <v>105</v>
      </c>
      <c r="Z444" s="5" t="s">
        <v>167</v>
      </c>
      <c r="AA444" s="5" t="s">
        <v>105</v>
      </c>
      <c r="AB444" s="5" t="s">
        <v>105</v>
      </c>
      <c r="AC444" s="5" t="s">
        <v>284</v>
      </c>
      <c r="AD444" s="5" t="s">
        <v>273</v>
      </c>
      <c r="AE444" s="5" t="s">
        <v>105</v>
      </c>
      <c r="AF444" s="5" t="s">
        <v>105</v>
      </c>
      <c r="AG444" s="5" t="s">
        <v>105</v>
      </c>
      <c r="AH444" s="5" t="s">
        <v>105</v>
      </c>
      <c r="AI444" s="5" t="s">
        <v>105</v>
      </c>
      <c r="AJ444" s="5" t="s">
        <v>105</v>
      </c>
      <c r="AK444" s="5" t="s">
        <v>105</v>
      </c>
      <c r="AL444" s="5" t="s">
        <v>105</v>
      </c>
      <c r="AM444" s="5">
        <v>1.0</v>
      </c>
      <c r="AN444" s="5" t="s">
        <v>105</v>
      </c>
      <c r="AO444" s="5" t="s">
        <v>105</v>
      </c>
      <c r="AP444" s="5" t="s">
        <v>105</v>
      </c>
      <c r="AQ444" s="5" t="s">
        <v>105</v>
      </c>
      <c r="AR444" s="5" t="s">
        <v>105</v>
      </c>
      <c r="AS444" s="5" t="s">
        <v>105</v>
      </c>
      <c r="AT444" s="5" t="s">
        <v>105</v>
      </c>
      <c r="AU444" s="5" t="s">
        <v>105</v>
      </c>
      <c r="AV444" s="5" t="s">
        <v>105</v>
      </c>
      <c r="AW444" s="5" t="s">
        <v>170</v>
      </c>
      <c r="AX444" s="5" t="s">
        <v>105</v>
      </c>
      <c r="AY444" s="5" t="s">
        <v>105</v>
      </c>
      <c r="AZ444" s="5" t="s">
        <v>105</v>
      </c>
      <c r="BA444" s="5" t="s">
        <v>105</v>
      </c>
      <c r="BB444" s="5" t="s">
        <v>105</v>
      </c>
      <c r="BC444" s="5" t="s">
        <v>105</v>
      </c>
      <c r="BD444" s="5" t="s">
        <v>105</v>
      </c>
      <c r="BE444" s="5" t="s">
        <v>105</v>
      </c>
      <c r="BF444" s="5" t="s">
        <v>105</v>
      </c>
      <c r="BG444" s="5" t="s">
        <v>105</v>
      </c>
      <c r="BH444" s="5" t="s">
        <v>105</v>
      </c>
      <c r="BI444" s="5" t="s">
        <v>105</v>
      </c>
      <c r="BJ444" s="5" t="s">
        <v>105</v>
      </c>
      <c r="BK444" s="5" t="s">
        <v>105</v>
      </c>
      <c r="BL444" s="5" t="s">
        <v>105</v>
      </c>
      <c r="BM444" s="5" t="s">
        <v>105</v>
      </c>
      <c r="BN444" s="5" t="s">
        <v>105</v>
      </c>
      <c r="BO444" s="5" t="s">
        <v>105</v>
      </c>
      <c r="BP444" s="5" t="s">
        <v>3854</v>
      </c>
      <c r="BQ444" s="5" t="s">
        <v>105</v>
      </c>
      <c r="BR444" s="5" t="s">
        <v>215</v>
      </c>
      <c r="BS444" s="5" t="s">
        <v>105</v>
      </c>
      <c r="BT444" s="5" t="s">
        <v>3855</v>
      </c>
      <c r="BU444" s="5" t="s">
        <v>119</v>
      </c>
      <c r="BV444" s="5" t="s">
        <v>348</v>
      </c>
      <c r="BW444" s="5" t="s">
        <v>118</v>
      </c>
      <c r="BX444" s="5" t="s">
        <v>105</v>
      </c>
      <c r="BY444" s="5" t="s">
        <v>105</v>
      </c>
      <c r="BZ444" s="5" t="s">
        <v>105</v>
      </c>
      <c r="CA444" s="5" t="s">
        <v>105</v>
      </c>
      <c r="CB444" s="5" t="s">
        <v>105</v>
      </c>
      <c r="CC444" s="5" t="s">
        <v>105</v>
      </c>
      <c r="CD444" s="5" t="s">
        <v>105</v>
      </c>
      <c r="CE444" s="5" t="s">
        <v>105</v>
      </c>
      <c r="CF444" s="5" t="s">
        <v>105</v>
      </c>
      <c r="CG444" s="5" t="s">
        <v>105</v>
      </c>
      <c r="CH444" s="5" t="s">
        <v>105</v>
      </c>
      <c r="CI444" s="5" t="s">
        <v>105</v>
      </c>
      <c r="CJ444" s="5" t="s">
        <v>105</v>
      </c>
      <c r="CK444" s="5" t="s">
        <v>105</v>
      </c>
      <c r="CL444" s="5" t="s">
        <v>105</v>
      </c>
      <c r="CM444" s="5" t="s">
        <v>105</v>
      </c>
      <c r="CN444" s="5" t="s">
        <v>105</v>
      </c>
      <c r="CO444" s="5" t="s">
        <v>105</v>
      </c>
      <c r="CP444" s="5" t="s">
        <v>105</v>
      </c>
      <c r="CQ444" s="26" t="s">
        <v>3856</v>
      </c>
      <c r="CR444" s="5" t="s">
        <v>105</v>
      </c>
      <c r="CS444" s="5" t="s">
        <v>105</v>
      </c>
      <c r="CT444" s="5" t="s">
        <v>105</v>
      </c>
      <c r="CU444" s="5" t="s">
        <v>105</v>
      </c>
      <c r="CV444" s="13" t="s">
        <v>3857</v>
      </c>
      <c r="CW444" s="6"/>
      <c r="CX444" s="6"/>
      <c r="CY444" s="6"/>
      <c r="CZ444" s="6"/>
      <c r="DA444" s="6"/>
      <c r="DB444" s="6"/>
      <c r="DC444" s="6"/>
      <c r="DD444" s="6"/>
      <c r="DE444" s="6"/>
      <c r="DF444" s="6"/>
    </row>
    <row r="445">
      <c r="A445" s="5" t="s">
        <v>100</v>
      </c>
      <c r="B445" s="5" t="s">
        <v>3466</v>
      </c>
      <c r="C445" s="5" t="s">
        <v>3849</v>
      </c>
      <c r="D445" s="5">
        <v>8983.0</v>
      </c>
      <c r="E445" s="5" t="s">
        <v>105</v>
      </c>
      <c r="F445" s="5">
        <v>2004.0</v>
      </c>
      <c r="G445" s="5" t="s">
        <v>163</v>
      </c>
      <c r="H445" s="5" t="s">
        <v>105</v>
      </c>
      <c r="I445" s="5" t="s">
        <v>150</v>
      </c>
      <c r="J445" s="5" t="s">
        <v>107</v>
      </c>
      <c r="K445" s="5" t="s">
        <v>108</v>
      </c>
      <c r="L445" s="5" t="s">
        <v>105</v>
      </c>
      <c r="M445" s="5" t="s">
        <v>215</v>
      </c>
      <c r="N445" s="5">
        <v>2.0</v>
      </c>
      <c r="O445" s="26" t="s">
        <v>3858</v>
      </c>
      <c r="P445" s="5" t="s">
        <v>3859</v>
      </c>
      <c r="Q445" s="5" t="s">
        <v>3860</v>
      </c>
      <c r="R445" s="5" t="s">
        <v>105</v>
      </c>
      <c r="S445" s="5" t="s">
        <v>3859</v>
      </c>
      <c r="T445" s="5" t="s">
        <v>105</v>
      </c>
      <c r="U445" s="5" t="s">
        <v>105</v>
      </c>
      <c r="V445" s="6"/>
      <c r="W445" s="5" t="s">
        <v>105</v>
      </c>
      <c r="X445" s="5">
        <v>730.0</v>
      </c>
      <c r="Y445" s="5">
        <v>70.0</v>
      </c>
      <c r="Z445" s="5" t="s">
        <v>167</v>
      </c>
      <c r="AA445" s="5" t="s">
        <v>105</v>
      </c>
      <c r="AB445" s="5" t="s">
        <v>105</v>
      </c>
      <c r="AC445" s="5" t="s">
        <v>284</v>
      </c>
      <c r="AD445" s="5" t="s">
        <v>3861</v>
      </c>
      <c r="AE445" s="5" t="s">
        <v>105</v>
      </c>
      <c r="AF445" s="5" t="s">
        <v>105</v>
      </c>
      <c r="AG445" s="5" t="s">
        <v>105</v>
      </c>
      <c r="AH445" s="6">
        <f>6.5/60</f>
        <v>0.1083333333</v>
      </c>
      <c r="AI445" s="28">
        <f>CONVERT(AJ445, "ft", "m")</f>
        <v>129.54</v>
      </c>
      <c r="AJ445" s="22">
        <v>425.0</v>
      </c>
      <c r="AK445" s="24">
        <f>CONVERT(AJ445, "ft", "yd")</f>
        <v>141.6666667</v>
      </c>
      <c r="AL445" s="5" t="s">
        <v>105</v>
      </c>
      <c r="AM445" s="5">
        <v>1.0</v>
      </c>
      <c r="AN445" s="5">
        <v>7.5</v>
      </c>
      <c r="AO445" s="5" t="s">
        <v>105</v>
      </c>
      <c r="AP445" s="5" t="s">
        <v>105</v>
      </c>
      <c r="AQ445" s="5" t="s">
        <v>105</v>
      </c>
      <c r="AR445" s="5" t="s">
        <v>105</v>
      </c>
      <c r="AS445" s="5" t="s">
        <v>105</v>
      </c>
      <c r="AT445" s="5" t="s">
        <v>105</v>
      </c>
      <c r="AU445" s="5" t="s">
        <v>105</v>
      </c>
      <c r="AV445" s="5" t="s">
        <v>105</v>
      </c>
      <c r="AW445" s="5" t="s">
        <v>3862</v>
      </c>
      <c r="AX445" s="5" t="s">
        <v>105</v>
      </c>
      <c r="AY445" s="5" t="s">
        <v>105</v>
      </c>
      <c r="AZ445" s="5" t="s">
        <v>105</v>
      </c>
      <c r="BA445" s="5" t="s">
        <v>105</v>
      </c>
      <c r="BB445" s="5" t="s">
        <v>105</v>
      </c>
      <c r="BC445" s="5" t="s">
        <v>105</v>
      </c>
      <c r="BD445" s="5" t="s">
        <v>105</v>
      </c>
      <c r="BE445" s="5" t="s">
        <v>105</v>
      </c>
      <c r="BF445" s="5" t="s">
        <v>105</v>
      </c>
      <c r="BG445" s="5" t="s">
        <v>105</v>
      </c>
      <c r="BH445" s="5" t="s">
        <v>105</v>
      </c>
      <c r="BI445" s="5" t="s">
        <v>105</v>
      </c>
      <c r="BJ445" s="5" t="s">
        <v>105</v>
      </c>
      <c r="BK445" s="5" t="s">
        <v>105</v>
      </c>
      <c r="BL445" s="5" t="s">
        <v>105</v>
      </c>
      <c r="BM445" s="5" t="s">
        <v>105</v>
      </c>
      <c r="BN445" s="5" t="s">
        <v>685</v>
      </c>
      <c r="BO445" s="5" t="s">
        <v>105</v>
      </c>
      <c r="BP445" s="5" t="s">
        <v>105</v>
      </c>
      <c r="BQ445" s="5" t="s">
        <v>105</v>
      </c>
      <c r="BR445" s="5" t="s">
        <v>3863</v>
      </c>
      <c r="BS445" s="5" t="s">
        <v>105</v>
      </c>
      <c r="BT445" s="5" t="s">
        <v>1523</v>
      </c>
      <c r="BU445" s="5" t="s">
        <v>119</v>
      </c>
      <c r="BV445" s="10" t="s">
        <v>105</v>
      </c>
      <c r="BW445" s="10" t="s">
        <v>105</v>
      </c>
      <c r="BX445" s="5" t="s">
        <v>105</v>
      </c>
      <c r="BY445" s="5" t="s">
        <v>105</v>
      </c>
      <c r="BZ445" s="5" t="s">
        <v>105</v>
      </c>
      <c r="CA445" s="5" t="s">
        <v>105</v>
      </c>
      <c r="CB445" s="5" t="s">
        <v>105</v>
      </c>
      <c r="CC445" s="5" t="s">
        <v>105</v>
      </c>
      <c r="CD445" s="5" t="s">
        <v>105</v>
      </c>
      <c r="CE445" s="5" t="s">
        <v>105</v>
      </c>
      <c r="CF445" s="5" t="s">
        <v>105</v>
      </c>
      <c r="CG445" s="5" t="s">
        <v>105</v>
      </c>
      <c r="CH445" s="5" t="s">
        <v>105</v>
      </c>
      <c r="CI445" s="5" t="s">
        <v>105</v>
      </c>
      <c r="CJ445" s="5" t="s">
        <v>105</v>
      </c>
      <c r="CK445" s="5" t="s">
        <v>105</v>
      </c>
      <c r="CL445" s="5" t="s">
        <v>105</v>
      </c>
      <c r="CM445" s="5" t="s">
        <v>105</v>
      </c>
      <c r="CN445" s="5" t="s">
        <v>105</v>
      </c>
      <c r="CO445" s="5" t="s">
        <v>105</v>
      </c>
      <c r="CP445" s="5" t="s">
        <v>105</v>
      </c>
      <c r="CQ445" s="26" t="s">
        <v>3864</v>
      </c>
      <c r="CR445" s="5" t="s">
        <v>105</v>
      </c>
      <c r="CS445" s="5" t="s">
        <v>105</v>
      </c>
      <c r="CT445" s="5" t="s">
        <v>105</v>
      </c>
      <c r="CU445" s="5" t="s">
        <v>105</v>
      </c>
      <c r="CV445" s="13" t="s">
        <v>3865</v>
      </c>
      <c r="CW445" s="6"/>
      <c r="CX445" s="6"/>
      <c r="CY445" s="6"/>
      <c r="CZ445" s="6"/>
      <c r="DA445" s="6"/>
      <c r="DB445" s="6"/>
      <c r="DC445" s="6"/>
      <c r="DD445" s="6"/>
      <c r="DE445" s="6"/>
      <c r="DF445" s="6"/>
    </row>
    <row r="446">
      <c r="A446" s="5" t="s">
        <v>100</v>
      </c>
      <c r="B446" s="5" t="s">
        <v>3466</v>
      </c>
      <c r="C446" s="5" t="s">
        <v>3849</v>
      </c>
      <c r="D446" s="5">
        <v>27906.0</v>
      </c>
      <c r="E446" s="5" t="s">
        <v>3509</v>
      </c>
      <c r="F446" s="5" t="s">
        <v>3866</v>
      </c>
      <c r="G446" s="5" t="s">
        <v>123</v>
      </c>
      <c r="H446" s="5" t="s">
        <v>105</v>
      </c>
      <c r="I446" s="5" t="s">
        <v>106</v>
      </c>
      <c r="J446" s="5" t="s">
        <v>124</v>
      </c>
      <c r="K446" s="5" t="s">
        <v>623</v>
      </c>
      <c r="L446" s="5" t="s">
        <v>105</v>
      </c>
      <c r="M446" s="5" t="s">
        <v>105</v>
      </c>
      <c r="N446" s="5">
        <v>1.0</v>
      </c>
      <c r="O446" s="26" t="s">
        <v>3867</v>
      </c>
      <c r="P446" s="5" t="s">
        <v>105</v>
      </c>
      <c r="Q446" s="5" t="s">
        <v>3868</v>
      </c>
      <c r="R446" s="5" t="s">
        <v>3869</v>
      </c>
      <c r="S446" s="5" t="s">
        <v>3859</v>
      </c>
      <c r="T446" s="5" t="s">
        <v>105</v>
      </c>
      <c r="U446" s="5" t="s">
        <v>105</v>
      </c>
      <c r="V446" s="6"/>
      <c r="W446" s="5" t="s">
        <v>105</v>
      </c>
      <c r="X446" s="5">
        <v>330.0</v>
      </c>
      <c r="Y446" s="5">
        <v>17.0</v>
      </c>
      <c r="Z446" s="5" t="s">
        <v>105</v>
      </c>
      <c r="AA446" s="5" t="s">
        <v>105</v>
      </c>
      <c r="AB446" s="5" t="s">
        <v>105</v>
      </c>
      <c r="AC446" s="5" t="s">
        <v>3870</v>
      </c>
      <c r="AD446" s="5" t="s">
        <v>629</v>
      </c>
      <c r="AE446" s="5" t="s">
        <v>105</v>
      </c>
      <c r="AF446" s="5" t="s">
        <v>105</v>
      </c>
      <c r="AG446" s="5" t="s">
        <v>105</v>
      </c>
      <c r="AH446" s="5" t="s">
        <v>105</v>
      </c>
      <c r="AI446" s="5" t="s">
        <v>105</v>
      </c>
      <c r="AJ446" s="5" t="s">
        <v>105</v>
      </c>
      <c r="AK446" s="5" t="s">
        <v>105</v>
      </c>
      <c r="AL446" s="5" t="s">
        <v>105</v>
      </c>
      <c r="AM446" s="5">
        <v>1.0</v>
      </c>
      <c r="AN446" s="5" t="s">
        <v>105</v>
      </c>
      <c r="AO446" s="5" t="s">
        <v>105</v>
      </c>
      <c r="AP446" s="5" t="s">
        <v>105</v>
      </c>
      <c r="AQ446" s="5" t="s">
        <v>105</v>
      </c>
      <c r="AR446" s="5" t="s">
        <v>105</v>
      </c>
      <c r="AS446" s="5" t="s">
        <v>105</v>
      </c>
      <c r="AT446" s="5" t="s">
        <v>105</v>
      </c>
      <c r="AU446" s="5" t="s">
        <v>105</v>
      </c>
      <c r="AV446" s="5" t="s">
        <v>105</v>
      </c>
      <c r="AW446" s="5" t="s">
        <v>105</v>
      </c>
      <c r="AX446" s="5" t="s">
        <v>105</v>
      </c>
      <c r="AY446" s="5" t="s">
        <v>105</v>
      </c>
      <c r="AZ446" s="5" t="s">
        <v>105</v>
      </c>
      <c r="BA446" s="5" t="s">
        <v>105</v>
      </c>
      <c r="BB446" s="5" t="s">
        <v>105</v>
      </c>
      <c r="BC446" s="5" t="s">
        <v>105</v>
      </c>
      <c r="BD446" s="5" t="s">
        <v>105</v>
      </c>
      <c r="BE446" s="5" t="s">
        <v>105</v>
      </c>
      <c r="BF446" s="5" t="s">
        <v>105</v>
      </c>
      <c r="BG446" s="5" t="s">
        <v>105</v>
      </c>
      <c r="BH446" s="5" t="s">
        <v>105</v>
      </c>
      <c r="BI446" s="5" t="s">
        <v>105</v>
      </c>
      <c r="BJ446" s="5" t="s">
        <v>105</v>
      </c>
      <c r="BK446" s="5" t="s">
        <v>105</v>
      </c>
      <c r="BL446" s="5" t="s">
        <v>105</v>
      </c>
      <c r="BM446" s="5" t="s">
        <v>105</v>
      </c>
      <c r="BN446" s="5" t="s">
        <v>105</v>
      </c>
      <c r="BO446" s="5" t="s">
        <v>105</v>
      </c>
      <c r="BP446" s="5" t="s">
        <v>105</v>
      </c>
      <c r="BQ446" s="5" t="s">
        <v>105</v>
      </c>
      <c r="BR446" s="5" t="s">
        <v>3871</v>
      </c>
      <c r="BS446" s="5" t="s">
        <v>105</v>
      </c>
      <c r="BT446" s="5" t="s">
        <v>105</v>
      </c>
      <c r="BU446" s="5" t="s">
        <v>119</v>
      </c>
      <c r="BV446" s="10" t="s">
        <v>105</v>
      </c>
      <c r="BW446" s="10" t="s">
        <v>105</v>
      </c>
      <c r="BX446" s="5" t="s">
        <v>105</v>
      </c>
      <c r="BY446" s="5" t="s">
        <v>105</v>
      </c>
      <c r="BZ446" s="5" t="s">
        <v>105</v>
      </c>
      <c r="CA446" s="5" t="s">
        <v>105</v>
      </c>
      <c r="CB446" s="5" t="s">
        <v>105</v>
      </c>
      <c r="CC446" s="5" t="s">
        <v>105</v>
      </c>
      <c r="CD446" s="5" t="s">
        <v>105</v>
      </c>
      <c r="CE446" s="5" t="s">
        <v>105</v>
      </c>
      <c r="CF446" s="5" t="s">
        <v>105</v>
      </c>
      <c r="CG446" s="5" t="s">
        <v>105</v>
      </c>
      <c r="CH446" s="5" t="s">
        <v>105</v>
      </c>
      <c r="CI446" s="5" t="s">
        <v>105</v>
      </c>
      <c r="CJ446" s="5" t="s">
        <v>105</v>
      </c>
      <c r="CK446" s="5" t="s">
        <v>105</v>
      </c>
      <c r="CL446" s="5" t="s">
        <v>105</v>
      </c>
      <c r="CM446" s="5" t="s">
        <v>105</v>
      </c>
      <c r="CN446" s="5" t="s">
        <v>105</v>
      </c>
      <c r="CO446" s="5" t="s">
        <v>105</v>
      </c>
      <c r="CP446" s="5" t="s">
        <v>105</v>
      </c>
      <c r="CQ446" s="26" t="s">
        <v>3872</v>
      </c>
      <c r="CR446" s="5" t="s">
        <v>105</v>
      </c>
      <c r="CS446" s="5" t="s">
        <v>105</v>
      </c>
      <c r="CT446" s="5" t="s">
        <v>105</v>
      </c>
      <c r="CU446" s="5" t="s">
        <v>118</v>
      </c>
      <c r="CV446" s="13" t="s">
        <v>3873</v>
      </c>
      <c r="CW446" s="6"/>
      <c r="CX446" s="6"/>
      <c r="CY446" s="6"/>
      <c r="CZ446" s="6"/>
      <c r="DA446" s="6"/>
      <c r="DB446" s="6"/>
      <c r="DC446" s="6"/>
      <c r="DD446" s="6"/>
      <c r="DE446" s="6"/>
      <c r="DF446" s="6"/>
    </row>
    <row r="447">
      <c r="A447" s="5" t="s">
        <v>100</v>
      </c>
      <c r="B447" s="5" t="s">
        <v>3466</v>
      </c>
      <c r="C447" s="5" t="s">
        <v>3849</v>
      </c>
      <c r="D447" s="5">
        <v>41040.0</v>
      </c>
      <c r="E447" s="5" t="s">
        <v>3468</v>
      </c>
      <c r="F447" s="5">
        <v>2011.0</v>
      </c>
      <c r="G447" s="5" t="s">
        <v>492</v>
      </c>
      <c r="H447" s="5" t="s">
        <v>105</v>
      </c>
      <c r="I447" s="5" t="s">
        <v>136</v>
      </c>
      <c r="J447" s="5" t="s">
        <v>124</v>
      </c>
      <c r="K447" s="5" t="s">
        <v>623</v>
      </c>
      <c r="L447" s="5" t="s">
        <v>105</v>
      </c>
      <c r="M447" s="5" t="s">
        <v>2494</v>
      </c>
      <c r="N447" s="5">
        <v>6.0</v>
      </c>
      <c r="O447" s="26" t="s">
        <v>3874</v>
      </c>
      <c r="P447" s="5" t="s">
        <v>3875</v>
      </c>
      <c r="Q447" s="5" t="s">
        <v>1098</v>
      </c>
      <c r="R447" s="5">
        <v>109.0</v>
      </c>
      <c r="S447" s="5" t="s">
        <v>3859</v>
      </c>
      <c r="T447" s="5">
        <v>35.438647</v>
      </c>
      <c r="U447" s="5">
        <v>-80.072324</v>
      </c>
      <c r="V447" s="6"/>
      <c r="W447" s="5">
        <v>577.0</v>
      </c>
      <c r="X447" s="5">
        <v>100.0</v>
      </c>
      <c r="Y447" s="5">
        <v>41.0</v>
      </c>
      <c r="Z447" s="5" t="s">
        <v>105</v>
      </c>
      <c r="AA447" s="5" t="s">
        <v>156</v>
      </c>
      <c r="AB447" s="5">
        <v>7.0</v>
      </c>
      <c r="AC447" s="5" t="s">
        <v>567</v>
      </c>
      <c r="AD447" s="5" t="s">
        <v>3876</v>
      </c>
      <c r="AE447" s="5" t="s">
        <v>105</v>
      </c>
      <c r="AF447" s="5" t="s">
        <v>105</v>
      </c>
      <c r="AG447" s="5" t="s">
        <v>105</v>
      </c>
      <c r="AH447" s="5" t="s">
        <v>105</v>
      </c>
      <c r="AI447" s="5" t="s">
        <v>105</v>
      </c>
      <c r="AJ447" s="5" t="s">
        <v>105</v>
      </c>
      <c r="AK447" s="5" t="s">
        <v>105</v>
      </c>
      <c r="AL447" s="5" t="s">
        <v>105</v>
      </c>
      <c r="AM447" s="5">
        <v>1.0</v>
      </c>
      <c r="AN447" s="5" t="s">
        <v>105</v>
      </c>
      <c r="AO447" s="5" t="s">
        <v>105</v>
      </c>
      <c r="AP447" s="5" t="s">
        <v>105</v>
      </c>
      <c r="AQ447" s="5" t="s">
        <v>105</v>
      </c>
      <c r="AR447" s="5" t="s">
        <v>105</v>
      </c>
      <c r="AS447" s="5" t="s">
        <v>105</v>
      </c>
      <c r="AT447" s="5" t="s">
        <v>105</v>
      </c>
      <c r="AU447" s="5" t="s">
        <v>105</v>
      </c>
      <c r="AV447" s="5" t="s">
        <v>105</v>
      </c>
      <c r="AW447" s="5" t="s">
        <v>105</v>
      </c>
      <c r="AX447" s="5" t="s">
        <v>105</v>
      </c>
      <c r="AY447" s="5" t="s">
        <v>105</v>
      </c>
      <c r="AZ447" s="5" t="s">
        <v>105</v>
      </c>
      <c r="BA447" s="5" t="s">
        <v>105</v>
      </c>
      <c r="BB447" s="5" t="s">
        <v>105</v>
      </c>
      <c r="BC447" s="5" t="s">
        <v>105</v>
      </c>
      <c r="BD447" s="5" t="s">
        <v>105</v>
      </c>
      <c r="BE447" s="5" t="s">
        <v>105</v>
      </c>
      <c r="BF447" s="5" t="s">
        <v>105</v>
      </c>
      <c r="BG447" s="5" t="s">
        <v>105</v>
      </c>
      <c r="BH447" s="5" t="s">
        <v>105</v>
      </c>
      <c r="BI447" s="5" t="s">
        <v>105</v>
      </c>
      <c r="BJ447" s="5" t="s">
        <v>105</v>
      </c>
      <c r="BK447" s="5" t="s">
        <v>105</v>
      </c>
      <c r="BL447" s="5" t="s">
        <v>105</v>
      </c>
      <c r="BM447" s="5" t="s">
        <v>105</v>
      </c>
      <c r="BN447" s="5" t="s">
        <v>105</v>
      </c>
      <c r="BO447" s="5" t="s">
        <v>105</v>
      </c>
      <c r="BP447" s="5" t="s">
        <v>105</v>
      </c>
      <c r="BQ447" s="5" t="s">
        <v>105</v>
      </c>
      <c r="BR447" s="5" t="s">
        <v>3877</v>
      </c>
      <c r="BS447" s="5" t="s">
        <v>105</v>
      </c>
      <c r="BT447" s="5" t="s">
        <v>1523</v>
      </c>
      <c r="BU447" s="5" t="s">
        <v>119</v>
      </c>
      <c r="BV447" s="10" t="s">
        <v>105</v>
      </c>
      <c r="BW447" s="10" t="s">
        <v>105</v>
      </c>
      <c r="BX447" s="5" t="s">
        <v>105</v>
      </c>
      <c r="BY447" s="5" t="s">
        <v>105</v>
      </c>
      <c r="BZ447" s="5" t="s">
        <v>105</v>
      </c>
      <c r="CA447" s="5" t="s">
        <v>105</v>
      </c>
      <c r="CB447" s="5" t="s">
        <v>105</v>
      </c>
      <c r="CC447" s="5" t="s">
        <v>105</v>
      </c>
      <c r="CD447" s="5" t="s">
        <v>105</v>
      </c>
      <c r="CE447" s="5" t="s">
        <v>105</v>
      </c>
      <c r="CF447" s="5" t="s">
        <v>105</v>
      </c>
      <c r="CG447" s="5" t="s">
        <v>105</v>
      </c>
      <c r="CH447" s="5" t="s">
        <v>105</v>
      </c>
      <c r="CI447" s="5" t="s">
        <v>105</v>
      </c>
      <c r="CJ447" s="5" t="s">
        <v>105</v>
      </c>
      <c r="CK447" s="5" t="s">
        <v>105</v>
      </c>
      <c r="CL447" s="5" t="s">
        <v>105</v>
      </c>
      <c r="CM447" s="5" t="s">
        <v>105</v>
      </c>
      <c r="CN447" s="5" t="s">
        <v>105</v>
      </c>
      <c r="CO447" s="5" t="s">
        <v>105</v>
      </c>
      <c r="CP447" s="5" t="s">
        <v>105</v>
      </c>
      <c r="CQ447" s="26" t="s">
        <v>3878</v>
      </c>
      <c r="CR447" s="5" t="s">
        <v>118</v>
      </c>
      <c r="CS447" s="5" t="s">
        <v>105</v>
      </c>
      <c r="CT447" s="5" t="s">
        <v>105</v>
      </c>
      <c r="CU447" s="5" t="s">
        <v>105</v>
      </c>
      <c r="CV447" s="13" t="s">
        <v>3879</v>
      </c>
      <c r="CW447" s="6"/>
      <c r="CX447" s="6"/>
      <c r="CY447" s="6"/>
      <c r="CZ447" s="6"/>
      <c r="DA447" s="6"/>
      <c r="DB447" s="6"/>
      <c r="DC447" s="6"/>
      <c r="DD447" s="6"/>
      <c r="DE447" s="6"/>
      <c r="DF447" s="6"/>
    </row>
    <row r="448">
      <c r="A448" s="5" t="s">
        <v>100</v>
      </c>
      <c r="B448" s="5" t="s">
        <v>3466</v>
      </c>
      <c r="C448" s="5" t="s">
        <v>3849</v>
      </c>
      <c r="D448" s="5">
        <v>67540.0</v>
      </c>
      <c r="E448" s="5" t="s">
        <v>3509</v>
      </c>
      <c r="F448" s="5">
        <v>2014.0</v>
      </c>
      <c r="G448" s="5" t="s">
        <v>313</v>
      </c>
      <c r="H448" s="5">
        <v>15.0</v>
      </c>
      <c r="I448" s="5" t="s">
        <v>214</v>
      </c>
      <c r="J448" s="5" t="s">
        <v>124</v>
      </c>
      <c r="K448" s="5" t="s">
        <v>623</v>
      </c>
      <c r="L448" s="5" t="s">
        <v>105</v>
      </c>
      <c r="M448" s="5" t="s">
        <v>372</v>
      </c>
      <c r="N448" s="5">
        <v>1.0</v>
      </c>
      <c r="O448" s="26" t="s">
        <v>3880</v>
      </c>
      <c r="P448" s="5" t="s">
        <v>3881</v>
      </c>
      <c r="Q448" s="5" t="s">
        <v>1098</v>
      </c>
      <c r="R448" s="5" t="s">
        <v>3882</v>
      </c>
      <c r="S448" s="5" t="s">
        <v>3859</v>
      </c>
      <c r="T448" s="5" t="s">
        <v>105</v>
      </c>
      <c r="U448" s="5" t="s">
        <v>105</v>
      </c>
      <c r="V448" s="5" t="s">
        <v>105</v>
      </c>
      <c r="W448" s="5" t="s">
        <v>105</v>
      </c>
      <c r="X448" s="5">
        <v>1300.0</v>
      </c>
      <c r="Y448" s="5" t="s">
        <v>190</v>
      </c>
      <c r="Z448" s="5" t="s">
        <v>167</v>
      </c>
      <c r="AA448" s="5" t="s">
        <v>220</v>
      </c>
      <c r="AB448" s="5">
        <v>15.0</v>
      </c>
      <c r="AC448" s="5" t="s">
        <v>428</v>
      </c>
      <c r="AD448" s="5" t="s">
        <v>402</v>
      </c>
      <c r="AE448" s="5" t="s">
        <v>105</v>
      </c>
      <c r="AF448" s="5" t="s">
        <v>105</v>
      </c>
      <c r="AG448" s="5" t="s">
        <v>105</v>
      </c>
      <c r="AH448" s="5" t="s">
        <v>105</v>
      </c>
      <c r="AI448" s="15" t="s">
        <v>105</v>
      </c>
      <c r="AJ448" s="15" t="s">
        <v>105</v>
      </c>
      <c r="AK448" s="15" t="s">
        <v>105</v>
      </c>
      <c r="AL448" s="15" t="s">
        <v>105</v>
      </c>
      <c r="AM448" s="15" t="s">
        <v>105</v>
      </c>
      <c r="AN448" s="15" t="s">
        <v>105</v>
      </c>
      <c r="AO448" s="15" t="s">
        <v>105</v>
      </c>
      <c r="AP448" s="15" t="s">
        <v>105</v>
      </c>
      <c r="AQ448" s="15" t="s">
        <v>105</v>
      </c>
      <c r="AR448" s="15" t="s">
        <v>105</v>
      </c>
      <c r="AS448" s="15" t="s">
        <v>105</v>
      </c>
      <c r="AT448" s="15" t="s">
        <v>105</v>
      </c>
      <c r="AU448" s="15" t="s">
        <v>105</v>
      </c>
      <c r="AV448" s="15" t="s">
        <v>105</v>
      </c>
      <c r="AW448" s="15" t="s">
        <v>105</v>
      </c>
      <c r="AX448" s="5" t="s">
        <v>105</v>
      </c>
      <c r="AY448" s="5" t="s">
        <v>105</v>
      </c>
      <c r="AZ448" s="15" t="s">
        <v>105</v>
      </c>
      <c r="BA448" s="15" t="s">
        <v>105</v>
      </c>
      <c r="BB448" s="15" t="s">
        <v>105</v>
      </c>
      <c r="BC448" s="15" t="s">
        <v>105</v>
      </c>
      <c r="BD448" s="15" t="s">
        <v>105</v>
      </c>
      <c r="BE448" s="5" t="s">
        <v>105</v>
      </c>
      <c r="BF448" s="15" t="s">
        <v>105</v>
      </c>
      <c r="BG448" s="15" t="s">
        <v>105</v>
      </c>
      <c r="BH448" s="15" t="s">
        <v>105</v>
      </c>
      <c r="BI448" s="15" t="s">
        <v>105</v>
      </c>
      <c r="BJ448" s="15" t="s">
        <v>105</v>
      </c>
      <c r="BK448" s="15" t="s">
        <v>105</v>
      </c>
      <c r="BL448" s="15" t="s">
        <v>105</v>
      </c>
      <c r="BM448" s="15" t="s">
        <v>105</v>
      </c>
      <c r="BN448" s="15" t="s">
        <v>105</v>
      </c>
      <c r="BO448" s="15" t="s">
        <v>105</v>
      </c>
      <c r="BP448" s="15" t="s">
        <v>105</v>
      </c>
      <c r="BQ448" s="15" t="s">
        <v>105</v>
      </c>
      <c r="BR448" s="5" t="s">
        <v>1564</v>
      </c>
      <c r="BS448" s="5" t="s">
        <v>105</v>
      </c>
      <c r="BT448" s="5" t="s">
        <v>105</v>
      </c>
      <c r="BU448" s="5" t="s">
        <v>105</v>
      </c>
      <c r="BV448" s="10" t="s">
        <v>105</v>
      </c>
      <c r="BW448" s="10" t="s">
        <v>105</v>
      </c>
      <c r="BX448" s="5" t="s">
        <v>105</v>
      </c>
      <c r="BY448" s="5" t="s">
        <v>105</v>
      </c>
      <c r="BZ448" s="5" t="s">
        <v>105</v>
      </c>
      <c r="CA448" s="5" t="s">
        <v>105</v>
      </c>
      <c r="CB448" s="5" t="s">
        <v>105</v>
      </c>
      <c r="CC448" s="5" t="s">
        <v>105</v>
      </c>
      <c r="CD448" s="5" t="s">
        <v>105</v>
      </c>
      <c r="CE448" s="5" t="s">
        <v>105</v>
      </c>
      <c r="CF448" s="5" t="s">
        <v>105</v>
      </c>
      <c r="CG448" s="5" t="s">
        <v>105</v>
      </c>
      <c r="CH448" s="5" t="s">
        <v>105</v>
      </c>
      <c r="CI448" s="5" t="s">
        <v>105</v>
      </c>
      <c r="CJ448" s="5" t="s">
        <v>105</v>
      </c>
      <c r="CK448" s="5" t="s">
        <v>105</v>
      </c>
      <c r="CL448" s="5" t="s">
        <v>105</v>
      </c>
      <c r="CM448" s="5" t="s">
        <v>105</v>
      </c>
      <c r="CN448" s="5" t="s">
        <v>105</v>
      </c>
      <c r="CO448" s="5" t="s">
        <v>105</v>
      </c>
      <c r="CP448" s="5" t="s">
        <v>3883</v>
      </c>
      <c r="CQ448" s="26" t="s">
        <v>3884</v>
      </c>
      <c r="CR448" s="5" t="s">
        <v>105</v>
      </c>
      <c r="CS448" s="5" t="s">
        <v>105</v>
      </c>
      <c r="CT448" s="5" t="s">
        <v>105</v>
      </c>
      <c r="CU448" s="5" t="s">
        <v>105</v>
      </c>
      <c r="CV448" s="13" t="s">
        <v>3885</v>
      </c>
      <c r="CW448" s="6"/>
      <c r="CX448" s="6"/>
      <c r="CY448" s="6"/>
      <c r="CZ448" s="6"/>
      <c r="DA448" s="6"/>
      <c r="DB448" s="6"/>
      <c r="DC448" s="6"/>
      <c r="DD448" s="6"/>
      <c r="DE448" s="6"/>
      <c r="DF448" s="6"/>
    </row>
    <row r="449">
      <c r="A449" s="5" t="s">
        <v>100</v>
      </c>
      <c r="B449" s="5" t="s">
        <v>3466</v>
      </c>
      <c r="C449" s="5" t="s">
        <v>3849</v>
      </c>
      <c r="D449" s="5">
        <v>47026.0</v>
      </c>
      <c r="E449" s="5" t="s">
        <v>3468</v>
      </c>
      <c r="F449" s="5">
        <v>2014.0</v>
      </c>
      <c r="G449" s="5" t="s">
        <v>241</v>
      </c>
      <c r="H449" s="5">
        <v>8.0</v>
      </c>
      <c r="I449" s="5" t="s">
        <v>136</v>
      </c>
      <c r="J449" s="5" t="s">
        <v>124</v>
      </c>
      <c r="K449" s="5" t="s">
        <v>623</v>
      </c>
      <c r="L449" s="5" t="s">
        <v>105</v>
      </c>
      <c r="M449" s="5" t="s">
        <v>372</v>
      </c>
      <c r="N449" s="5">
        <v>1.0</v>
      </c>
      <c r="O449" s="26" t="s">
        <v>3886</v>
      </c>
      <c r="P449" s="26" t="s">
        <v>3887</v>
      </c>
      <c r="Q449" s="5" t="s">
        <v>1098</v>
      </c>
      <c r="R449" s="5" t="s">
        <v>3869</v>
      </c>
      <c r="S449" s="5" t="s">
        <v>3859</v>
      </c>
      <c r="T449" s="5" t="s">
        <v>105</v>
      </c>
      <c r="U449" s="5" t="s">
        <v>105</v>
      </c>
      <c r="V449" s="5" t="s">
        <v>105</v>
      </c>
      <c r="W449" s="5" t="s">
        <v>105</v>
      </c>
      <c r="X449" s="5">
        <v>2000.0</v>
      </c>
      <c r="Y449" s="5">
        <v>45.0</v>
      </c>
      <c r="Z449" s="5" t="s">
        <v>167</v>
      </c>
      <c r="AA449" s="5" t="s">
        <v>283</v>
      </c>
      <c r="AB449" s="5">
        <v>96.0</v>
      </c>
      <c r="AC449" s="5" t="s">
        <v>428</v>
      </c>
      <c r="AD449" s="5" t="s">
        <v>105</v>
      </c>
      <c r="AE449" s="5" t="s">
        <v>105</v>
      </c>
      <c r="AF449" s="5" t="s">
        <v>105</v>
      </c>
      <c r="AG449" s="5" t="s">
        <v>105</v>
      </c>
      <c r="AH449" s="5">
        <v>240.0</v>
      </c>
      <c r="AI449" s="28">
        <f t="shared" ref="AI449:AI454" si="117">CONVERT(AJ449, "ft", "m")</f>
        <v>30.48</v>
      </c>
      <c r="AJ449" s="22">
        <v>100.0</v>
      </c>
      <c r="AK449" s="24">
        <f t="shared" ref="AK449:AK454" si="118">CONVERT(AJ449, "ft", "yd")</f>
        <v>33.33333333</v>
      </c>
      <c r="AL449" s="5" t="s">
        <v>105</v>
      </c>
      <c r="AM449" s="5">
        <v>1.0</v>
      </c>
      <c r="AN449" s="5" t="s">
        <v>105</v>
      </c>
      <c r="AO449" s="5" t="s">
        <v>105</v>
      </c>
      <c r="AP449" s="5" t="s">
        <v>105</v>
      </c>
      <c r="AQ449" s="5" t="s">
        <v>105</v>
      </c>
      <c r="AR449" s="5" t="s">
        <v>105</v>
      </c>
      <c r="AS449" s="5" t="s">
        <v>105</v>
      </c>
      <c r="AT449" s="5" t="s">
        <v>105</v>
      </c>
      <c r="AU449" s="5" t="s">
        <v>105</v>
      </c>
      <c r="AV449" s="5" t="s">
        <v>105</v>
      </c>
      <c r="AW449" s="5" t="s">
        <v>105</v>
      </c>
      <c r="AX449" s="5" t="s">
        <v>105</v>
      </c>
      <c r="AY449" s="5" t="s">
        <v>105</v>
      </c>
      <c r="AZ449" s="5" t="s">
        <v>105</v>
      </c>
      <c r="BA449" s="5" t="s">
        <v>105</v>
      </c>
      <c r="BB449" s="5" t="s">
        <v>105</v>
      </c>
      <c r="BC449" s="5" t="s">
        <v>105</v>
      </c>
      <c r="BD449" s="5" t="s">
        <v>105</v>
      </c>
      <c r="BE449" s="5" t="s">
        <v>105</v>
      </c>
      <c r="BF449" s="5" t="s">
        <v>105</v>
      </c>
      <c r="BG449" s="5" t="s">
        <v>105</v>
      </c>
      <c r="BH449" s="5" t="s">
        <v>105</v>
      </c>
      <c r="BI449" s="5" t="s">
        <v>105</v>
      </c>
      <c r="BJ449" s="5" t="s">
        <v>105</v>
      </c>
      <c r="BK449" s="5" t="s">
        <v>105</v>
      </c>
      <c r="BL449" s="5" t="s">
        <v>105</v>
      </c>
      <c r="BM449" s="5" t="s">
        <v>105</v>
      </c>
      <c r="BN449" s="5" t="s">
        <v>105</v>
      </c>
      <c r="BO449" s="5" t="s">
        <v>105</v>
      </c>
      <c r="BP449" s="5" t="s">
        <v>105</v>
      </c>
      <c r="BQ449" s="5" t="s">
        <v>105</v>
      </c>
      <c r="BR449" s="5" t="s">
        <v>3888</v>
      </c>
      <c r="BS449" s="5" t="s">
        <v>105</v>
      </c>
      <c r="BT449" s="5" t="s">
        <v>1523</v>
      </c>
      <c r="BU449" s="5" t="s">
        <v>105</v>
      </c>
      <c r="BV449" s="10" t="s">
        <v>105</v>
      </c>
      <c r="BW449" s="10" t="s">
        <v>105</v>
      </c>
      <c r="BX449" s="5" t="s">
        <v>1043</v>
      </c>
      <c r="BY449" s="5" t="s">
        <v>105</v>
      </c>
      <c r="BZ449" s="5" t="s">
        <v>105</v>
      </c>
      <c r="CA449" s="5" t="s">
        <v>105</v>
      </c>
      <c r="CB449" s="5" t="s">
        <v>105</v>
      </c>
      <c r="CC449" s="5" t="s">
        <v>105</v>
      </c>
      <c r="CD449" s="5" t="s">
        <v>105</v>
      </c>
      <c r="CE449" s="5" t="s">
        <v>105</v>
      </c>
      <c r="CF449" s="5" t="s">
        <v>105</v>
      </c>
      <c r="CG449" s="5" t="s">
        <v>105</v>
      </c>
      <c r="CH449" s="5" t="s">
        <v>105</v>
      </c>
      <c r="CI449" s="5" t="s">
        <v>105</v>
      </c>
      <c r="CJ449" s="5" t="s">
        <v>105</v>
      </c>
      <c r="CK449" s="5" t="s">
        <v>105</v>
      </c>
      <c r="CL449" s="5" t="s">
        <v>105</v>
      </c>
      <c r="CM449" s="5" t="s">
        <v>105</v>
      </c>
      <c r="CN449" s="5" t="s">
        <v>105</v>
      </c>
      <c r="CO449" s="5" t="s">
        <v>105</v>
      </c>
      <c r="CP449" s="5" t="s">
        <v>105</v>
      </c>
      <c r="CQ449" s="26" t="s">
        <v>3889</v>
      </c>
      <c r="CR449" s="5" t="s">
        <v>105</v>
      </c>
      <c r="CS449" s="5" t="s">
        <v>105</v>
      </c>
      <c r="CT449" s="5" t="s">
        <v>105</v>
      </c>
      <c r="CU449" s="5" t="s">
        <v>105</v>
      </c>
      <c r="CV449" s="13" t="s">
        <v>3890</v>
      </c>
      <c r="CW449" s="6"/>
      <c r="CX449" s="6"/>
      <c r="CY449" s="6"/>
      <c r="CZ449" s="6"/>
      <c r="DA449" s="6"/>
      <c r="DB449" s="6"/>
      <c r="DC449" s="6"/>
      <c r="DD449" s="6"/>
      <c r="DE449" s="6"/>
      <c r="DF449" s="6"/>
    </row>
    <row r="450">
      <c r="A450" s="5" t="s">
        <v>100</v>
      </c>
      <c r="B450" s="5" t="s">
        <v>3466</v>
      </c>
      <c r="C450" s="5" t="s">
        <v>3849</v>
      </c>
      <c r="D450" s="5">
        <v>49906.0</v>
      </c>
      <c r="E450" s="5" t="s">
        <v>3468</v>
      </c>
      <c r="F450" s="5">
        <v>2015.0</v>
      </c>
      <c r="G450" s="5" t="s">
        <v>135</v>
      </c>
      <c r="H450" s="5">
        <v>24.0</v>
      </c>
      <c r="I450" s="5" t="s">
        <v>136</v>
      </c>
      <c r="J450" s="5" t="s">
        <v>124</v>
      </c>
      <c r="K450" s="5" t="s">
        <v>325</v>
      </c>
      <c r="L450" s="5" t="s">
        <v>199</v>
      </c>
      <c r="M450" s="5" t="s">
        <v>105</v>
      </c>
      <c r="N450" s="5">
        <v>1.0</v>
      </c>
      <c r="O450" s="26" t="s">
        <v>3891</v>
      </c>
      <c r="P450" s="5" t="s">
        <v>3892</v>
      </c>
      <c r="Q450" s="5" t="s">
        <v>3893</v>
      </c>
      <c r="R450" s="5" t="s">
        <v>3894</v>
      </c>
      <c r="S450" s="5" t="s">
        <v>3859</v>
      </c>
      <c r="T450" s="5">
        <v>35.310723</v>
      </c>
      <c r="U450" s="5">
        <v>-80.043258</v>
      </c>
      <c r="V450" s="6"/>
      <c r="W450" s="5">
        <v>554.0</v>
      </c>
      <c r="X450" s="5">
        <v>1000.0</v>
      </c>
      <c r="Y450" s="5" t="s">
        <v>105</v>
      </c>
      <c r="Z450" s="5" t="s">
        <v>105</v>
      </c>
      <c r="AA450" s="5" t="s">
        <v>156</v>
      </c>
      <c r="AB450" s="5">
        <v>4.0</v>
      </c>
      <c r="AC450" s="5" t="s">
        <v>462</v>
      </c>
      <c r="AD450" s="5" t="s">
        <v>402</v>
      </c>
      <c r="AE450" s="5" t="s">
        <v>105</v>
      </c>
      <c r="AF450" s="5" t="s">
        <v>105</v>
      </c>
      <c r="AG450" s="5" t="s">
        <v>105</v>
      </c>
      <c r="AH450" s="6">
        <f>30+15+15</f>
        <v>60</v>
      </c>
      <c r="AI450" s="28">
        <f t="shared" si="117"/>
        <v>198.12</v>
      </c>
      <c r="AJ450" s="22">
        <v>650.0</v>
      </c>
      <c r="AK450" s="24">
        <f t="shared" si="118"/>
        <v>216.6666667</v>
      </c>
      <c r="AL450" s="5" t="s">
        <v>105</v>
      </c>
      <c r="AM450" s="5" t="s">
        <v>105</v>
      </c>
      <c r="AN450" s="5" t="s">
        <v>105</v>
      </c>
      <c r="AO450" s="5" t="s">
        <v>105</v>
      </c>
      <c r="AP450" s="5" t="s">
        <v>105</v>
      </c>
      <c r="AQ450" s="5" t="s">
        <v>105</v>
      </c>
      <c r="AR450" s="5" t="s">
        <v>105</v>
      </c>
      <c r="AS450" s="5" t="s">
        <v>105</v>
      </c>
      <c r="AT450" s="5" t="s">
        <v>105</v>
      </c>
      <c r="AU450" s="5" t="s">
        <v>105</v>
      </c>
      <c r="AV450" s="5" t="s">
        <v>105</v>
      </c>
      <c r="AW450" s="5" t="s">
        <v>105</v>
      </c>
      <c r="AX450" s="5" t="s">
        <v>105</v>
      </c>
      <c r="AY450" s="5" t="s">
        <v>105</v>
      </c>
      <c r="AZ450" s="5" t="s">
        <v>105</v>
      </c>
      <c r="BA450" s="5" t="s">
        <v>105</v>
      </c>
      <c r="BB450" s="5" t="s">
        <v>105</v>
      </c>
      <c r="BC450" s="5" t="s">
        <v>105</v>
      </c>
      <c r="BD450" s="5" t="s">
        <v>105</v>
      </c>
      <c r="BE450" s="5" t="s">
        <v>105</v>
      </c>
      <c r="BF450" s="5" t="s">
        <v>105</v>
      </c>
      <c r="BG450" s="5" t="s">
        <v>105</v>
      </c>
      <c r="BH450" s="5" t="s">
        <v>105</v>
      </c>
      <c r="BI450" s="5" t="s">
        <v>105</v>
      </c>
      <c r="BJ450" s="5" t="s">
        <v>105</v>
      </c>
      <c r="BK450" s="5" t="s">
        <v>105</v>
      </c>
      <c r="BL450" s="5" t="s">
        <v>105</v>
      </c>
      <c r="BM450" s="5" t="s">
        <v>105</v>
      </c>
      <c r="BN450" s="5" t="s">
        <v>105</v>
      </c>
      <c r="BO450" s="5" t="s">
        <v>105</v>
      </c>
      <c r="BP450" s="5" t="s">
        <v>105</v>
      </c>
      <c r="BQ450" s="5" t="s">
        <v>105</v>
      </c>
      <c r="BR450" s="5" t="s">
        <v>105</v>
      </c>
      <c r="BS450" s="5" t="s">
        <v>105</v>
      </c>
      <c r="BT450" s="5" t="s">
        <v>105</v>
      </c>
      <c r="BU450" s="5" t="s">
        <v>105</v>
      </c>
      <c r="BV450" s="10" t="s">
        <v>105</v>
      </c>
      <c r="BW450" s="10" t="s">
        <v>105</v>
      </c>
      <c r="BX450" s="5" t="s">
        <v>3895</v>
      </c>
      <c r="BY450" s="5" t="s">
        <v>118</v>
      </c>
      <c r="BZ450" s="5" t="s">
        <v>3896</v>
      </c>
      <c r="CA450" s="5" t="s">
        <v>105</v>
      </c>
      <c r="CB450" s="5" t="s">
        <v>105</v>
      </c>
      <c r="CC450" s="5" t="s">
        <v>105</v>
      </c>
      <c r="CD450" s="5" t="s">
        <v>105</v>
      </c>
      <c r="CE450" s="5" t="s">
        <v>105</v>
      </c>
      <c r="CF450" s="5" t="s">
        <v>105</v>
      </c>
      <c r="CG450" s="5" t="s">
        <v>105</v>
      </c>
      <c r="CH450" s="5" t="s">
        <v>105</v>
      </c>
      <c r="CI450" s="5" t="s">
        <v>105</v>
      </c>
      <c r="CJ450" s="5" t="s">
        <v>105</v>
      </c>
      <c r="CK450" s="5" t="s">
        <v>105</v>
      </c>
      <c r="CL450" s="5" t="s">
        <v>105</v>
      </c>
      <c r="CM450" s="5" t="s">
        <v>105</v>
      </c>
      <c r="CN450" s="5" t="s">
        <v>105</v>
      </c>
      <c r="CO450" s="5" t="s">
        <v>105</v>
      </c>
      <c r="CP450" s="5" t="s">
        <v>105</v>
      </c>
      <c r="CQ450" s="26" t="s">
        <v>3897</v>
      </c>
      <c r="CR450" s="5" t="s">
        <v>118</v>
      </c>
      <c r="CS450" s="5" t="s">
        <v>105</v>
      </c>
      <c r="CT450" s="5" t="s">
        <v>105</v>
      </c>
      <c r="CU450" s="5" t="s">
        <v>105</v>
      </c>
      <c r="CV450" s="13" t="s">
        <v>3898</v>
      </c>
      <c r="CW450" s="6"/>
      <c r="CX450" s="6"/>
      <c r="CY450" s="6"/>
      <c r="CZ450" s="6"/>
      <c r="DA450" s="6"/>
      <c r="DB450" s="6"/>
      <c r="DC450" s="6"/>
      <c r="DD450" s="6"/>
      <c r="DE450" s="6"/>
      <c r="DF450" s="6"/>
    </row>
    <row r="451">
      <c r="A451" s="5" t="s">
        <v>100</v>
      </c>
      <c r="B451" s="5" t="s">
        <v>3466</v>
      </c>
      <c r="C451" s="5" t="s">
        <v>3849</v>
      </c>
      <c r="D451" s="5">
        <v>50074.0</v>
      </c>
      <c r="E451" s="5" t="s">
        <v>3468</v>
      </c>
      <c r="F451" s="5">
        <v>2015.0</v>
      </c>
      <c r="G451" s="5" t="s">
        <v>492</v>
      </c>
      <c r="H451" s="5">
        <v>25.0</v>
      </c>
      <c r="I451" s="5" t="s">
        <v>136</v>
      </c>
      <c r="J451" s="5" t="s">
        <v>124</v>
      </c>
      <c r="K451" s="5" t="s">
        <v>623</v>
      </c>
      <c r="L451" s="5" t="s">
        <v>199</v>
      </c>
      <c r="M451" s="5" t="s">
        <v>2494</v>
      </c>
      <c r="N451" s="5">
        <v>2.0</v>
      </c>
      <c r="O451" s="26" t="s">
        <v>3899</v>
      </c>
      <c r="P451" s="5" t="s">
        <v>105</v>
      </c>
      <c r="Q451" s="5" t="s">
        <v>3900</v>
      </c>
      <c r="R451" s="5" t="s">
        <v>105</v>
      </c>
      <c r="S451" s="5" t="s">
        <v>3859</v>
      </c>
      <c r="T451" s="5" t="s">
        <v>105</v>
      </c>
      <c r="U451" s="5" t="s">
        <v>105</v>
      </c>
      <c r="V451" s="5" t="s">
        <v>105</v>
      </c>
      <c r="W451" s="5" t="s">
        <v>105</v>
      </c>
      <c r="X451" s="5">
        <v>230.0</v>
      </c>
      <c r="Y451" s="5">
        <v>50.0</v>
      </c>
      <c r="Z451" s="5" t="s">
        <v>261</v>
      </c>
      <c r="AA451" s="5" t="s">
        <v>141</v>
      </c>
      <c r="AB451" s="5">
        <v>94.0</v>
      </c>
      <c r="AC451" s="5" t="s">
        <v>3901</v>
      </c>
      <c r="AD451" s="5" t="s">
        <v>497</v>
      </c>
      <c r="AE451" s="5" t="s">
        <v>105</v>
      </c>
      <c r="AF451" s="5" t="s">
        <v>105</v>
      </c>
      <c r="AG451" s="5" t="s">
        <v>105</v>
      </c>
      <c r="AH451" s="5">
        <v>45.0</v>
      </c>
      <c r="AI451" s="28">
        <f t="shared" si="117"/>
        <v>12.192</v>
      </c>
      <c r="AJ451" s="22">
        <v>40.0</v>
      </c>
      <c r="AK451" s="24">
        <f t="shared" si="118"/>
        <v>13.33333333</v>
      </c>
      <c r="AL451" s="5" t="s">
        <v>105</v>
      </c>
      <c r="AM451" s="5" t="s">
        <v>105</v>
      </c>
      <c r="AN451" s="5" t="s">
        <v>105</v>
      </c>
      <c r="AO451" s="5" t="s">
        <v>105</v>
      </c>
      <c r="AP451" s="5" t="s">
        <v>105</v>
      </c>
      <c r="AQ451" s="5" t="s">
        <v>105</v>
      </c>
      <c r="AR451" s="5" t="s">
        <v>105</v>
      </c>
      <c r="AS451" s="5" t="s">
        <v>105</v>
      </c>
      <c r="AT451" s="5" t="s">
        <v>105</v>
      </c>
      <c r="AU451" s="5" t="s">
        <v>105</v>
      </c>
      <c r="AV451" s="5" t="s">
        <v>105</v>
      </c>
      <c r="AW451" s="5" t="s">
        <v>105</v>
      </c>
      <c r="AX451" s="5" t="s">
        <v>105</v>
      </c>
      <c r="AY451" s="5" t="s">
        <v>105</v>
      </c>
      <c r="AZ451" s="5" t="s">
        <v>105</v>
      </c>
      <c r="BA451" s="5" t="s">
        <v>105</v>
      </c>
      <c r="BB451" s="5" t="s">
        <v>105</v>
      </c>
      <c r="BC451" s="5" t="s">
        <v>105</v>
      </c>
      <c r="BD451" s="5" t="s">
        <v>105</v>
      </c>
      <c r="BE451" s="5" t="s">
        <v>105</v>
      </c>
      <c r="BF451" s="5" t="s">
        <v>105</v>
      </c>
      <c r="BG451" s="5" t="s">
        <v>105</v>
      </c>
      <c r="BH451" s="5" t="s">
        <v>105</v>
      </c>
      <c r="BI451" s="5" t="s">
        <v>105</v>
      </c>
      <c r="BJ451" s="5" t="s">
        <v>105</v>
      </c>
      <c r="BK451" s="5" t="s">
        <v>105</v>
      </c>
      <c r="BL451" s="5" t="s">
        <v>105</v>
      </c>
      <c r="BM451" s="5" t="s">
        <v>105</v>
      </c>
      <c r="BN451" s="5" t="s">
        <v>105</v>
      </c>
      <c r="BO451" s="5" t="s">
        <v>105</v>
      </c>
      <c r="BP451" s="5" t="s">
        <v>105</v>
      </c>
      <c r="BQ451" s="5" t="s">
        <v>105</v>
      </c>
      <c r="BR451" s="5" t="s">
        <v>2083</v>
      </c>
      <c r="BS451" s="5" t="s">
        <v>105</v>
      </c>
      <c r="BT451" s="5" t="s">
        <v>105</v>
      </c>
      <c r="BU451" s="5" t="s">
        <v>105</v>
      </c>
      <c r="BV451" s="10" t="s">
        <v>105</v>
      </c>
      <c r="BW451" s="10" t="s">
        <v>105</v>
      </c>
      <c r="BX451" s="5" t="s">
        <v>3902</v>
      </c>
      <c r="BY451" s="5" t="s">
        <v>105</v>
      </c>
      <c r="BZ451" s="5" t="s">
        <v>105</v>
      </c>
      <c r="CA451" s="5" t="s">
        <v>105</v>
      </c>
      <c r="CB451" s="5" t="s">
        <v>105</v>
      </c>
      <c r="CC451" s="5" t="s">
        <v>105</v>
      </c>
      <c r="CD451" s="5" t="s">
        <v>105</v>
      </c>
      <c r="CE451" s="5" t="s">
        <v>105</v>
      </c>
      <c r="CF451" s="5" t="s">
        <v>105</v>
      </c>
      <c r="CG451" s="5" t="s">
        <v>105</v>
      </c>
      <c r="CH451" s="5" t="s">
        <v>105</v>
      </c>
      <c r="CI451" s="5" t="s">
        <v>105</v>
      </c>
      <c r="CJ451" s="5" t="s">
        <v>105</v>
      </c>
      <c r="CK451" s="5" t="s">
        <v>105</v>
      </c>
      <c r="CL451" s="5" t="s">
        <v>105</v>
      </c>
      <c r="CM451" s="5" t="s">
        <v>105</v>
      </c>
      <c r="CN451" s="5" t="s">
        <v>105</v>
      </c>
      <c r="CO451" s="5" t="s">
        <v>105</v>
      </c>
      <c r="CP451" s="5" t="s">
        <v>3903</v>
      </c>
      <c r="CQ451" s="26" t="s">
        <v>3904</v>
      </c>
      <c r="CR451" s="5" t="s">
        <v>105</v>
      </c>
      <c r="CS451" s="5" t="s">
        <v>105</v>
      </c>
      <c r="CT451" s="5" t="s">
        <v>105</v>
      </c>
      <c r="CU451" s="5" t="s">
        <v>105</v>
      </c>
      <c r="CV451" s="13" t="s">
        <v>3905</v>
      </c>
      <c r="CW451" s="6"/>
      <c r="CX451" s="6"/>
      <c r="CY451" s="6"/>
      <c r="CZ451" s="6"/>
      <c r="DA451" s="6"/>
      <c r="DB451" s="6"/>
      <c r="DC451" s="6"/>
      <c r="DD451" s="6"/>
      <c r="DE451" s="6"/>
      <c r="DF451" s="6"/>
    </row>
    <row r="452">
      <c r="A452" s="5" t="s">
        <v>100</v>
      </c>
      <c r="B452" s="5" t="s">
        <v>3466</v>
      </c>
      <c r="C452" s="5" t="s">
        <v>3849</v>
      </c>
      <c r="D452" s="5">
        <v>65677.0</v>
      </c>
      <c r="E452" s="5" t="s">
        <v>386</v>
      </c>
      <c r="F452" s="5">
        <v>2020.0</v>
      </c>
      <c r="G452" s="5" t="s">
        <v>163</v>
      </c>
      <c r="H452" s="5">
        <v>18.0</v>
      </c>
      <c r="I452" s="5" t="s">
        <v>150</v>
      </c>
      <c r="J452" s="5" t="s">
        <v>107</v>
      </c>
      <c r="K452" s="5" t="s">
        <v>108</v>
      </c>
      <c r="L452" s="5" t="s">
        <v>105</v>
      </c>
      <c r="M452" s="5" t="s">
        <v>215</v>
      </c>
      <c r="N452" s="5">
        <v>1.0</v>
      </c>
      <c r="O452" s="26" t="s">
        <v>3906</v>
      </c>
      <c r="P452" s="5" t="s">
        <v>3907</v>
      </c>
      <c r="Q452" s="5" t="s">
        <v>3893</v>
      </c>
      <c r="R452" s="5" t="s">
        <v>3908</v>
      </c>
      <c r="S452" s="5" t="s">
        <v>3859</v>
      </c>
      <c r="T452" s="5">
        <v>35.233917</v>
      </c>
      <c r="U452" s="5">
        <v>-79.989859</v>
      </c>
      <c r="V452" s="6"/>
      <c r="W452" s="5">
        <v>444.0</v>
      </c>
      <c r="X452" s="5">
        <v>1200.0</v>
      </c>
      <c r="Y452" s="5">
        <v>73.0</v>
      </c>
      <c r="Z452" s="5" t="s">
        <v>167</v>
      </c>
      <c r="AA452" s="5" t="s">
        <v>220</v>
      </c>
      <c r="AB452" s="5">
        <v>8.0</v>
      </c>
      <c r="AC452" s="5" t="s">
        <v>3909</v>
      </c>
      <c r="AD452" s="5" t="s">
        <v>105</v>
      </c>
      <c r="AE452" s="5" t="s">
        <v>105</v>
      </c>
      <c r="AF452" s="5" t="s">
        <v>105</v>
      </c>
      <c r="AG452" s="5" t="s">
        <v>105</v>
      </c>
      <c r="AH452" s="5">
        <f>5.5/60</f>
        <v>0.09166666667</v>
      </c>
      <c r="AI452" s="28">
        <f t="shared" si="117"/>
        <v>60.96</v>
      </c>
      <c r="AJ452" s="22">
        <v>200.0</v>
      </c>
      <c r="AK452" s="24">
        <f t="shared" si="118"/>
        <v>66.66666667</v>
      </c>
      <c r="AL452" s="5" t="s">
        <v>105</v>
      </c>
      <c r="AM452" s="5">
        <v>1.0</v>
      </c>
      <c r="AN452" s="5">
        <v>8.0</v>
      </c>
      <c r="AO452" s="5" t="s">
        <v>105</v>
      </c>
      <c r="AP452" s="5" t="s">
        <v>105</v>
      </c>
      <c r="AQ452" s="5" t="s">
        <v>105</v>
      </c>
      <c r="AR452" s="5" t="s">
        <v>105</v>
      </c>
      <c r="AS452" s="5" t="s">
        <v>105</v>
      </c>
      <c r="AT452" s="5" t="s">
        <v>105</v>
      </c>
      <c r="AU452" s="5" t="s">
        <v>105</v>
      </c>
      <c r="AV452" s="5" t="s">
        <v>105</v>
      </c>
      <c r="AW452" s="5" t="s">
        <v>286</v>
      </c>
      <c r="AX452" s="5" t="s">
        <v>105</v>
      </c>
      <c r="AY452" s="5" t="s">
        <v>105</v>
      </c>
      <c r="AZ452" s="5" t="s">
        <v>105</v>
      </c>
      <c r="BA452" s="5" t="s">
        <v>105</v>
      </c>
      <c r="BB452" s="5" t="s">
        <v>105</v>
      </c>
      <c r="BC452" s="5" t="s">
        <v>105</v>
      </c>
      <c r="BD452" s="5" t="s">
        <v>105</v>
      </c>
      <c r="BE452" s="5" t="s">
        <v>105</v>
      </c>
      <c r="BF452" s="5" t="s">
        <v>105</v>
      </c>
      <c r="BG452" s="5" t="s">
        <v>105</v>
      </c>
      <c r="BH452" s="5" t="s">
        <v>105</v>
      </c>
      <c r="BI452" s="5" t="s">
        <v>105</v>
      </c>
      <c r="BJ452" s="5" t="s">
        <v>105</v>
      </c>
      <c r="BK452" s="5" t="s">
        <v>105</v>
      </c>
      <c r="BL452" s="5" t="s">
        <v>105</v>
      </c>
      <c r="BM452" s="5" t="s">
        <v>105</v>
      </c>
      <c r="BN452" s="5" t="s">
        <v>105</v>
      </c>
      <c r="BO452" s="5" t="s">
        <v>105</v>
      </c>
      <c r="BP452" s="5" t="s">
        <v>3910</v>
      </c>
      <c r="BQ452" s="5" t="s">
        <v>105</v>
      </c>
      <c r="BR452" s="5" t="s">
        <v>215</v>
      </c>
      <c r="BS452" s="5" t="s">
        <v>105</v>
      </c>
      <c r="BT452" s="5" t="s">
        <v>1353</v>
      </c>
      <c r="BU452" s="5" t="s">
        <v>119</v>
      </c>
      <c r="BV452" s="10" t="s">
        <v>105</v>
      </c>
      <c r="BW452" s="10" t="s">
        <v>105</v>
      </c>
      <c r="BX452" s="5" t="s">
        <v>105</v>
      </c>
      <c r="BY452" s="5" t="s">
        <v>105</v>
      </c>
      <c r="BZ452" s="5" t="s">
        <v>105</v>
      </c>
      <c r="CA452" s="5" t="s">
        <v>105</v>
      </c>
      <c r="CB452" s="5" t="s">
        <v>105</v>
      </c>
      <c r="CC452" s="5" t="s">
        <v>105</v>
      </c>
      <c r="CD452" s="5" t="s">
        <v>105</v>
      </c>
      <c r="CE452" s="5" t="s">
        <v>105</v>
      </c>
      <c r="CF452" s="5" t="s">
        <v>105</v>
      </c>
      <c r="CG452" s="5" t="s">
        <v>105</v>
      </c>
      <c r="CH452" s="5" t="s">
        <v>105</v>
      </c>
      <c r="CI452" s="5" t="s">
        <v>105</v>
      </c>
      <c r="CJ452" s="5" t="s">
        <v>105</v>
      </c>
      <c r="CK452" s="5" t="s">
        <v>105</v>
      </c>
      <c r="CL452" s="5" t="s">
        <v>105</v>
      </c>
      <c r="CM452" s="5" t="s">
        <v>105</v>
      </c>
      <c r="CN452" s="5" t="s">
        <v>105</v>
      </c>
      <c r="CO452" s="5" t="s">
        <v>105</v>
      </c>
      <c r="CP452" s="5" t="s">
        <v>3911</v>
      </c>
      <c r="CQ452" s="5" t="s">
        <v>105</v>
      </c>
      <c r="CR452" s="5" t="s">
        <v>118</v>
      </c>
      <c r="CS452" s="5" t="s">
        <v>105</v>
      </c>
      <c r="CT452" s="5" t="s">
        <v>105</v>
      </c>
      <c r="CU452" s="5" t="s">
        <v>105</v>
      </c>
      <c r="CV452" s="13" t="s">
        <v>3912</v>
      </c>
      <c r="CW452" s="6"/>
      <c r="CX452" s="6"/>
      <c r="CY452" s="6"/>
      <c r="CZ452" s="6"/>
      <c r="DA452" s="6"/>
      <c r="DB452" s="6"/>
      <c r="DC452" s="6"/>
      <c r="DD452" s="6"/>
      <c r="DE452" s="6"/>
      <c r="DF452" s="6"/>
    </row>
    <row r="453">
      <c r="A453" s="5" t="s">
        <v>100</v>
      </c>
      <c r="B453" s="5" t="s">
        <v>3466</v>
      </c>
      <c r="C453" s="5" t="s">
        <v>3913</v>
      </c>
      <c r="D453" s="5">
        <v>26076.0</v>
      </c>
      <c r="E453" s="5" t="s">
        <v>1472</v>
      </c>
      <c r="F453" s="5">
        <v>1979.0</v>
      </c>
      <c r="G453" s="5" t="s">
        <v>105</v>
      </c>
      <c r="H453" s="5" t="s">
        <v>105</v>
      </c>
      <c r="I453" s="5" t="s">
        <v>105</v>
      </c>
      <c r="J453" s="5" t="s">
        <v>107</v>
      </c>
      <c r="K453" s="5" t="s">
        <v>108</v>
      </c>
      <c r="L453" s="5" t="s">
        <v>105</v>
      </c>
      <c r="M453" s="5" t="s">
        <v>215</v>
      </c>
      <c r="N453" s="5">
        <v>3.0</v>
      </c>
      <c r="O453" s="26" t="s">
        <v>3914</v>
      </c>
      <c r="P453" s="5" t="s">
        <v>3915</v>
      </c>
      <c r="Q453" s="5" t="s">
        <v>3916</v>
      </c>
      <c r="R453" s="5" t="s">
        <v>3917</v>
      </c>
      <c r="S453" s="5" t="s">
        <v>105</v>
      </c>
      <c r="T453" s="5" t="s">
        <v>105</v>
      </c>
      <c r="U453" s="5" t="s">
        <v>105</v>
      </c>
      <c r="V453" s="6"/>
      <c r="W453" s="5" t="s">
        <v>105</v>
      </c>
      <c r="X453" s="5">
        <v>207.0</v>
      </c>
      <c r="Y453" s="5" t="s">
        <v>105</v>
      </c>
      <c r="Z453" s="5" t="s">
        <v>167</v>
      </c>
      <c r="AA453" s="5" t="s">
        <v>105</v>
      </c>
      <c r="AB453" s="5" t="s">
        <v>105</v>
      </c>
      <c r="AC453" s="5" t="s">
        <v>3918</v>
      </c>
      <c r="AD453" s="5" t="s">
        <v>105</v>
      </c>
      <c r="AE453" s="5" t="s">
        <v>105</v>
      </c>
      <c r="AF453" s="5" t="s">
        <v>105</v>
      </c>
      <c r="AG453" s="5" t="s">
        <v>105</v>
      </c>
      <c r="AH453" s="6">
        <f>5/60</f>
        <v>0.08333333333</v>
      </c>
      <c r="AI453" s="28">
        <f t="shared" si="117"/>
        <v>41.148</v>
      </c>
      <c r="AJ453" s="22">
        <f>45*3</f>
        <v>135</v>
      </c>
      <c r="AK453" s="24">
        <f t="shared" si="118"/>
        <v>45</v>
      </c>
      <c r="AL453" s="5" t="s">
        <v>105</v>
      </c>
      <c r="AM453" s="5">
        <v>1.0</v>
      </c>
      <c r="AN453" s="5">
        <v>7.0</v>
      </c>
      <c r="AO453" s="5" t="s">
        <v>105</v>
      </c>
      <c r="AP453" s="5" t="s">
        <v>105</v>
      </c>
      <c r="AQ453" s="5" t="s">
        <v>105</v>
      </c>
      <c r="AR453" s="5" t="s">
        <v>105</v>
      </c>
      <c r="AS453" s="5" t="s">
        <v>105</v>
      </c>
      <c r="AT453" s="5" t="s">
        <v>105</v>
      </c>
      <c r="AU453" s="5" t="s">
        <v>105</v>
      </c>
      <c r="AV453" s="5" t="s">
        <v>105</v>
      </c>
      <c r="AW453" s="5" t="s">
        <v>116</v>
      </c>
      <c r="AX453" s="5" t="s">
        <v>105</v>
      </c>
      <c r="AY453" s="5" t="s">
        <v>105</v>
      </c>
      <c r="AZ453" s="5" t="s">
        <v>105</v>
      </c>
      <c r="BA453" s="5" t="s">
        <v>105</v>
      </c>
      <c r="BB453" s="5" t="s">
        <v>170</v>
      </c>
      <c r="BC453" s="5" t="s">
        <v>105</v>
      </c>
      <c r="BD453" s="5" t="s">
        <v>105</v>
      </c>
      <c r="BE453" s="5" t="s">
        <v>105</v>
      </c>
      <c r="BF453" s="5" t="s">
        <v>105</v>
      </c>
      <c r="BG453" s="5" t="s">
        <v>105</v>
      </c>
      <c r="BH453" s="5" t="s">
        <v>105</v>
      </c>
      <c r="BI453" s="5" t="s">
        <v>748</v>
      </c>
      <c r="BJ453" s="5" t="s">
        <v>105</v>
      </c>
      <c r="BK453" s="5" t="s">
        <v>306</v>
      </c>
      <c r="BL453" s="5" t="s">
        <v>318</v>
      </c>
      <c r="BM453" s="5" t="s">
        <v>1222</v>
      </c>
      <c r="BN453" s="5" t="s">
        <v>105</v>
      </c>
      <c r="BO453" s="5" t="s">
        <v>105</v>
      </c>
      <c r="BP453" s="5" t="s">
        <v>105</v>
      </c>
      <c r="BQ453" s="5" t="s">
        <v>105</v>
      </c>
      <c r="BR453" s="5" t="s">
        <v>3919</v>
      </c>
      <c r="BS453" s="5" t="s">
        <v>118</v>
      </c>
      <c r="BT453" s="5" t="s">
        <v>1353</v>
      </c>
      <c r="BU453" s="5" t="s">
        <v>119</v>
      </c>
      <c r="BV453" s="10" t="s">
        <v>105</v>
      </c>
      <c r="BW453" s="10" t="s">
        <v>105</v>
      </c>
      <c r="BX453" s="5" t="s">
        <v>105</v>
      </c>
      <c r="BY453" s="5" t="s">
        <v>105</v>
      </c>
      <c r="BZ453" s="5" t="s">
        <v>105</v>
      </c>
      <c r="CA453" s="5" t="s">
        <v>105</v>
      </c>
      <c r="CB453" s="5" t="s">
        <v>105</v>
      </c>
      <c r="CC453" s="5" t="s">
        <v>105</v>
      </c>
      <c r="CD453" s="5" t="s">
        <v>105</v>
      </c>
      <c r="CE453" s="5" t="s">
        <v>105</v>
      </c>
      <c r="CF453" s="5" t="s">
        <v>105</v>
      </c>
      <c r="CG453" s="5" t="s">
        <v>105</v>
      </c>
      <c r="CH453" s="5" t="s">
        <v>105</v>
      </c>
      <c r="CI453" s="5" t="s">
        <v>105</v>
      </c>
      <c r="CJ453" s="5" t="s">
        <v>105</v>
      </c>
      <c r="CK453" s="5" t="s">
        <v>105</v>
      </c>
      <c r="CL453" s="5" t="s">
        <v>105</v>
      </c>
      <c r="CM453" s="5" t="s">
        <v>105</v>
      </c>
      <c r="CN453" s="5" t="s">
        <v>105</v>
      </c>
      <c r="CO453" s="5" t="s">
        <v>105</v>
      </c>
      <c r="CP453" s="5" t="s">
        <v>3920</v>
      </c>
      <c r="CQ453" s="26" t="s">
        <v>3921</v>
      </c>
      <c r="CR453" s="5" t="s">
        <v>105</v>
      </c>
      <c r="CS453" s="5" t="s">
        <v>105</v>
      </c>
      <c r="CT453" s="5" t="s">
        <v>105</v>
      </c>
      <c r="CU453" s="5" t="s">
        <v>105</v>
      </c>
      <c r="CV453" s="13" t="s">
        <v>3922</v>
      </c>
      <c r="CW453" s="6"/>
      <c r="CX453" s="6"/>
      <c r="CY453" s="6"/>
      <c r="CZ453" s="6"/>
      <c r="DA453" s="6"/>
      <c r="DB453" s="6"/>
      <c r="DC453" s="6"/>
      <c r="DD453" s="6"/>
      <c r="DE453" s="6"/>
      <c r="DF453" s="6"/>
    </row>
    <row r="454">
      <c r="A454" s="5" t="s">
        <v>100</v>
      </c>
      <c r="B454" s="5" t="s">
        <v>3466</v>
      </c>
      <c r="C454" s="5" t="s">
        <v>3913</v>
      </c>
      <c r="D454" s="5">
        <v>39855.0</v>
      </c>
      <c r="E454" s="5" t="s">
        <v>3601</v>
      </c>
      <c r="F454" s="5">
        <v>2012.0</v>
      </c>
      <c r="G454" s="5" t="s">
        <v>123</v>
      </c>
      <c r="H454" s="5">
        <v>28.0</v>
      </c>
      <c r="I454" s="5" t="s">
        <v>106</v>
      </c>
      <c r="J454" s="5" t="s">
        <v>107</v>
      </c>
      <c r="K454" s="5" t="s">
        <v>108</v>
      </c>
      <c r="L454" s="5" t="s">
        <v>105</v>
      </c>
      <c r="M454" s="5" t="s">
        <v>137</v>
      </c>
      <c r="N454" s="5">
        <v>1.0</v>
      </c>
      <c r="O454" s="26" t="s">
        <v>3923</v>
      </c>
      <c r="P454" s="5" t="s">
        <v>3924</v>
      </c>
      <c r="Q454" s="5" t="s">
        <v>3925</v>
      </c>
      <c r="R454" s="5" t="s">
        <v>3926</v>
      </c>
      <c r="S454" s="5" t="s">
        <v>105</v>
      </c>
      <c r="T454" s="5" t="s">
        <v>105</v>
      </c>
      <c r="U454" s="5" t="s">
        <v>105</v>
      </c>
      <c r="V454" s="6"/>
      <c r="W454" s="5" t="s">
        <v>105</v>
      </c>
      <c r="X454" s="5">
        <v>830.0</v>
      </c>
      <c r="Y454" s="5">
        <v>27.0</v>
      </c>
      <c r="Z454" s="5" t="s">
        <v>167</v>
      </c>
      <c r="AA454" s="5" t="s">
        <v>545</v>
      </c>
      <c r="AB454" s="5">
        <v>100.0</v>
      </c>
      <c r="AC454" s="5" t="s">
        <v>3927</v>
      </c>
      <c r="AD454" s="5" t="s">
        <v>629</v>
      </c>
      <c r="AE454" s="5" t="s">
        <v>105</v>
      </c>
      <c r="AF454" s="5" t="s">
        <v>105</v>
      </c>
      <c r="AG454" s="5" t="s">
        <v>105</v>
      </c>
      <c r="AH454" s="6">
        <f>5.5/60</f>
        <v>0.09166666667</v>
      </c>
      <c r="AI454" s="28">
        <f t="shared" si="117"/>
        <v>18.288</v>
      </c>
      <c r="AJ454" s="22">
        <v>60.0</v>
      </c>
      <c r="AK454" s="24">
        <f t="shared" si="118"/>
        <v>20</v>
      </c>
      <c r="AL454" s="5" t="s">
        <v>105</v>
      </c>
      <c r="AM454" s="5">
        <v>1.0</v>
      </c>
      <c r="AN454" s="5">
        <v>7.5</v>
      </c>
      <c r="AO454" s="5" t="s">
        <v>105</v>
      </c>
      <c r="AP454" s="5" t="s">
        <v>105</v>
      </c>
      <c r="AQ454" s="5">
        <v>3.5</v>
      </c>
      <c r="AR454" s="5" t="s">
        <v>105</v>
      </c>
      <c r="AS454" s="5" t="s">
        <v>105</v>
      </c>
      <c r="AT454" s="5">
        <v>350.0</v>
      </c>
      <c r="AU454" s="5" t="s">
        <v>105</v>
      </c>
      <c r="AV454" s="5" t="s">
        <v>105</v>
      </c>
      <c r="AW454" s="5" t="s">
        <v>116</v>
      </c>
      <c r="AX454" s="5" t="s">
        <v>105</v>
      </c>
      <c r="AY454" s="5" t="s">
        <v>232</v>
      </c>
      <c r="AZ454" s="5">
        <v>5.0</v>
      </c>
      <c r="BA454" s="5" t="s">
        <v>105</v>
      </c>
      <c r="BB454" s="5" t="s">
        <v>105</v>
      </c>
      <c r="BC454" s="5" t="s">
        <v>105</v>
      </c>
      <c r="BD454" s="5" t="s">
        <v>977</v>
      </c>
      <c r="BE454" s="5" t="s">
        <v>105</v>
      </c>
      <c r="BF454" s="5" t="s">
        <v>105</v>
      </c>
      <c r="BG454" s="5" t="s">
        <v>105</v>
      </c>
      <c r="BH454" s="5" t="s">
        <v>105</v>
      </c>
      <c r="BI454" s="5" t="s">
        <v>105</v>
      </c>
      <c r="BJ454" s="5" t="s">
        <v>3928</v>
      </c>
      <c r="BK454" s="5" t="s">
        <v>118</v>
      </c>
      <c r="BL454" s="5" t="s">
        <v>105</v>
      </c>
      <c r="BM454" s="5" t="s">
        <v>749</v>
      </c>
      <c r="BN454" s="5" t="s">
        <v>685</v>
      </c>
      <c r="BO454" s="5" t="s">
        <v>105</v>
      </c>
      <c r="BP454" s="5" t="s">
        <v>3929</v>
      </c>
      <c r="BQ454" s="5" t="s">
        <v>105</v>
      </c>
      <c r="BR454" s="5" t="s">
        <v>3180</v>
      </c>
      <c r="BS454" s="5" t="s">
        <v>105</v>
      </c>
      <c r="BT454" s="5" t="s">
        <v>3930</v>
      </c>
      <c r="BU454" s="5" t="s">
        <v>119</v>
      </c>
      <c r="BV454" s="5" t="s">
        <v>348</v>
      </c>
      <c r="BW454" s="10" t="s">
        <v>105</v>
      </c>
      <c r="BX454" s="5" t="s">
        <v>105</v>
      </c>
      <c r="BY454" s="5" t="s">
        <v>105</v>
      </c>
      <c r="BZ454" s="5" t="s">
        <v>105</v>
      </c>
      <c r="CA454" s="5" t="s">
        <v>105</v>
      </c>
      <c r="CB454" s="5" t="s">
        <v>105</v>
      </c>
      <c r="CC454" s="5" t="s">
        <v>105</v>
      </c>
      <c r="CD454" s="5" t="s">
        <v>105</v>
      </c>
      <c r="CE454" s="5" t="s">
        <v>105</v>
      </c>
      <c r="CF454" s="5" t="s">
        <v>105</v>
      </c>
      <c r="CG454" s="5" t="s">
        <v>105</v>
      </c>
      <c r="CH454" s="5" t="s">
        <v>105</v>
      </c>
      <c r="CI454" s="5" t="s">
        <v>105</v>
      </c>
      <c r="CJ454" s="5" t="s">
        <v>105</v>
      </c>
      <c r="CK454" s="5" t="s">
        <v>105</v>
      </c>
      <c r="CL454" s="5" t="s">
        <v>105</v>
      </c>
      <c r="CM454" s="5" t="s">
        <v>105</v>
      </c>
      <c r="CN454" s="5">
        <v>4.0</v>
      </c>
      <c r="CO454" s="5" t="s">
        <v>105</v>
      </c>
      <c r="CP454" s="5" t="s">
        <v>105</v>
      </c>
      <c r="CQ454" s="26" t="s">
        <v>3931</v>
      </c>
      <c r="CR454" s="5" t="s">
        <v>105</v>
      </c>
      <c r="CS454" s="5" t="s">
        <v>118</v>
      </c>
      <c r="CT454" s="5" t="s">
        <v>105</v>
      </c>
      <c r="CU454" s="5" t="s">
        <v>105</v>
      </c>
      <c r="CV454" s="13" t="s">
        <v>3932</v>
      </c>
      <c r="CW454" s="6"/>
      <c r="CX454" s="6"/>
      <c r="CY454" s="6"/>
      <c r="CZ454" s="6"/>
      <c r="DA454" s="6"/>
      <c r="DB454" s="6"/>
      <c r="DC454" s="6"/>
      <c r="DD454" s="6"/>
      <c r="DE454" s="6"/>
      <c r="DF454" s="6"/>
    </row>
    <row r="455">
      <c r="A455" s="5" t="s">
        <v>100</v>
      </c>
      <c r="B455" s="5" t="s">
        <v>3466</v>
      </c>
      <c r="C455" s="5" t="s">
        <v>3933</v>
      </c>
      <c r="D455" s="5">
        <v>1939.0</v>
      </c>
      <c r="E455" s="5" t="s">
        <v>105</v>
      </c>
      <c r="F455" s="5">
        <v>1965.0</v>
      </c>
      <c r="G455" s="5" t="s">
        <v>492</v>
      </c>
      <c r="H455" s="5" t="s">
        <v>105</v>
      </c>
      <c r="I455" s="5" t="s">
        <v>136</v>
      </c>
      <c r="J455" s="5" t="s">
        <v>107</v>
      </c>
      <c r="K455" s="5" t="s">
        <v>108</v>
      </c>
      <c r="L455" s="5" t="s">
        <v>105</v>
      </c>
      <c r="M455" s="5" t="s">
        <v>1076</v>
      </c>
      <c r="N455" s="5">
        <v>1.0</v>
      </c>
      <c r="O455" s="26" t="s">
        <v>3934</v>
      </c>
      <c r="P455" s="5" t="s">
        <v>3935</v>
      </c>
      <c r="Q455" s="5" t="s">
        <v>3936</v>
      </c>
      <c r="R455" s="5" t="s">
        <v>3937</v>
      </c>
      <c r="S455" s="5" t="s">
        <v>3935</v>
      </c>
      <c r="T455" s="5" t="s">
        <v>105</v>
      </c>
      <c r="U455" s="5" t="s">
        <v>105</v>
      </c>
      <c r="V455" s="5" t="s">
        <v>105</v>
      </c>
      <c r="W455" s="5" t="s">
        <v>105</v>
      </c>
      <c r="X455" s="5">
        <v>1500.0</v>
      </c>
      <c r="Y455" s="5" t="s">
        <v>105</v>
      </c>
      <c r="Z455" s="5" t="s">
        <v>167</v>
      </c>
      <c r="AA455" s="5" t="s">
        <v>105</v>
      </c>
      <c r="AB455" s="5" t="s">
        <v>105</v>
      </c>
      <c r="AC455" s="5" t="s">
        <v>1555</v>
      </c>
      <c r="AD455" s="5" t="s">
        <v>105</v>
      </c>
      <c r="AE455" s="5" t="s">
        <v>118</v>
      </c>
      <c r="AF455" s="5" t="s">
        <v>105</v>
      </c>
      <c r="AG455" s="5" t="s">
        <v>105</v>
      </c>
      <c r="AH455" s="6">
        <f t="shared" ref="AH455:AH456" si="119">15/60</f>
        <v>0.25</v>
      </c>
      <c r="AI455" s="15" t="s">
        <v>105</v>
      </c>
      <c r="AJ455" s="15" t="s">
        <v>105</v>
      </c>
      <c r="AK455" s="15" t="s">
        <v>105</v>
      </c>
      <c r="AL455" s="15" t="s">
        <v>118</v>
      </c>
      <c r="AM455" s="5">
        <v>1.0</v>
      </c>
      <c r="AN455" s="5">
        <v>9.0</v>
      </c>
      <c r="AO455" s="5" t="s">
        <v>105</v>
      </c>
      <c r="AP455" s="5" t="s">
        <v>105</v>
      </c>
      <c r="AQ455" s="5" t="s">
        <v>105</v>
      </c>
      <c r="AR455" s="5" t="s">
        <v>105</v>
      </c>
      <c r="AS455" s="5" t="s">
        <v>105</v>
      </c>
      <c r="AT455" s="5" t="s">
        <v>105</v>
      </c>
      <c r="AU455" s="5" t="s">
        <v>105</v>
      </c>
      <c r="AV455" s="5" t="s">
        <v>105</v>
      </c>
      <c r="AW455" s="5" t="s">
        <v>317</v>
      </c>
      <c r="AX455" s="5" t="s">
        <v>105</v>
      </c>
      <c r="AY455" s="5" t="s">
        <v>105</v>
      </c>
      <c r="AZ455" s="5">
        <v>4.0</v>
      </c>
      <c r="BA455" s="5" t="s">
        <v>105</v>
      </c>
      <c r="BB455" s="5" t="s">
        <v>105</v>
      </c>
      <c r="BC455" s="5" t="s">
        <v>105</v>
      </c>
      <c r="BD455" s="5" t="s">
        <v>105</v>
      </c>
      <c r="BE455" s="5" t="s">
        <v>105</v>
      </c>
      <c r="BF455" s="5" t="s">
        <v>105</v>
      </c>
      <c r="BG455" s="5" t="s">
        <v>105</v>
      </c>
      <c r="BH455" s="5" t="s">
        <v>105</v>
      </c>
      <c r="BI455" s="5" t="s">
        <v>105</v>
      </c>
      <c r="BJ455" s="5" t="s">
        <v>105</v>
      </c>
      <c r="BK455" s="5" t="s">
        <v>105</v>
      </c>
      <c r="BL455" s="5" t="s">
        <v>105</v>
      </c>
      <c r="BM455" s="5" t="s">
        <v>105</v>
      </c>
      <c r="BN455" s="5" t="s">
        <v>105</v>
      </c>
      <c r="BO455" s="5" t="s">
        <v>105</v>
      </c>
      <c r="BP455" s="5" t="s">
        <v>3778</v>
      </c>
      <c r="BQ455" s="5" t="s">
        <v>105</v>
      </c>
      <c r="BR455" s="5" t="s">
        <v>1491</v>
      </c>
      <c r="BS455" s="5" t="s">
        <v>118</v>
      </c>
      <c r="BT455" s="5" t="s">
        <v>1353</v>
      </c>
      <c r="BU455" s="5" t="s">
        <v>119</v>
      </c>
      <c r="BV455" s="10" t="s">
        <v>105</v>
      </c>
      <c r="BW455" s="10" t="s">
        <v>105</v>
      </c>
      <c r="BX455" s="5" t="s">
        <v>105</v>
      </c>
      <c r="BY455" s="5" t="s">
        <v>105</v>
      </c>
      <c r="BZ455" s="5" t="s">
        <v>105</v>
      </c>
      <c r="CA455" s="5" t="s">
        <v>105</v>
      </c>
      <c r="CB455" s="5" t="s">
        <v>105</v>
      </c>
      <c r="CC455" s="5" t="s">
        <v>105</v>
      </c>
      <c r="CD455" s="5" t="s">
        <v>105</v>
      </c>
      <c r="CE455" s="5" t="s">
        <v>105</v>
      </c>
      <c r="CF455" s="5" t="s">
        <v>105</v>
      </c>
      <c r="CG455" s="5" t="s">
        <v>105</v>
      </c>
      <c r="CH455" s="5" t="s">
        <v>105</v>
      </c>
      <c r="CI455" s="5" t="s">
        <v>105</v>
      </c>
      <c r="CJ455" s="5" t="s">
        <v>105</v>
      </c>
      <c r="CK455" s="5" t="s">
        <v>105</v>
      </c>
      <c r="CL455" s="5" t="s">
        <v>105</v>
      </c>
      <c r="CM455" s="5" t="s">
        <v>105</v>
      </c>
      <c r="CN455" s="5" t="s">
        <v>105</v>
      </c>
      <c r="CO455" s="5" t="s">
        <v>105</v>
      </c>
      <c r="CP455" s="5" t="s">
        <v>105</v>
      </c>
      <c r="CQ455" s="26" t="s">
        <v>3938</v>
      </c>
      <c r="CR455" s="5" t="s">
        <v>105</v>
      </c>
      <c r="CS455" s="5" t="s">
        <v>105</v>
      </c>
      <c r="CT455" s="5" t="s">
        <v>105</v>
      </c>
      <c r="CU455" s="5" t="s">
        <v>105</v>
      </c>
      <c r="CV455" s="13" t="s">
        <v>3939</v>
      </c>
      <c r="CW455" s="6"/>
      <c r="CX455" s="6"/>
      <c r="CY455" s="6"/>
      <c r="CZ455" s="6"/>
      <c r="DA455" s="6"/>
      <c r="DB455" s="6"/>
      <c r="DC455" s="6"/>
      <c r="DD455" s="6"/>
      <c r="DE455" s="6"/>
      <c r="DF455" s="6"/>
    </row>
    <row r="456">
      <c r="A456" s="5" t="s">
        <v>100</v>
      </c>
      <c r="B456" s="5" t="s">
        <v>3466</v>
      </c>
      <c r="C456" s="5" t="s">
        <v>3933</v>
      </c>
      <c r="D456" s="5">
        <v>31303.0</v>
      </c>
      <c r="E456" s="5" t="s">
        <v>3601</v>
      </c>
      <c r="F456" s="5">
        <v>1983.0</v>
      </c>
      <c r="G456" s="5" t="s">
        <v>492</v>
      </c>
      <c r="H456" s="5">
        <v>2.0</v>
      </c>
      <c r="I456" s="5" t="s">
        <v>136</v>
      </c>
      <c r="J456" s="5" t="s">
        <v>107</v>
      </c>
      <c r="K456" s="5" t="s">
        <v>108</v>
      </c>
      <c r="L456" s="5" t="s">
        <v>105</v>
      </c>
      <c r="M456" s="5" t="s">
        <v>225</v>
      </c>
      <c r="N456" s="5">
        <v>2.0</v>
      </c>
      <c r="O456" s="26" t="s">
        <v>3940</v>
      </c>
      <c r="P456" s="5" t="s">
        <v>3941</v>
      </c>
      <c r="Q456" s="5" t="s">
        <v>3942</v>
      </c>
      <c r="R456" s="5" t="s">
        <v>3943</v>
      </c>
      <c r="S456" s="5" t="s">
        <v>105</v>
      </c>
      <c r="T456" s="5">
        <v>34.509226</v>
      </c>
      <c r="U456" s="5">
        <v>-77.534531</v>
      </c>
      <c r="V456" s="6"/>
      <c r="W456" s="5">
        <v>64.0</v>
      </c>
      <c r="X456" s="5">
        <v>100.0</v>
      </c>
      <c r="Y456" s="5">
        <v>65.0</v>
      </c>
      <c r="Z456" s="5" t="s">
        <v>167</v>
      </c>
      <c r="AA456" s="5" t="s">
        <v>220</v>
      </c>
      <c r="AB456" s="5">
        <v>21.0</v>
      </c>
      <c r="AC456" s="5" t="s">
        <v>3944</v>
      </c>
      <c r="AD456" s="5" t="s">
        <v>402</v>
      </c>
      <c r="AE456" s="5" t="s">
        <v>105</v>
      </c>
      <c r="AF456" s="5" t="s">
        <v>105</v>
      </c>
      <c r="AG456" s="5" t="s">
        <v>105</v>
      </c>
      <c r="AH456" s="6">
        <f t="shared" si="119"/>
        <v>0.25</v>
      </c>
      <c r="AI456" s="15" t="s">
        <v>105</v>
      </c>
      <c r="AJ456" s="15" t="s">
        <v>105</v>
      </c>
      <c r="AK456" s="15" t="s">
        <v>105</v>
      </c>
      <c r="AL456" s="15" t="s">
        <v>105</v>
      </c>
      <c r="AM456" s="5">
        <v>1.0</v>
      </c>
      <c r="AN456" s="5">
        <v>7.5</v>
      </c>
      <c r="AO456" s="5" t="s">
        <v>105</v>
      </c>
      <c r="AP456" s="5" t="s">
        <v>105</v>
      </c>
      <c r="AQ456" s="5">
        <v>3.0</v>
      </c>
      <c r="AR456" s="5" t="s">
        <v>105</v>
      </c>
      <c r="AS456" s="5" t="s">
        <v>105</v>
      </c>
      <c r="AT456" s="5">
        <v>600.0</v>
      </c>
      <c r="AU456" s="5" t="s">
        <v>105</v>
      </c>
      <c r="AV456" s="5" t="s">
        <v>105</v>
      </c>
      <c r="AW456" s="5" t="s">
        <v>1749</v>
      </c>
      <c r="AX456" s="5" t="s">
        <v>232</v>
      </c>
      <c r="AY456" s="5" t="s">
        <v>105</v>
      </c>
      <c r="AZ456" s="5">
        <v>2.0</v>
      </c>
      <c r="BA456" s="5" t="s">
        <v>317</v>
      </c>
      <c r="BB456" s="5" t="s">
        <v>170</v>
      </c>
      <c r="BC456" s="5" t="s">
        <v>2063</v>
      </c>
      <c r="BD456" s="5" t="s">
        <v>653</v>
      </c>
      <c r="BE456" s="5" t="s">
        <v>118</v>
      </c>
      <c r="BF456" s="5" t="s">
        <v>306</v>
      </c>
      <c r="BG456" s="5" t="s">
        <v>105</v>
      </c>
      <c r="BH456" s="5" t="s">
        <v>3945</v>
      </c>
      <c r="BI456" s="5" t="s">
        <v>748</v>
      </c>
      <c r="BJ456" s="5" t="s">
        <v>1888</v>
      </c>
      <c r="BK456" s="5" t="s">
        <v>306</v>
      </c>
      <c r="BL456" s="5" t="s">
        <v>105</v>
      </c>
      <c r="BM456" s="5" t="s">
        <v>3740</v>
      </c>
      <c r="BN456" s="5" t="s">
        <v>105</v>
      </c>
      <c r="BO456" s="5" t="s">
        <v>105</v>
      </c>
      <c r="BP456" s="5" t="s">
        <v>3946</v>
      </c>
      <c r="BQ456" s="5" t="s">
        <v>105</v>
      </c>
      <c r="BR456" s="5" t="s">
        <v>3947</v>
      </c>
      <c r="BS456" s="5" t="s">
        <v>105</v>
      </c>
      <c r="BT456" s="5" t="s">
        <v>3948</v>
      </c>
      <c r="BU456" s="5" t="s">
        <v>119</v>
      </c>
      <c r="BV456" s="10" t="s">
        <v>105</v>
      </c>
      <c r="BW456" s="5" t="s">
        <v>118</v>
      </c>
      <c r="BX456" s="5" t="s">
        <v>105</v>
      </c>
      <c r="BY456" s="5" t="s">
        <v>105</v>
      </c>
      <c r="BZ456" s="5" t="s">
        <v>105</v>
      </c>
      <c r="CA456" s="5" t="s">
        <v>105</v>
      </c>
      <c r="CB456" s="5" t="s">
        <v>105</v>
      </c>
      <c r="CC456" s="5" t="s">
        <v>105</v>
      </c>
      <c r="CD456" s="5" t="s">
        <v>105</v>
      </c>
      <c r="CE456" s="5" t="s">
        <v>105</v>
      </c>
      <c r="CF456" s="5" t="s">
        <v>105</v>
      </c>
      <c r="CG456" s="5" t="s">
        <v>105</v>
      </c>
      <c r="CH456" s="5" t="s">
        <v>105</v>
      </c>
      <c r="CI456" s="5" t="s">
        <v>105</v>
      </c>
      <c r="CJ456" s="5" t="s">
        <v>105</v>
      </c>
      <c r="CK456" s="5" t="s">
        <v>105</v>
      </c>
      <c r="CL456" s="5" t="s">
        <v>105</v>
      </c>
      <c r="CM456" s="5" t="s">
        <v>105</v>
      </c>
      <c r="CN456" s="5" t="s">
        <v>105</v>
      </c>
      <c r="CO456" s="5" t="s">
        <v>105</v>
      </c>
      <c r="CP456" s="5" t="s">
        <v>105</v>
      </c>
      <c r="CQ456" s="26" t="s">
        <v>3949</v>
      </c>
      <c r="CR456" s="5" t="s">
        <v>118</v>
      </c>
      <c r="CS456" s="5" t="s">
        <v>118</v>
      </c>
      <c r="CT456" s="5" t="s">
        <v>105</v>
      </c>
      <c r="CU456" s="5" t="s">
        <v>105</v>
      </c>
      <c r="CV456" s="13" t="s">
        <v>3950</v>
      </c>
      <c r="CW456" s="6"/>
      <c r="CX456" s="6"/>
      <c r="CY456" s="6"/>
      <c r="CZ456" s="6"/>
      <c r="DA456" s="6"/>
      <c r="DB456" s="6"/>
      <c r="DC456" s="6"/>
      <c r="DD456" s="6"/>
      <c r="DE456" s="6"/>
      <c r="DF456" s="6"/>
    </row>
    <row r="457">
      <c r="A457" s="5" t="s">
        <v>100</v>
      </c>
      <c r="B457" s="5" t="s">
        <v>3466</v>
      </c>
      <c r="C457" s="5" t="s">
        <v>3933</v>
      </c>
      <c r="D457" s="5">
        <v>3334.0</v>
      </c>
      <c r="E457" s="5" t="s">
        <v>105</v>
      </c>
      <c r="F457" s="5">
        <v>1987.0</v>
      </c>
      <c r="G457" s="5" t="s">
        <v>149</v>
      </c>
      <c r="H457" s="5" t="s">
        <v>105</v>
      </c>
      <c r="I457" s="5" t="s">
        <v>150</v>
      </c>
      <c r="J457" s="5" t="s">
        <v>107</v>
      </c>
      <c r="K457" s="5" t="s">
        <v>108</v>
      </c>
      <c r="L457" s="5" t="s">
        <v>199</v>
      </c>
      <c r="M457" s="5" t="s">
        <v>225</v>
      </c>
      <c r="N457" s="5">
        <v>1.0</v>
      </c>
      <c r="O457" s="26" t="s">
        <v>3951</v>
      </c>
      <c r="P457" s="5" t="s">
        <v>3952</v>
      </c>
      <c r="Q457" s="5" t="s">
        <v>3953</v>
      </c>
      <c r="R457" s="5" t="s">
        <v>588</v>
      </c>
      <c r="S457" s="5" t="s">
        <v>105</v>
      </c>
      <c r="T457" s="5" t="s">
        <v>105</v>
      </c>
      <c r="U457" s="5" t="s">
        <v>105</v>
      </c>
      <c r="V457" s="5" t="s">
        <v>105</v>
      </c>
      <c r="W457" s="5" t="s">
        <v>105</v>
      </c>
      <c r="X457" s="5">
        <v>2045.0</v>
      </c>
      <c r="Y457" s="5" t="s">
        <v>105</v>
      </c>
      <c r="Z457" s="5" t="s">
        <v>105</v>
      </c>
      <c r="AA457" s="5" t="s">
        <v>105</v>
      </c>
      <c r="AB457" s="5" t="s">
        <v>105</v>
      </c>
      <c r="AC457" s="5" t="s">
        <v>3954</v>
      </c>
      <c r="AD457" s="5" t="s">
        <v>402</v>
      </c>
      <c r="AE457" s="5" t="s">
        <v>105</v>
      </c>
      <c r="AF457" s="5" t="s">
        <v>105</v>
      </c>
      <c r="AG457" s="5" t="s">
        <v>105</v>
      </c>
      <c r="AH457" s="5" t="s">
        <v>105</v>
      </c>
      <c r="AI457" s="28">
        <f t="shared" ref="AI457:AI460" si="120">CONVERT(AJ457, "ft", "m")</f>
        <v>0.3048</v>
      </c>
      <c r="AJ457" s="22">
        <v>1.0</v>
      </c>
      <c r="AK457" s="24">
        <f t="shared" ref="AK457:AK460" si="121">CONVERT(AJ457, "ft", "yd")</f>
        <v>0.3333333333</v>
      </c>
      <c r="AL457" s="5" t="s">
        <v>105</v>
      </c>
      <c r="AM457" s="5">
        <v>1.0</v>
      </c>
      <c r="AN457" s="5">
        <v>7.25</v>
      </c>
      <c r="AO457" s="5" t="s">
        <v>105</v>
      </c>
      <c r="AP457" s="5" t="s">
        <v>105</v>
      </c>
      <c r="AQ457" s="5" t="s">
        <v>105</v>
      </c>
      <c r="AR457" s="5" t="s">
        <v>105</v>
      </c>
      <c r="AS457" s="5" t="s">
        <v>105</v>
      </c>
      <c r="AT457" s="5" t="s">
        <v>105</v>
      </c>
      <c r="AU457" s="5" t="s">
        <v>105</v>
      </c>
      <c r="AV457" s="5" t="s">
        <v>105</v>
      </c>
      <c r="AW457" s="5" t="s">
        <v>317</v>
      </c>
      <c r="AX457" s="5" t="s">
        <v>105</v>
      </c>
      <c r="AY457" s="5" t="s">
        <v>105</v>
      </c>
      <c r="AZ457" s="5" t="s">
        <v>105</v>
      </c>
      <c r="BA457" s="5" t="s">
        <v>105</v>
      </c>
      <c r="BB457" s="5" t="s">
        <v>105</v>
      </c>
      <c r="BC457" s="5" t="s">
        <v>105</v>
      </c>
      <c r="BD457" s="5" t="s">
        <v>105</v>
      </c>
      <c r="BE457" s="5" t="s">
        <v>105</v>
      </c>
      <c r="BF457" s="5" t="s">
        <v>105</v>
      </c>
      <c r="BG457" s="5" t="s">
        <v>105</v>
      </c>
      <c r="BH457" s="5" t="s">
        <v>1163</v>
      </c>
      <c r="BI457" s="5" t="s">
        <v>105</v>
      </c>
      <c r="BJ457" s="5" t="s">
        <v>105</v>
      </c>
      <c r="BK457" s="5" t="s">
        <v>105</v>
      </c>
      <c r="BL457" s="5" t="s">
        <v>105</v>
      </c>
      <c r="BM457" s="5" t="s">
        <v>105</v>
      </c>
      <c r="BN457" s="5" t="s">
        <v>105</v>
      </c>
      <c r="BO457" s="5" t="s">
        <v>118</v>
      </c>
      <c r="BP457" s="5" t="s">
        <v>3778</v>
      </c>
      <c r="BQ457" s="5" t="s">
        <v>1222</v>
      </c>
      <c r="BR457" s="5" t="s">
        <v>3955</v>
      </c>
      <c r="BS457" s="5" t="s">
        <v>105</v>
      </c>
      <c r="BT457" s="5" t="s">
        <v>1353</v>
      </c>
      <c r="BU457" s="5" t="s">
        <v>119</v>
      </c>
      <c r="BV457" s="10" t="s">
        <v>105</v>
      </c>
      <c r="BW457" s="10" t="s">
        <v>105</v>
      </c>
      <c r="BX457" s="5" t="s">
        <v>1077</v>
      </c>
      <c r="BY457" s="5" t="s">
        <v>105</v>
      </c>
      <c r="BZ457" s="5" t="s">
        <v>105</v>
      </c>
      <c r="CA457" s="5" t="s">
        <v>105</v>
      </c>
      <c r="CB457" s="5" t="s">
        <v>105</v>
      </c>
      <c r="CC457" s="5" t="s">
        <v>105</v>
      </c>
      <c r="CD457" s="5" t="s">
        <v>105</v>
      </c>
      <c r="CE457" s="5" t="s">
        <v>105</v>
      </c>
      <c r="CF457" s="5" t="s">
        <v>105</v>
      </c>
      <c r="CG457" s="5" t="s">
        <v>105</v>
      </c>
      <c r="CH457" s="5" t="s">
        <v>105</v>
      </c>
      <c r="CI457" s="5" t="s">
        <v>105</v>
      </c>
      <c r="CJ457" s="5" t="s">
        <v>105</v>
      </c>
      <c r="CK457" s="5" t="s">
        <v>105</v>
      </c>
      <c r="CL457" s="5" t="s">
        <v>105</v>
      </c>
      <c r="CM457" s="5" t="s">
        <v>105</v>
      </c>
      <c r="CN457" s="5" t="s">
        <v>105</v>
      </c>
      <c r="CO457" s="5" t="s">
        <v>105</v>
      </c>
      <c r="CP457" s="5" t="s">
        <v>105</v>
      </c>
      <c r="CQ457" s="26" t="s">
        <v>105</v>
      </c>
      <c r="CR457" s="26" t="s">
        <v>105</v>
      </c>
      <c r="CS457" s="26" t="s">
        <v>105</v>
      </c>
      <c r="CT457" s="26" t="s">
        <v>105</v>
      </c>
      <c r="CU457" s="26" t="s">
        <v>105</v>
      </c>
      <c r="CV457" s="13" t="s">
        <v>3956</v>
      </c>
      <c r="CW457" s="6"/>
      <c r="CX457" s="6"/>
      <c r="CY457" s="6"/>
      <c r="CZ457" s="6"/>
      <c r="DA457" s="6"/>
      <c r="DB457" s="6"/>
      <c r="DC457" s="6"/>
      <c r="DD457" s="6"/>
      <c r="DE457" s="6"/>
      <c r="DF457" s="6"/>
    </row>
    <row r="458">
      <c r="A458" s="5" t="s">
        <v>100</v>
      </c>
      <c r="B458" s="5" t="s">
        <v>3466</v>
      </c>
      <c r="C458" s="5" t="s">
        <v>3933</v>
      </c>
      <c r="D458" s="5">
        <v>9750.0</v>
      </c>
      <c r="E458" s="5" t="s">
        <v>148</v>
      </c>
      <c r="F458" s="5">
        <v>1999.0</v>
      </c>
      <c r="G458" s="5" t="s">
        <v>149</v>
      </c>
      <c r="H458" s="5" t="s">
        <v>105</v>
      </c>
      <c r="I458" s="5" t="s">
        <v>150</v>
      </c>
      <c r="J458" s="5" t="s">
        <v>107</v>
      </c>
      <c r="K458" s="5" t="s">
        <v>108</v>
      </c>
      <c r="L458" s="5" t="s">
        <v>199</v>
      </c>
      <c r="M458" s="5" t="s">
        <v>137</v>
      </c>
      <c r="N458" s="5">
        <v>1.0</v>
      </c>
      <c r="O458" s="26" t="s">
        <v>3957</v>
      </c>
      <c r="P458" s="5" t="s">
        <v>3958</v>
      </c>
      <c r="Q458" s="5" t="s">
        <v>3959</v>
      </c>
      <c r="R458" s="5" t="s">
        <v>3960</v>
      </c>
      <c r="S458" s="5" t="s">
        <v>105</v>
      </c>
      <c r="T458" s="5">
        <v>34.539255</v>
      </c>
      <c r="U458" s="5">
        <v>-77.503141</v>
      </c>
      <c r="V458" s="6"/>
      <c r="W458" s="5">
        <v>69.0</v>
      </c>
      <c r="X458" s="5">
        <v>650.0</v>
      </c>
      <c r="Y458" s="5" t="s">
        <v>105</v>
      </c>
      <c r="Z458" s="5" t="s">
        <v>167</v>
      </c>
      <c r="AA458" s="5" t="s">
        <v>105</v>
      </c>
      <c r="AB458" s="5" t="s">
        <v>105</v>
      </c>
      <c r="AC458" s="5" t="s">
        <v>3954</v>
      </c>
      <c r="AD458" s="5" t="s">
        <v>3961</v>
      </c>
      <c r="AE458" s="5" t="s">
        <v>105</v>
      </c>
      <c r="AF458" s="5" t="s">
        <v>105</v>
      </c>
      <c r="AG458" s="5" t="s">
        <v>105</v>
      </c>
      <c r="AH458" s="5" t="s">
        <v>105</v>
      </c>
      <c r="AI458" s="28">
        <f t="shared" si="120"/>
        <v>16.764</v>
      </c>
      <c r="AJ458" s="22">
        <v>55.0</v>
      </c>
      <c r="AK458" s="24">
        <f t="shared" si="121"/>
        <v>18.33333333</v>
      </c>
      <c r="AL458" s="5" t="s">
        <v>105</v>
      </c>
      <c r="AM458" s="5">
        <v>1.0</v>
      </c>
      <c r="AN458" s="5">
        <v>7.0</v>
      </c>
      <c r="AO458" s="5" t="s">
        <v>105</v>
      </c>
      <c r="AP458" s="5" t="s">
        <v>105</v>
      </c>
      <c r="AQ458" s="5" t="s">
        <v>105</v>
      </c>
      <c r="AR458" s="5" t="s">
        <v>105</v>
      </c>
      <c r="AS458" s="5" t="s">
        <v>105</v>
      </c>
      <c r="AT458" s="5" t="s">
        <v>105</v>
      </c>
      <c r="AU458" s="5" t="s">
        <v>105</v>
      </c>
      <c r="AV458" s="5" t="s">
        <v>105</v>
      </c>
      <c r="AW458" s="5" t="s">
        <v>317</v>
      </c>
      <c r="AX458" s="5" t="s">
        <v>105</v>
      </c>
      <c r="AY458" s="5" t="s">
        <v>105</v>
      </c>
      <c r="AZ458" s="5" t="s">
        <v>105</v>
      </c>
      <c r="BA458" s="5" t="s">
        <v>105</v>
      </c>
      <c r="BB458" s="5" t="s">
        <v>105</v>
      </c>
      <c r="BC458" s="5" t="s">
        <v>105</v>
      </c>
      <c r="BD458" s="5" t="s">
        <v>105</v>
      </c>
      <c r="BE458" s="5" t="s">
        <v>105</v>
      </c>
      <c r="BF458" s="5" t="s">
        <v>105</v>
      </c>
      <c r="BG458" s="5" t="s">
        <v>105</v>
      </c>
      <c r="BH458" s="5" t="s">
        <v>105</v>
      </c>
      <c r="BI458" s="5" t="s">
        <v>748</v>
      </c>
      <c r="BJ458" s="5" t="s">
        <v>105</v>
      </c>
      <c r="BK458" s="5" t="s">
        <v>306</v>
      </c>
      <c r="BL458" s="5" t="s">
        <v>105</v>
      </c>
      <c r="BM458" s="5" t="s">
        <v>3740</v>
      </c>
      <c r="BN458" s="5" t="s">
        <v>685</v>
      </c>
      <c r="BO458" s="5" t="s">
        <v>118</v>
      </c>
      <c r="BP458" s="5" t="s">
        <v>3962</v>
      </c>
      <c r="BQ458" s="5" t="s">
        <v>105</v>
      </c>
      <c r="BR458" s="5" t="s">
        <v>3963</v>
      </c>
      <c r="BS458" s="5" t="s">
        <v>105</v>
      </c>
      <c r="BT458" s="5" t="s">
        <v>3964</v>
      </c>
      <c r="BU458" s="5" t="s">
        <v>119</v>
      </c>
      <c r="BV458" s="10" t="s">
        <v>105</v>
      </c>
      <c r="BW458" s="10" t="s">
        <v>105</v>
      </c>
      <c r="BX458" s="5" t="s">
        <v>368</v>
      </c>
      <c r="BY458" s="5" t="s">
        <v>105</v>
      </c>
      <c r="BZ458" s="5" t="s">
        <v>105</v>
      </c>
      <c r="CA458" s="5" t="s">
        <v>105</v>
      </c>
      <c r="CB458" s="5" t="s">
        <v>105</v>
      </c>
      <c r="CC458" s="5" t="s">
        <v>105</v>
      </c>
      <c r="CD458" s="5" t="s">
        <v>105</v>
      </c>
      <c r="CE458" s="5" t="s">
        <v>105</v>
      </c>
      <c r="CF458" s="5" t="s">
        <v>105</v>
      </c>
      <c r="CG458" s="5" t="s">
        <v>105</v>
      </c>
      <c r="CH458" s="5" t="s">
        <v>105</v>
      </c>
      <c r="CI458" s="5" t="s">
        <v>105</v>
      </c>
      <c r="CJ458" s="5" t="s">
        <v>105</v>
      </c>
      <c r="CK458" s="5" t="s">
        <v>105</v>
      </c>
      <c r="CL458" s="5" t="s">
        <v>105</v>
      </c>
      <c r="CM458" s="5" t="s">
        <v>105</v>
      </c>
      <c r="CN458" s="5" t="s">
        <v>105</v>
      </c>
      <c r="CO458" s="5" t="s">
        <v>105</v>
      </c>
      <c r="CP458" s="5" t="s">
        <v>3965</v>
      </c>
      <c r="CQ458" s="26" t="s">
        <v>3966</v>
      </c>
      <c r="CR458" s="5" t="s">
        <v>118</v>
      </c>
      <c r="CS458" s="26" t="s">
        <v>105</v>
      </c>
      <c r="CT458" s="26" t="s">
        <v>105</v>
      </c>
      <c r="CU458" s="26" t="s">
        <v>105</v>
      </c>
      <c r="CV458" s="13" t="s">
        <v>3967</v>
      </c>
      <c r="CW458" s="6"/>
      <c r="CX458" s="6"/>
      <c r="CY458" s="6"/>
      <c r="CZ458" s="6"/>
      <c r="DA458" s="6"/>
      <c r="DB458" s="6"/>
      <c r="DC458" s="6"/>
      <c r="DD458" s="6"/>
      <c r="DE458" s="6"/>
      <c r="DF458" s="6"/>
    </row>
    <row r="459">
      <c r="A459" s="5" t="s">
        <v>100</v>
      </c>
      <c r="B459" s="5" t="s">
        <v>3466</v>
      </c>
      <c r="C459" s="5" t="s">
        <v>3933</v>
      </c>
      <c r="D459" s="5">
        <v>24334.0</v>
      </c>
      <c r="E459" s="5" t="s">
        <v>3509</v>
      </c>
      <c r="F459" s="5">
        <v>2005.0</v>
      </c>
      <c r="G459" s="5" t="s">
        <v>104</v>
      </c>
      <c r="H459" s="5" t="s">
        <v>105</v>
      </c>
      <c r="I459" s="5" t="s">
        <v>106</v>
      </c>
      <c r="J459" s="5" t="s">
        <v>107</v>
      </c>
      <c r="K459" s="5" t="s">
        <v>108</v>
      </c>
      <c r="L459" s="5" t="s">
        <v>105</v>
      </c>
      <c r="M459" s="5" t="s">
        <v>1076</v>
      </c>
      <c r="N459" s="5">
        <v>5.0</v>
      </c>
      <c r="O459" s="26" t="s">
        <v>3968</v>
      </c>
      <c r="P459" s="5" t="s">
        <v>3935</v>
      </c>
      <c r="Q459" s="5" t="s">
        <v>3959</v>
      </c>
      <c r="R459" s="5" t="s">
        <v>105</v>
      </c>
      <c r="S459" s="5" t="s">
        <v>3935</v>
      </c>
      <c r="T459" s="5" t="s">
        <v>105</v>
      </c>
      <c r="U459" s="5" t="s">
        <v>105</v>
      </c>
      <c r="V459" s="5" t="s">
        <v>105</v>
      </c>
      <c r="W459" s="5" t="s">
        <v>105</v>
      </c>
      <c r="X459" s="5">
        <v>207.0</v>
      </c>
      <c r="Y459" s="5" t="s">
        <v>271</v>
      </c>
      <c r="Z459" s="5" t="s">
        <v>167</v>
      </c>
      <c r="AA459" s="5" t="s">
        <v>545</v>
      </c>
      <c r="AB459" s="5">
        <v>100.0</v>
      </c>
      <c r="AC459" s="5" t="s">
        <v>3969</v>
      </c>
      <c r="AD459" s="5" t="s">
        <v>402</v>
      </c>
      <c r="AE459" s="5" t="s">
        <v>105</v>
      </c>
      <c r="AF459" s="5" t="s">
        <v>105</v>
      </c>
      <c r="AG459" s="5" t="s">
        <v>105</v>
      </c>
      <c r="AH459" s="5" t="s">
        <v>105</v>
      </c>
      <c r="AI459" s="28">
        <f t="shared" si="120"/>
        <v>4.572</v>
      </c>
      <c r="AJ459" s="22">
        <v>15.0</v>
      </c>
      <c r="AK459" s="24">
        <f t="shared" si="121"/>
        <v>5</v>
      </c>
      <c r="AL459" s="5" t="s">
        <v>105</v>
      </c>
      <c r="AM459" s="5">
        <v>1.0</v>
      </c>
      <c r="AN459" s="5">
        <v>7.0</v>
      </c>
      <c r="AO459" s="5" t="s">
        <v>105</v>
      </c>
      <c r="AP459" s="5" t="s">
        <v>105</v>
      </c>
      <c r="AQ459" s="5" t="s">
        <v>105</v>
      </c>
      <c r="AR459" s="5" t="s">
        <v>105</v>
      </c>
      <c r="AS459" s="5" t="s">
        <v>105</v>
      </c>
      <c r="AT459" s="5" t="s">
        <v>105</v>
      </c>
      <c r="AU459" s="5" t="s">
        <v>105</v>
      </c>
      <c r="AV459" s="5" t="s">
        <v>105</v>
      </c>
      <c r="AW459" s="5" t="s">
        <v>170</v>
      </c>
      <c r="AX459" s="5" t="s">
        <v>105</v>
      </c>
      <c r="AY459" s="5" t="s">
        <v>105</v>
      </c>
      <c r="AZ459" s="5" t="s">
        <v>105</v>
      </c>
      <c r="BA459" s="5" t="s">
        <v>105</v>
      </c>
      <c r="BB459" s="5" t="s">
        <v>105</v>
      </c>
      <c r="BC459" s="5" t="s">
        <v>105</v>
      </c>
      <c r="BD459" s="5" t="s">
        <v>105</v>
      </c>
      <c r="BE459" s="5" t="s">
        <v>105</v>
      </c>
      <c r="BF459" s="5" t="s">
        <v>105</v>
      </c>
      <c r="BG459" s="5" t="s">
        <v>105</v>
      </c>
      <c r="BH459" s="5" t="s">
        <v>3970</v>
      </c>
      <c r="BI459" s="5" t="s">
        <v>105</v>
      </c>
      <c r="BJ459" s="5" t="s">
        <v>105</v>
      </c>
      <c r="BK459" s="5" t="s">
        <v>306</v>
      </c>
      <c r="BL459" s="5" t="s">
        <v>105</v>
      </c>
      <c r="BM459" s="5" t="s">
        <v>749</v>
      </c>
      <c r="BN459" s="5" t="s">
        <v>105</v>
      </c>
      <c r="BO459" s="5" t="s">
        <v>118</v>
      </c>
      <c r="BP459" s="5" t="s">
        <v>105</v>
      </c>
      <c r="BQ459" s="5" t="s">
        <v>105</v>
      </c>
      <c r="BR459" s="5" t="s">
        <v>3971</v>
      </c>
      <c r="BS459" s="5" t="s">
        <v>105</v>
      </c>
      <c r="BT459" s="5" t="s">
        <v>3972</v>
      </c>
      <c r="BU459" s="5" t="s">
        <v>119</v>
      </c>
      <c r="BV459" s="10" t="s">
        <v>105</v>
      </c>
      <c r="BW459" s="10" t="s">
        <v>105</v>
      </c>
      <c r="BX459" s="5" t="s">
        <v>105</v>
      </c>
      <c r="BY459" s="5" t="s">
        <v>105</v>
      </c>
      <c r="BZ459" s="5" t="s">
        <v>105</v>
      </c>
      <c r="CA459" s="5" t="s">
        <v>105</v>
      </c>
      <c r="CB459" s="5" t="s">
        <v>105</v>
      </c>
      <c r="CC459" s="5" t="s">
        <v>105</v>
      </c>
      <c r="CD459" s="5" t="s">
        <v>105</v>
      </c>
      <c r="CE459" s="5" t="s">
        <v>105</v>
      </c>
      <c r="CF459" s="5" t="s">
        <v>105</v>
      </c>
      <c r="CG459" s="5" t="s">
        <v>105</v>
      </c>
      <c r="CH459" s="5" t="s">
        <v>105</v>
      </c>
      <c r="CI459" s="5" t="s">
        <v>105</v>
      </c>
      <c r="CJ459" s="5" t="s">
        <v>105</v>
      </c>
      <c r="CK459" s="5" t="s">
        <v>105</v>
      </c>
      <c r="CL459" s="5" t="s">
        <v>105</v>
      </c>
      <c r="CM459" s="5" t="s">
        <v>105</v>
      </c>
      <c r="CN459" s="5" t="s">
        <v>105</v>
      </c>
      <c r="CO459" s="5" t="s">
        <v>105</v>
      </c>
      <c r="CP459" s="5" t="s">
        <v>3973</v>
      </c>
      <c r="CQ459" s="26" t="s">
        <v>3974</v>
      </c>
      <c r="CR459" s="26" t="s">
        <v>105</v>
      </c>
      <c r="CS459" s="26" t="s">
        <v>105</v>
      </c>
      <c r="CT459" s="26" t="s">
        <v>105</v>
      </c>
      <c r="CU459" s="26" t="s">
        <v>105</v>
      </c>
      <c r="CV459" s="13" t="s">
        <v>3975</v>
      </c>
      <c r="CW459" s="6"/>
      <c r="CX459" s="6"/>
      <c r="CY459" s="6"/>
      <c r="CZ459" s="6"/>
      <c r="DA459" s="6"/>
      <c r="DB459" s="6"/>
      <c r="DC459" s="6"/>
      <c r="DD459" s="6"/>
      <c r="DE459" s="6"/>
      <c r="DF459" s="6"/>
    </row>
    <row r="460">
      <c r="A460" s="5" t="s">
        <v>100</v>
      </c>
      <c r="B460" s="5" t="s">
        <v>3466</v>
      </c>
      <c r="C460" s="5" t="s">
        <v>3933</v>
      </c>
      <c r="D460" s="5">
        <v>32444.0</v>
      </c>
      <c r="E460" s="5" t="s">
        <v>3601</v>
      </c>
      <c r="F460" s="5">
        <v>2010.0</v>
      </c>
      <c r="G460" s="5" t="s">
        <v>492</v>
      </c>
      <c r="H460" s="5">
        <v>18.0</v>
      </c>
      <c r="I460" s="5" t="s">
        <v>136</v>
      </c>
      <c r="J460" s="5" t="s">
        <v>124</v>
      </c>
      <c r="K460" s="5" t="s">
        <v>623</v>
      </c>
      <c r="L460" s="5" t="s">
        <v>105</v>
      </c>
      <c r="M460" s="5" t="s">
        <v>3976</v>
      </c>
      <c r="N460" s="5">
        <v>1.0</v>
      </c>
      <c r="O460" s="26" t="s">
        <v>3977</v>
      </c>
      <c r="P460" s="5" t="s">
        <v>3978</v>
      </c>
      <c r="Q460" s="5" t="s">
        <v>3979</v>
      </c>
      <c r="R460" s="5" t="s">
        <v>3980</v>
      </c>
      <c r="S460" s="5" t="s">
        <v>105</v>
      </c>
      <c r="T460" s="5" t="s">
        <v>105</v>
      </c>
      <c r="U460" s="5" t="s">
        <v>105</v>
      </c>
      <c r="V460" s="5" t="s">
        <v>105</v>
      </c>
      <c r="W460" s="5" t="s">
        <v>105</v>
      </c>
      <c r="X460" s="5">
        <v>2030.0</v>
      </c>
      <c r="Y460" s="5">
        <v>45.0</v>
      </c>
      <c r="Z460" s="5" t="s">
        <v>167</v>
      </c>
      <c r="AA460" s="5" t="s">
        <v>141</v>
      </c>
      <c r="AB460" s="5">
        <v>82.0</v>
      </c>
      <c r="AC460" s="5" t="s">
        <v>3981</v>
      </c>
      <c r="AD460" s="5" t="s">
        <v>105</v>
      </c>
      <c r="AE460" s="5" t="s">
        <v>118</v>
      </c>
      <c r="AF460" s="5" t="s">
        <v>105</v>
      </c>
      <c r="AG460" s="5" t="s">
        <v>105</v>
      </c>
      <c r="AH460" s="5">
        <f>((30+35)/2)/60</f>
        <v>0.5416666667</v>
      </c>
      <c r="AI460" s="28">
        <f t="shared" si="120"/>
        <v>41.148</v>
      </c>
      <c r="AJ460" s="22">
        <f>45*3</f>
        <v>135</v>
      </c>
      <c r="AK460" s="24">
        <f t="shared" si="121"/>
        <v>45</v>
      </c>
      <c r="AL460" s="5" t="s">
        <v>118</v>
      </c>
      <c r="AM460" s="5">
        <v>1.0</v>
      </c>
      <c r="AN460" s="5">
        <v>6.0</v>
      </c>
      <c r="AO460" s="5" t="s">
        <v>105</v>
      </c>
      <c r="AP460" s="5" t="s">
        <v>105</v>
      </c>
      <c r="AQ460" s="5" t="s">
        <v>105</v>
      </c>
      <c r="AR460" s="5" t="s">
        <v>105</v>
      </c>
      <c r="AS460" s="5" t="s">
        <v>105</v>
      </c>
      <c r="AT460" s="5" t="s">
        <v>105</v>
      </c>
      <c r="AU460" s="5" t="s">
        <v>105</v>
      </c>
      <c r="AV460" s="5" t="s">
        <v>105</v>
      </c>
      <c r="AW460" s="5" t="s">
        <v>105</v>
      </c>
      <c r="AX460" s="5" t="s">
        <v>105</v>
      </c>
      <c r="AY460" s="5" t="s">
        <v>105</v>
      </c>
      <c r="AZ460" s="5" t="s">
        <v>105</v>
      </c>
      <c r="BA460" s="5" t="s">
        <v>105</v>
      </c>
      <c r="BB460" s="5" t="s">
        <v>105</v>
      </c>
      <c r="BC460" s="5" t="s">
        <v>441</v>
      </c>
      <c r="BD460" s="5" t="s">
        <v>105</v>
      </c>
      <c r="BE460" s="5" t="s">
        <v>105</v>
      </c>
      <c r="BF460" s="5" t="s">
        <v>105</v>
      </c>
      <c r="BG460" s="5" t="s">
        <v>105</v>
      </c>
      <c r="BH460" s="5" t="s">
        <v>105</v>
      </c>
      <c r="BI460" s="5" t="s">
        <v>105</v>
      </c>
      <c r="BJ460" s="5" t="s">
        <v>105</v>
      </c>
      <c r="BK460" s="5" t="s">
        <v>105</v>
      </c>
      <c r="BL460" s="5" t="s">
        <v>105</v>
      </c>
      <c r="BM460" s="5" t="s">
        <v>105</v>
      </c>
      <c r="BN460" s="5" t="s">
        <v>105</v>
      </c>
      <c r="BO460" s="5" t="s">
        <v>118</v>
      </c>
      <c r="BP460" s="5" t="s">
        <v>3982</v>
      </c>
      <c r="BQ460" s="5" t="s">
        <v>105</v>
      </c>
      <c r="BR460" s="5" t="s">
        <v>2796</v>
      </c>
      <c r="BS460" s="5" t="s">
        <v>118</v>
      </c>
      <c r="BT460" s="5" t="s">
        <v>1353</v>
      </c>
      <c r="BU460" s="5" t="s">
        <v>105</v>
      </c>
      <c r="BV460" s="10" t="s">
        <v>105</v>
      </c>
      <c r="BW460" s="10" t="s">
        <v>105</v>
      </c>
      <c r="BX460" s="5" t="s">
        <v>105</v>
      </c>
      <c r="BY460" s="5" t="s">
        <v>105</v>
      </c>
      <c r="BZ460" s="5" t="s">
        <v>105</v>
      </c>
      <c r="CA460" s="5" t="s">
        <v>105</v>
      </c>
      <c r="CB460" s="5" t="s">
        <v>105</v>
      </c>
      <c r="CC460" s="5" t="s">
        <v>105</v>
      </c>
      <c r="CD460" s="5" t="s">
        <v>105</v>
      </c>
      <c r="CE460" s="5" t="s">
        <v>105</v>
      </c>
      <c r="CF460" s="5" t="s">
        <v>105</v>
      </c>
      <c r="CG460" s="5" t="s">
        <v>105</v>
      </c>
      <c r="CH460" s="5" t="s">
        <v>105</v>
      </c>
      <c r="CI460" s="5" t="s">
        <v>105</v>
      </c>
      <c r="CJ460" s="5" t="s">
        <v>105</v>
      </c>
      <c r="CK460" s="5" t="s">
        <v>105</v>
      </c>
      <c r="CL460" s="5" t="s">
        <v>105</v>
      </c>
      <c r="CM460" s="5" t="s">
        <v>105</v>
      </c>
      <c r="CN460" s="5" t="s">
        <v>105</v>
      </c>
      <c r="CO460" s="5" t="s">
        <v>105</v>
      </c>
      <c r="CP460" s="5" t="s">
        <v>3983</v>
      </c>
      <c r="CQ460" s="26" t="s">
        <v>3984</v>
      </c>
      <c r="CR460" s="26" t="s">
        <v>105</v>
      </c>
      <c r="CS460" s="26" t="s">
        <v>105</v>
      </c>
      <c r="CT460" s="26" t="s">
        <v>105</v>
      </c>
      <c r="CU460" s="26" t="s">
        <v>105</v>
      </c>
      <c r="CV460" s="13" t="s">
        <v>3985</v>
      </c>
      <c r="CW460" s="6"/>
      <c r="CX460" s="6"/>
      <c r="CY460" s="6"/>
      <c r="CZ460" s="6"/>
      <c r="DA460" s="6"/>
      <c r="DB460" s="6"/>
      <c r="DC460" s="6"/>
      <c r="DD460" s="6"/>
      <c r="DE460" s="6"/>
      <c r="DF460" s="6"/>
    </row>
    <row r="461">
      <c r="A461" s="5" t="s">
        <v>100</v>
      </c>
      <c r="B461" s="5" t="s">
        <v>3466</v>
      </c>
      <c r="C461" s="5" t="s">
        <v>3986</v>
      </c>
      <c r="D461" s="5">
        <v>9212.0</v>
      </c>
      <c r="E461" s="5" t="s">
        <v>105</v>
      </c>
      <c r="F461" s="5">
        <v>2004.0</v>
      </c>
      <c r="G461" s="5" t="s">
        <v>313</v>
      </c>
      <c r="H461" s="5" t="s">
        <v>105</v>
      </c>
      <c r="I461" s="5" t="s">
        <v>214</v>
      </c>
      <c r="J461" s="5" t="s">
        <v>124</v>
      </c>
      <c r="K461" s="5" t="s">
        <v>623</v>
      </c>
      <c r="L461" s="5" t="s">
        <v>199</v>
      </c>
      <c r="M461" s="5" t="s">
        <v>105</v>
      </c>
      <c r="N461" s="5">
        <v>6.0</v>
      </c>
      <c r="O461" s="26" t="s">
        <v>3987</v>
      </c>
      <c r="P461" s="5" t="s">
        <v>105</v>
      </c>
      <c r="Q461" s="5" t="s">
        <v>105</v>
      </c>
      <c r="R461" s="5" t="s">
        <v>105</v>
      </c>
      <c r="S461" s="5" t="s">
        <v>105</v>
      </c>
      <c r="T461" s="5" t="s">
        <v>105</v>
      </c>
      <c r="U461" s="5" t="s">
        <v>105</v>
      </c>
      <c r="V461" s="5" t="s">
        <v>105</v>
      </c>
      <c r="W461" s="5" t="s">
        <v>105</v>
      </c>
      <c r="X461" s="5">
        <v>200.0</v>
      </c>
      <c r="Y461" s="5" t="s">
        <v>105</v>
      </c>
      <c r="Z461" s="5" t="s">
        <v>105</v>
      </c>
      <c r="AA461" s="5" t="s">
        <v>105</v>
      </c>
      <c r="AB461" s="5" t="s">
        <v>105</v>
      </c>
      <c r="AC461" s="33" t="s">
        <v>3988</v>
      </c>
      <c r="AD461" s="33" t="s">
        <v>3989</v>
      </c>
      <c r="AE461" s="5" t="s">
        <v>105</v>
      </c>
      <c r="AF461" s="5" t="s">
        <v>105</v>
      </c>
      <c r="AG461" s="5" t="s">
        <v>105</v>
      </c>
      <c r="AH461" s="5" t="s">
        <v>105</v>
      </c>
      <c r="AI461" s="5" t="s">
        <v>105</v>
      </c>
      <c r="AJ461" s="5" t="s">
        <v>105</v>
      </c>
      <c r="AK461" s="5" t="s">
        <v>105</v>
      </c>
      <c r="AL461" s="5" t="s">
        <v>105</v>
      </c>
      <c r="AM461" s="5" t="s">
        <v>105</v>
      </c>
      <c r="AN461" s="5" t="s">
        <v>105</v>
      </c>
      <c r="AO461" s="5" t="s">
        <v>105</v>
      </c>
      <c r="AP461" s="5" t="s">
        <v>105</v>
      </c>
      <c r="AQ461" s="5" t="s">
        <v>105</v>
      </c>
      <c r="AR461" s="5" t="s">
        <v>105</v>
      </c>
      <c r="AS461" s="5" t="s">
        <v>105</v>
      </c>
      <c r="AT461" s="5" t="s">
        <v>105</v>
      </c>
      <c r="AU461" s="5" t="s">
        <v>105</v>
      </c>
      <c r="AV461" s="5" t="s">
        <v>105</v>
      </c>
      <c r="AW461" s="5" t="s">
        <v>105</v>
      </c>
      <c r="AX461" s="5" t="s">
        <v>105</v>
      </c>
      <c r="AY461" s="5" t="s">
        <v>105</v>
      </c>
      <c r="AZ461" s="5" t="s">
        <v>105</v>
      </c>
      <c r="BA461" s="5" t="s">
        <v>105</v>
      </c>
      <c r="BB461" s="5" t="s">
        <v>105</v>
      </c>
      <c r="BC461" s="5" t="s">
        <v>105</v>
      </c>
      <c r="BD461" s="5" t="s">
        <v>105</v>
      </c>
      <c r="BE461" s="5" t="s">
        <v>105</v>
      </c>
      <c r="BF461" s="5" t="s">
        <v>105</v>
      </c>
      <c r="BG461" s="5" t="s">
        <v>105</v>
      </c>
      <c r="BH461" s="5" t="s">
        <v>105</v>
      </c>
      <c r="BI461" s="5" t="s">
        <v>105</v>
      </c>
      <c r="BJ461" s="5" t="s">
        <v>105</v>
      </c>
      <c r="BK461" s="5" t="s">
        <v>105</v>
      </c>
      <c r="BL461" s="5" t="s">
        <v>105</v>
      </c>
      <c r="BM461" s="5" t="s">
        <v>105</v>
      </c>
      <c r="BN461" s="5" t="s">
        <v>105</v>
      </c>
      <c r="BO461" s="5" t="s">
        <v>105</v>
      </c>
      <c r="BP461" s="5" t="s">
        <v>105</v>
      </c>
      <c r="BQ461" s="5" t="s">
        <v>105</v>
      </c>
      <c r="BR461" s="5" t="s">
        <v>3990</v>
      </c>
      <c r="BS461" s="5" t="s">
        <v>105</v>
      </c>
      <c r="BT461" s="5" t="s">
        <v>1523</v>
      </c>
      <c r="BU461" s="5" t="s">
        <v>119</v>
      </c>
      <c r="BV461" s="10" t="s">
        <v>105</v>
      </c>
      <c r="BW461" s="10" t="s">
        <v>105</v>
      </c>
      <c r="BX461" s="5" t="s">
        <v>368</v>
      </c>
      <c r="BY461" s="5" t="s">
        <v>105</v>
      </c>
      <c r="BZ461" s="5" t="s">
        <v>105</v>
      </c>
      <c r="CA461" s="5" t="s">
        <v>105</v>
      </c>
      <c r="CB461" s="5" t="s">
        <v>105</v>
      </c>
      <c r="CC461" s="5" t="s">
        <v>105</v>
      </c>
      <c r="CD461" s="5" t="s">
        <v>105</v>
      </c>
      <c r="CE461" s="5" t="s">
        <v>105</v>
      </c>
      <c r="CF461" s="5" t="s">
        <v>105</v>
      </c>
      <c r="CG461" s="5" t="s">
        <v>105</v>
      </c>
      <c r="CH461" s="5" t="s">
        <v>105</v>
      </c>
      <c r="CI461" s="5" t="s">
        <v>105</v>
      </c>
      <c r="CJ461" s="5" t="s">
        <v>105</v>
      </c>
      <c r="CK461" s="5" t="s">
        <v>105</v>
      </c>
      <c r="CL461" s="5" t="s">
        <v>105</v>
      </c>
      <c r="CM461" s="5" t="s">
        <v>105</v>
      </c>
      <c r="CN461" s="5" t="s">
        <v>105</v>
      </c>
      <c r="CO461" s="5" t="s">
        <v>105</v>
      </c>
      <c r="CP461" s="5" t="s">
        <v>105</v>
      </c>
      <c r="CQ461" s="26" t="s">
        <v>3991</v>
      </c>
      <c r="CR461" s="26" t="s">
        <v>105</v>
      </c>
      <c r="CS461" s="26" t="s">
        <v>105</v>
      </c>
      <c r="CT461" s="26" t="s">
        <v>105</v>
      </c>
      <c r="CU461" s="26" t="s">
        <v>105</v>
      </c>
      <c r="CV461" s="13" t="s">
        <v>3992</v>
      </c>
      <c r="CW461" s="6"/>
      <c r="CX461" s="6"/>
      <c r="CY461" s="6"/>
      <c r="CZ461" s="6"/>
      <c r="DA461" s="6"/>
      <c r="DB461" s="6"/>
      <c r="DC461" s="6"/>
      <c r="DD461" s="6"/>
      <c r="DE461" s="6"/>
      <c r="DF461" s="6"/>
    </row>
    <row r="462">
      <c r="A462" s="5" t="s">
        <v>100</v>
      </c>
      <c r="B462" s="5" t="s">
        <v>3466</v>
      </c>
      <c r="C462" s="5" t="s">
        <v>3986</v>
      </c>
      <c r="D462" s="5">
        <v>74666.0</v>
      </c>
      <c r="E462" s="5" t="s">
        <v>386</v>
      </c>
      <c r="F462" s="5">
        <v>2022.0</v>
      </c>
      <c r="G462" s="5" t="s">
        <v>163</v>
      </c>
      <c r="H462" s="5">
        <v>24.0</v>
      </c>
      <c r="I462" s="5" t="s">
        <v>150</v>
      </c>
      <c r="J462" s="5" t="s">
        <v>107</v>
      </c>
      <c r="K462" s="5" t="s">
        <v>108</v>
      </c>
      <c r="L462" s="5" t="s">
        <v>105</v>
      </c>
      <c r="M462" s="5" t="s">
        <v>3553</v>
      </c>
      <c r="N462" s="5">
        <v>1.0</v>
      </c>
      <c r="O462" s="26" t="s">
        <v>3993</v>
      </c>
      <c r="P462" s="5" t="s">
        <v>3994</v>
      </c>
      <c r="Q462" s="5" t="s">
        <v>3995</v>
      </c>
      <c r="R462" s="5" t="s">
        <v>3996</v>
      </c>
      <c r="S462" s="5" t="s">
        <v>105</v>
      </c>
      <c r="T462" s="5">
        <v>36.130128</v>
      </c>
      <c r="U462" s="5">
        <v>-79.151388</v>
      </c>
      <c r="V462" s="6"/>
      <c r="W462" s="5">
        <v>260.0</v>
      </c>
      <c r="X462" s="5">
        <v>1907.0</v>
      </c>
      <c r="Y462" s="5" t="s">
        <v>105</v>
      </c>
      <c r="Z462" s="5" t="s">
        <v>105</v>
      </c>
      <c r="AA462" s="5" t="s">
        <v>220</v>
      </c>
      <c r="AB462" s="5">
        <v>18.0</v>
      </c>
      <c r="AC462" s="5" t="s">
        <v>3997</v>
      </c>
      <c r="AD462" s="5" t="s">
        <v>105</v>
      </c>
      <c r="AE462" s="5" t="s">
        <v>105</v>
      </c>
      <c r="AF462" s="5" t="s">
        <v>105</v>
      </c>
      <c r="AG462" s="5" t="s">
        <v>105</v>
      </c>
      <c r="AH462" s="6">
        <f>5/60</f>
        <v>0.08333333333</v>
      </c>
      <c r="AI462" s="28">
        <f t="shared" ref="AI462:AI464" si="122">CONVERT(AJ462, "ft", "m")</f>
        <v>18.288</v>
      </c>
      <c r="AJ462" s="22">
        <v>60.0</v>
      </c>
      <c r="AK462" s="24">
        <f t="shared" ref="AK462:AK464" si="123">CONVERT(AJ462, "ft", "yd")</f>
        <v>20</v>
      </c>
      <c r="AL462" s="5" t="s">
        <v>105</v>
      </c>
      <c r="AM462" s="5">
        <v>1.0</v>
      </c>
      <c r="AN462" s="5" t="s">
        <v>105</v>
      </c>
      <c r="AO462" s="5" t="s">
        <v>105</v>
      </c>
      <c r="AP462" s="5" t="s">
        <v>105</v>
      </c>
      <c r="AQ462" s="5" t="s">
        <v>105</v>
      </c>
      <c r="AR462" s="5" t="s">
        <v>105</v>
      </c>
      <c r="AS462" s="5" t="s">
        <v>105</v>
      </c>
      <c r="AT462" s="5" t="s">
        <v>105</v>
      </c>
      <c r="AU462" s="5" t="s">
        <v>105</v>
      </c>
      <c r="AV462" s="5" t="s">
        <v>105</v>
      </c>
      <c r="AW462" s="5" t="s">
        <v>170</v>
      </c>
      <c r="AX462" s="5" t="s">
        <v>105</v>
      </c>
      <c r="AY462" s="5" t="s">
        <v>105</v>
      </c>
      <c r="AZ462" s="5" t="s">
        <v>105</v>
      </c>
      <c r="BA462" s="5" t="s">
        <v>105</v>
      </c>
      <c r="BB462" s="5" t="s">
        <v>105</v>
      </c>
      <c r="BC462" s="5" t="s">
        <v>105</v>
      </c>
      <c r="BD462" s="5" t="s">
        <v>105</v>
      </c>
      <c r="BE462" s="5" t="s">
        <v>105</v>
      </c>
      <c r="BF462" s="5" t="s">
        <v>105</v>
      </c>
      <c r="BG462" s="5" t="s">
        <v>105</v>
      </c>
      <c r="BH462" s="5" t="s">
        <v>105</v>
      </c>
      <c r="BI462" s="5" t="s">
        <v>105</v>
      </c>
      <c r="BJ462" s="5" t="s">
        <v>105</v>
      </c>
      <c r="BK462" s="5" t="s">
        <v>105</v>
      </c>
      <c r="BL462" s="5" t="s">
        <v>105</v>
      </c>
      <c r="BM462" s="5" t="s">
        <v>105</v>
      </c>
      <c r="BN462" s="5" t="s">
        <v>105</v>
      </c>
      <c r="BO462" s="5" t="s">
        <v>105</v>
      </c>
      <c r="BP462" s="5" t="s">
        <v>105</v>
      </c>
      <c r="BQ462" s="5" t="s">
        <v>105</v>
      </c>
      <c r="BR462" s="5" t="s">
        <v>2796</v>
      </c>
      <c r="BS462" s="5" t="s">
        <v>118</v>
      </c>
      <c r="BT462" s="5" t="s">
        <v>1523</v>
      </c>
      <c r="BU462" s="5" t="s">
        <v>119</v>
      </c>
      <c r="BV462" s="10" t="s">
        <v>105</v>
      </c>
      <c r="BW462" s="10" t="s">
        <v>105</v>
      </c>
      <c r="BX462" s="5" t="s">
        <v>105</v>
      </c>
      <c r="BY462" s="5" t="s">
        <v>105</v>
      </c>
      <c r="BZ462" s="5" t="s">
        <v>105</v>
      </c>
      <c r="CA462" s="5" t="s">
        <v>105</v>
      </c>
      <c r="CB462" s="5" t="s">
        <v>105</v>
      </c>
      <c r="CC462" s="5" t="s">
        <v>105</v>
      </c>
      <c r="CD462" s="5" t="s">
        <v>105</v>
      </c>
      <c r="CE462" s="5" t="s">
        <v>105</v>
      </c>
      <c r="CF462" s="5" t="s">
        <v>105</v>
      </c>
      <c r="CG462" s="5" t="s">
        <v>105</v>
      </c>
      <c r="CH462" s="5" t="s">
        <v>105</v>
      </c>
      <c r="CI462" s="5" t="s">
        <v>105</v>
      </c>
      <c r="CJ462" s="5" t="s">
        <v>105</v>
      </c>
      <c r="CK462" s="5" t="s">
        <v>105</v>
      </c>
      <c r="CL462" s="5" t="s">
        <v>105</v>
      </c>
      <c r="CM462" s="5" t="s">
        <v>105</v>
      </c>
      <c r="CN462" s="5" t="s">
        <v>105</v>
      </c>
      <c r="CO462" s="5" t="s">
        <v>105</v>
      </c>
      <c r="CP462" s="5" t="s">
        <v>105</v>
      </c>
      <c r="CQ462" s="26" t="s">
        <v>3998</v>
      </c>
      <c r="CR462" s="5" t="s">
        <v>118</v>
      </c>
      <c r="CS462" s="26" t="s">
        <v>105</v>
      </c>
      <c r="CT462" s="26" t="s">
        <v>105</v>
      </c>
      <c r="CU462" s="26" t="s">
        <v>105</v>
      </c>
      <c r="CV462" s="13" t="s">
        <v>3999</v>
      </c>
      <c r="CW462" s="6"/>
      <c r="CX462" s="6"/>
      <c r="CY462" s="6"/>
      <c r="CZ462" s="6"/>
      <c r="DA462" s="6"/>
      <c r="DB462" s="6"/>
      <c r="DC462" s="6"/>
      <c r="DD462" s="6"/>
      <c r="DE462" s="6"/>
      <c r="DF462" s="6"/>
    </row>
    <row r="463">
      <c r="A463" s="5" t="s">
        <v>100</v>
      </c>
      <c r="B463" s="5" t="s">
        <v>3466</v>
      </c>
      <c r="C463" s="5" t="s">
        <v>3986</v>
      </c>
      <c r="D463" s="5">
        <v>74666.0</v>
      </c>
      <c r="E463" s="5" t="s">
        <v>386</v>
      </c>
      <c r="F463" s="5">
        <v>2022.0</v>
      </c>
      <c r="G463" s="5" t="s">
        <v>149</v>
      </c>
      <c r="H463" s="5">
        <v>1.0</v>
      </c>
      <c r="I463" s="5" t="s">
        <v>150</v>
      </c>
      <c r="J463" s="5" t="s">
        <v>107</v>
      </c>
      <c r="K463" s="5" t="s">
        <v>108</v>
      </c>
      <c r="L463" s="5" t="s">
        <v>105</v>
      </c>
      <c r="M463" s="5" t="s">
        <v>278</v>
      </c>
      <c r="N463" s="5">
        <v>1.0</v>
      </c>
      <c r="O463" s="26" t="s">
        <v>4000</v>
      </c>
      <c r="P463" s="5" t="s">
        <v>3994</v>
      </c>
      <c r="Q463" s="5" t="s">
        <v>3995</v>
      </c>
      <c r="R463" s="5" t="s">
        <v>3996</v>
      </c>
      <c r="S463" s="5" t="s">
        <v>105</v>
      </c>
      <c r="T463" s="5">
        <v>36.130128</v>
      </c>
      <c r="U463" s="5">
        <v>-79.151388</v>
      </c>
      <c r="V463" s="6"/>
      <c r="W463" s="5">
        <v>260.0</v>
      </c>
      <c r="X463" s="5">
        <v>1207.0</v>
      </c>
      <c r="Y463" s="5" t="s">
        <v>105</v>
      </c>
      <c r="Z463" s="5" t="s">
        <v>105</v>
      </c>
      <c r="AA463" s="5" t="s">
        <v>156</v>
      </c>
      <c r="AB463" s="5">
        <v>5.0</v>
      </c>
      <c r="AC463" s="5" t="s">
        <v>3997</v>
      </c>
      <c r="AD463" s="5" t="s">
        <v>105</v>
      </c>
      <c r="AE463" s="5" t="s">
        <v>105</v>
      </c>
      <c r="AF463" s="5" t="s">
        <v>105</v>
      </c>
      <c r="AG463" s="5" t="s">
        <v>105</v>
      </c>
      <c r="AH463" s="5" t="s">
        <v>105</v>
      </c>
      <c r="AI463" s="28">
        <f t="shared" si="122"/>
        <v>9.144</v>
      </c>
      <c r="AJ463" s="22">
        <v>30.0</v>
      </c>
      <c r="AK463" s="24">
        <f t="shared" si="123"/>
        <v>10</v>
      </c>
      <c r="AL463" s="5" t="s">
        <v>105</v>
      </c>
      <c r="AM463" s="5">
        <v>1.0</v>
      </c>
      <c r="AN463" s="5" t="s">
        <v>105</v>
      </c>
      <c r="AO463" s="5" t="s">
        <v>105</v>
      </c>
      <c r="AP463" s="5" t="s">
        <v>105</v>
      </c>
      <c r="AQ463" s="5" t="s">
        <v>105</v>
      </c>
      <c r="AR463" s="5" t="s">
        <v>105</v>
      </c>
      <c r="AS463" s="5" t="s">
        <v>105</v>
      </c>
      <c r="AT463" s="5" t="s">
        <v>105</v>
      </c>
      <c r="AU463" s="5" t="s">
        <v>105</v>
      </c>
      <c r="AV463" s="5" t="s">
        <v>105</v>
      </c>
      <c r="AW463" s="5" t="s">
        <v>170</v>
      </c>
      <c r="AX463" s="5" t="s">
        <v>105</v>
      </c>
      <c r="AY463" s="5" t="s">
        <v>105</v>
      </c>
      <c r="AZ463" s="5" t="s">
        <v>105</v>
      </c>
      <c r="BA463" s="5" t="s">
        <v>105</v>
      </c>
      <c r="BB463" s="5" t="s">
        <v>105</v>
      </c>
      <c r="BC463" s="5" t="s">
        <v>105</v>
      </c>
      <c r="BD463" s="5" t="s">
        <v>105</v>
      </c>
      <c r="BE463" s="5" t="s">
        <v>105</v>
      </c>
      <c r="BF463" s="5" t="s">
        <v>105</v>
      </c>
      <c r="BG463" s="5" t="s">
        <v>105</v>
      </c>
      <c r="BH463" s="5" t="s">
        <v>105</v>
      </c>
      <c r="BI463" s="5" t="s">
        <v>105</v>
      </c>
      <c r="BJ463" s="5" t="s">
        <v>105</v>
      </c>
      <c r="BK463" s="5" t="s">
        <v>105</v>
      </c>
      <c r="BL463" s="5" t="s">
        <v>105</v>
      </c>
      <c r="BM463" s="5" t="s">
        <v>105</v>
      </c>
      <c r="BN463" s="5" t="s">
        <v>105</v>
      </c>
      <c r="BO463" s="5" t="s">
        <v>105</v>
      </c>
      <c r="BP463" s="5" t="s">
        <v>105</v>
      </c>
      <c r="BQ463" s="5" t="s">
        <v>105</v>
      </c>
      <c r="BR463" s="5" t="s">
        <v>3180</v>
      </c>
      <c r="BS463" s="5" t="s">
        <v>105</v>
      </c>
      <c r="BT463" s="5" t="s">
        <v>1523</v>
      </c>
      <c r="BU463" s="5" t="s">
        <v>119</v>
      </c>
      <c r="BV463" s="10" t="s">
        <v>105</v>
      </c>
      <c r="BW463" s="10" t="s">
        <v>105</v>
      </c>
      <c r="BX463" s="5" t="s">
        <v>105</v>
      </c>
      <c r="BY463" s="5" t="s">
        <v>105</v>
      </c>
      <c r="BZ463" s="5" t="s">
        <v>105</v>
      </c>
      <c r="CA463" s="5" t="s">
        <v>105</v>
      </c>
      <c r="CB463" s="5" t="s">
        <v>105</v>
      </c>
      <c r="CC463" s="5" t="s">
        <v>105</v>
      </c>
      <c r="CD463" s="5" t="s">
        <v>105</v>
      </c>
      <c r="CE463" s="5" t="s">
        <v>105</v>
      </c>
      <c r="CF463" s="5" t="s">
        <v>105</v>
      </c>
      <c r="CG463" s="5" t="s">
        <v>105</v>
      </c>
      <c r="CH463" s="5" t="s">
        <v>105</v>
      </c>
      <c r="CI463" s="5" t="s">
        <v>105</v>
      </c>
      <c r="CJ463" s="5" t="s">
        <v>105</v>
      </c>
      <c r="CK463" s="5" t="s">
        <v>105</v>
      </c>
      <c r="CL463" s="5" t="s">
        <v>105</v>
      </c>
      <c r="CM463" s="5" t="s">
        <v>105</v>
      </c>
      <c r="CN463" s="5" t="s">
        <v>105</v>
      </c>
      <c r="CO463" s="5" t="s">
        <v>105</v>
      </c>
      <c r="CP463" s="5" t="s">
        <v>4001</v>
      </c>
      <c r="CQ463" s="26" t="s">
        <v>3998</v>
      </c>
      <c r="CR463" s="5" t="s">
        <v>118</v>
      </c>
      <c r="CS463" s="26" t="s">
        <v>105</v>
      </c>
      <c r="CT463" s="26" t="s">
        <v>105</v>
      </c>
      <c r="CU463" s="26" t="s">
        <v>105</v>
      </c>
      <c r="CV463" s="5" t="s">
        <v>4002</v>
      </c>
      <c r="CW463" s="6"/>
      <c r="CX463" s="6"/>
      <c r="CY463" s="6"/>
      <c r="CZ463" s="6"/>
      <c r="DA463" s="6"/>
      <c r="DB463" s="6"/>
      <c r="DC463" s="6"/>
      <c r="DD463" s="6"/>
      <c r="DE463" s="6"/>
      <c r="DF463" s="6"/>
    </row>
    <row r="464">
      <c r="A464" s="5" t="s">
        <v>100</v>
      </c>
      <c r="B464" s="5" t="s">
        <v>3466</v>
      </c>
      <c r="C464" s="5" t="s">
        <v>4003</v>
      </c>
      <c r="D464" s="5">
        <v>3335.0</v>
      </c>
      <c r="E464" s="5" t="s">
        <v>105</v>
      </c>
      <c r="F464" s="5">
        <v>1982.0</v>
      </c>
      <c r="G464" s="5" t="s">
        <v>492</v>
      </c>
      <c r="H464" s="5" t="s">
        <v>105</v>
      </c>
      <c r="I464" s="5" t="s">
        <v>136</v>
      </c>
      <c r="J464" s="5" t="s">
        <v>107</v>
      </c>
      <c r="K464" s="5" t="s">
        <v>108</v>
      </c>
      <c r="L464" s="5" t="s">
        <v>105</v>
      </c>
      <c r="M464" s="5" t="s">
        <v>3976</v>
      </c>
      <c r="N464" s="5">
        <v>1.0</v>
      </c>
      <c r="O464" s="26" t="s">
        <v>4004</v>
      </c>
      <c r="P464" s="5" t="s">
        <v>4005</v>
      </c>
      <c r="Q464" s="5" t="s">
        <v>4006</v>
      </c>
      <c r="R464" s="5" t="s">
        <v>105</v>
      </c>
      <c r="S464" s="5" t="s">
        <v>4007</v>
      </c>
      <c r="T464" s="5" t="s">
        <v>105</v>
      </c>
      <c r="U464" s="5" t="s">
        <v>105</v>
      </c>
      <c r="V464" s="6"/>
      <c r="W464" s="5" t="s">
        <v>105</v>
      </c>
      <c r="X464" s="5">
        <v>900.0</v>
      </c>
      <c r="Y464" s="5" t="s">
        <v>105</v>
      </c>
      <c r="Z464" s="5" t="s">
        <v>105</v>
      </c>
      <c r="AA464" s="5" t="s">
        <v>105</v>
      </c>
      <c r="AB464" s="5" t="s">
        <v>105</v>
      </c>
      <c r="AC464" s="5" t="s">
        <v>1555</v>
      </c>
      <c r="AD464" s="5" t="s">
        <v>105</v>
      </c>
      <c r="AE464" s="5" t="s">
        <v>105</v>
      </c>
      <c r="AF464" s="5" t="s">
        <v>105</v>
      </c>
      <c r="AG464" s="5" t="s">
        <v>105</v>
      </c>
      <c r="AH464" s="5">
        <v>5.0</v>
      </c>
      <c r="AI464" s="28">
        <f t="shared" si="122"/>
        <v>45.72</v>
      </c>
      <c r="AJ464" s="22">
        <v>150.0</v>
      </c>
      <c r="AK464" s="24">
        <f t="shared" si="123"/>
        <v>50</v>
      </c>
      <c r="AL464" s="5" t="s">
        <v>105</v>
      </c>
      <c r="AM464" s="5">
        <v>1.0</v>
      </c>
      <c r="AN464" s="5">
        <v>8.0</v>
      </c>
      <c r="AO464" s="5" t="s">
        <v>105</v>
      </c>
      <c r="AP464" s="5" t="s">
        <v>105</v>
      </c>
      <c r="AQ464" s="5" t="s">
        <v>105</v>
      </c>
      <c r="AR464" s="5" t="s">
        <v>105</v>
      </c>
      <c r="AS464" s="5" t="s">
        <v>105</v>
      </c>
      <c r="AT464" s="5" t="s">
        <v>105</v>
      </c>
      <c r="AU464" s="5" t="s">
        <v>105</v>
      </c>
      <c r="AV464" s="5" t="s">
        <v>105</v>
      </c>
      <c r="AW464" s="5" t="s">
        <v>286</v>
      </c>
      <c r="AX464" s="5" t="s">
        <v>105</v>
      </c>
      <c r="AY464" s="5" t="s">
        <v>105</v>
      </c>
      <c r="AZ464" s="5" t="s">
        <v>105</v>
      </c>
      <c r="BA464" s="5" t="s">
        <v>286</v>
      </c>
      <c r="BB464" s="5" t="s">
        <v>105</v>
      </c>
      <c r="BC464" s="5" t="s">
        <v>105</v>
      </c>
      <c r="BD464" s="5" t="s">
        <v>105</v>
      </c>
      <c r="BE464" s="5" t="s">
        <v>105</v>
      </c>
      <c r="BF464" s="5" t="s">
        <v>105</v>
      </c>
      <c r="BG464" s="5" t="s">
        <v>105</v>
      </c>
      <c r="BH464" s="5" t="s">
        <v>105</v>
      </c>
      <c r="BI464" s="5" t="s">
        <v>105</v>
      </c>
      <c r="BJ464" s="5" t="s">
        <v>654</v>
      </c>
      <c r="BK464" s="5" t="s">
        <v>118</v>
      </c>
      <c r="BL464" s="5" t="s">
        <v>105</v>
      </c>
      <c r="BM464" s="5" t="s">
        <v>4008</v>
      </c>
      <c r="BN464" s="5" t="s">
        <v>105</v>
      </c>
      <c r="BO464" s="5" t="s">
        <v>118</v>
      </c>
      <c r="BP464" s="5" t="s">
        <v>4009</v>
      </c>
      <c r="BQ464" s="5" t="s">
        <v>105</v>
      </c>
      <c r="BR464" s="5" t="s">
        <v>4010</v>
      </c>
      <c r="BS464" s="5" t="s">
        <v>105</v>
      </c>
      <c r="BT464" s="5" t="s">
        <v>1523</v>
      </c>
      <c r="BU464" s="5" t="s">
        <v>119</v>
      </c>
      <c r="BV464" s="10" t="s">
        <v>105</v>
      </c>
      <c r="BW464" s="10" t="s">
        <v>105</v>
      </c>
      <c r="BX464" s="5" t="s">
        <v>105</v>
      </c>
      <c r="BY464" s="5" t="s">
        <v>105</v>
      </c>
      <c r="BZ464" s="5" t="s">
        <v>105</v>
      </c>
      <c r="CA464" s="5" t="s">
        <v>105</v>
      </c>
      <c r="CB464" s="5" t="s">
        <v>105</v>
      </c>
      <c r="CC464" s="5" t="s">
        <v>105</v>
      </c>
      <c r="CD464" s="5" t="s">
        <v>105</v>
      </c>
      <c r="CE464" s="5" t="s">
        <v>105</v>
      </c>
      <c r="CF464" s="5" t="s">
        <v>105</v>
      </c>
      <c r="CG464" s="5" t="s">
        <v>105</v>
      </c>
      <c r="CH464" s="5" t="s">
        <v>105</v>
      </c>
      <c r="CI464" s="5" t="s">
        <v>105</v>
      </c>
      <c r="CJ464" s="5" t="s">
        <v>105</v>
      </c>
      <c r="CK464" s="5" t="s">
        <v>105</v>
      </c>
      <c r="CL464" s="5" t="s">
        <v>105</v>
      </c>
      <c r="CM464" s="5" t="s">
        <v>105</v>
      </c>
      <c r="CN464" s="5" t="s">
        <v>105</v>
      </c>
      <c r="CO464" s="5" t="s">
        <v>105</v>
      </c>
      <c r="CP464" s="5" t="s">
        <v>105</v>
      </c>
      <c r="CQ464" s="5" t="s">
        <v>105</v>
      </c>
      <c r="CR464" s="5" t="s">
        <v>105</v>
      </c>
      <c r="CS464" s="5" t="s">
        <v>105</v>
      </c>
      <c r="CT464" s="5" t="s">
        <v>105</v>
      </c>
      <c r="CU464" s="5" t="s">
        <v>105</v>
      </c>
      <c r="CV464" s="13" t="s">
        <v>4011</v>
      </c>
      <c r="CW464" s="6"/>
      <c r="CX464" s="6"/>
      <c r="CY464" s="6"/>
      <c r="CZ464" s="6"/>
      <c r="DA464" s="6"/>
      <c r="DB464" s="6"/>
      <c r="DC464" s="6"/>
      <c r="DD464" s="6"/>
      <c r="DE464" s="6"/>
      <c r="DF464" s="6"/>
    </row>
    <row r="465">
      <c r="A465" s="5" t="s">
        <v>100</v>
      </c>
      <c r="B465" s="5" t="s">
        <v>3466</v>
      </c>
      <c r="C465" s="5" t="s">
        <v>4012</v>
      </c>
      <c r="D465" s="5">
        <v>3336.0</v>
      </c>
      <c r="E465" s="5" t="s">
        <v>105</v>
      </c>
      <c r="F465" s="5">
        <v>1998.0</v>
      </c>
      <c r="G465" s="5" t="s">
        <v>105</v>
      </c>
      <c r="H465" s="5" t="s">
        <v>105</v>
      </c>
      <c r="I465" s="5" t="s">
        <v>214</v>
      </c>
      <c r="J465" s="5" t="s">
        <v>124</v>
      </c>
      <c r="K465" s="5" t="s">
        <v>3498</v>
      </c>
      <c r="L465" s="5" t="s">
        <v>105</v>
      </c>
      <c r="M465" s="5" t="s">
        <v>278</v>
      </c>
      <c r="N465" s="5">
        <v>1.0</v>
      </c>
      <c r="O465" s="26" t="s">
        <v>4013</v>
      </c>
      <c r="P465" s="5" t="s">
        <v>714</v>
      </c>
      <c r="Q465" s="5" t="s">
        <v>3953</v>
      </c>
      <c r="R465" s="5" t="s">
        <v>3960</v>
      </c>
      <c r="S465" s="5" t="s">
        <v>105</v>
      </c>
      <c r="T465" s="5" t="s">
        <v>105</v>
      </c>
      <c r="U465" s="5" t="s">
        <v>105</v>
      </c>
      <c r="V465" s="6"/>
      <c r="W465" s="5" t="s">
        <v>105</v>
      </c>
      <c r="X465" s="5">
        <v>300.0</v>
      </c>
      <c r="Y465" s="5" t="s">
        <v>105</v>
      </c>
      <c r="Z465" s="5" t="s">
        <v>105</v>
      </c>
      <c r="AA465" s="5" t="s">
        <v>105</v>
      </c>
      <c r="AB465" s="5" t="s">
        <v>105</v>
      </c>
      <c r="AC465" s="5" t="s">
        <v>1555</v>
      </c>
      <c r="AD465" s="5" t="s">
        <v>105</v>
      </c>
      <c r="AE465" s="5" t="s">
        <v>105</v>
      </c>
      <c r="AF465" s="5" t="s">
        <v>105</v>
      </c>
      <c r="AG465" s="5" t="s">
        <v>105</v>
      </c>
      <c r="AH465" s="5">
        <v>45.0</v>
      </c>
      <c r="AI465" s="15" t="s">
        <v>105</v>
      </c>
      <c r="AJ465" s="15" t="s">
        <v>105</v>
      </c>
      <c r="AK465" s="15" t="s">
        <v>105</v>
      </c>
      <c r="AL465" s="15" t="s">
        <v>105</v>
      </c>
      <c r="AM465" s="15" t="s">
        <v>105</v>
      </c>
      <c r="AN465" s="15" t="s">
        <v>105</v>
      </c>
      <c r="AO465" s="15" t="s">
        <v>105</v>
      </c>
      <c r="AP465" s="15" t="s">
        <v>105</v>
      </c>
      <c r="AQ465" s="15" t="s">
        <v>105</v>
      </c>
      <c r="AR465" s="15" t="s">
        <v>105</v>
      </c>
      <c r="AS465" s="15" t="s">
        <v>105</v>
      </c>
      <c r="AT465" s="15" t="s">
        <v>105</v>
      </c>
      <c r="AU465" s="15" t="s">
        <v>105</v>
      </c>
      <c r="AV465" s="15" t="s">
        <v>105</v>
      </c>
      <c r="AW465" s="15" t="s">
        <v>105</v>
      </c>
      <c r="AX465" s="15" t="s">
        <v>105</v>
      </c>
      <c r="AY465" s="15" t="s">
        <v>105</v>
      </c>
      <c r="AZ465" s="15" t="s">
        <v>105</v>
      </c>
      <c r="BA465" s="15" t="s">
        <v>105</v>
      </c>
      <c r="BB465" s="15" t="s">
        <v>105</v>
      </c>
      <c r="BC465" s="15" t="s">
        <v>105</v>
      </c>
      <c r="BD465" s="15" t="s">
        <v>105</v>
      </c>
      <c r="BE465" s="15" t="s">
        <v>105</v>
      </c>
      <c r="BF465" s="15" t="s">
        <v>105</v>
      </c>
      <c r="BG465" s="15" t="s">
        <v>105</v>
      </c>
      <c r="BH465" s="15" t="s">
        <v>105</v>
      </c>
      <c r="BI465" s="15" t="s">
        <v>105</v>
      </c>
      <c r="BJ465" s="15" t="s">
        <v>105</v>
      </c>
      <c r="BK465" s="15" t="s">
        <v>105</v>
      </c>
      <c r="BL465" s="15" t="s">
        <v>105</v>
      </c>
      <c r="BM465" s="15" t="s">
        <v>105</v>
      </c>
      <c r="BN465" s="15" t="s">
        <v>105</v>
      </c>
      <c r="BO465" s="15" t="s">
        <v>105</v>
      </c>
      <c r="BP465" s="15" t="s">
        <v>105</v>
      </c>
      <c r="BQ465" s="15" t="s">
        <v>105</v>
      </c>
      <c r="BR465" s="15" t="s">
        <v>105</v>
      </c>
      <c r="BS465" s="15" t="s">
        <v>105</v>
      </c>
      <c r="BT465" s="15" t="s">
        <v>105</v>
      </c>
      <c r="BU465" s="15" t="s">
        <v>105</v>
      </c>
      <c r="BV465" s="10" t="s">
        <v>105</v>
      </c>
      <c r="BW465" s="10" t="s">
        <v>105</v>
      </c>
      <c r="BX465" s="5" t="s">
        <v>2095</v>
      </c>
      <c r="BY465" s="5" t="s">
        <v>105</v>
      </c>
      <c r="BZ465" s="5" t="s">
        <v>105</v>
      </c>
      <c r="CA465" s="5" t="s">
        <v>105</v>
      </c>
      <c r="CB465" s="5" t="s">
        <v>105</v>
      </c>
      <c r="CC465" s="5" t="s">
        <v>105</v>
      </c>
      <c r="CD465" s="5" t="s">
        <v>105</v>
      </c>
      <c r="CE465" s="5" t="s">
        <v>105</v>
      </c>
      <c r="CF465" s="5" t="s">
        <v>105</v>
      </c>
      <c r="CG465" s="5" t="s">
        <v>105</v>
      </c>
      <c r="CH465" s="5" t="s">
        <v>105</v>
      </c>
      <c r="CI465" s="5" t="s">
        <v>105</v>
      </c>
      <c r="CJ465" s="5" t="s">
        <v>105</v>
      </c>
      <c r="CK465" s="5" t="s">
        <v>105</v>
      </c>
      <c r="CL465" s="5" t="s">
        <v>105</v>
      </c>
      <c r="CM465" s="5" t="s">
        <v>105</v>
      </c>
      <c r="CN465" s="5" t="s">
        <v>105</v>
      </c>
      <c r="CO465" s="5" t="s">
        <v>105</v>
      </c>
      <c r="CP465" s="5" t="s">
        <v>105</v>
      </c>
      <c r="CQ465" s="5" t="s">
        <v>105</v>
      </c>
      <c r="CR465" s="5" t="s">
        <v>105</v>
      </c>
      <c r="CS465" s="5" t="s">
        <v>105</v>
      </c>
      <c r="CT465" s="5" t="s">
        <v>105</v>
      </c>
      <c r="CU465" s="5" t="s">
        <v>105</v>
      </c>
      <c r="CV465" s="13" t="s">
        <v>4014</v>
      </c>
      <c r="CW465" s="6"/>
      <c r="CX465" s="6"/>
      <c r="CY465" s="6"/>
      <c r="CZ465" s="6"/>
      <c r="DA465" s="6"/>
      <c r="DB465" s="6"/>
      <c r="DC465" s="6"/>
      <c r="DD465" s="6"/>
      <c r="DE465" s="6"/>
      <c r="DF465" s="6"/>
    </row>
    <row r="466">
      <c r="A466" s="5" t="s">
        <v>100</v>
      </c>
      <c r="B466" s="5" t="s">
        <v>3466</v>
      </c>
      <c r="C466" s="5" t="s">
        <v>4012</v>
      </c>
      <c r="D466" s="5">
        <v>30438.0</v>
      </c>
      <c r="E466" s="5" t="s">
        <v>4015</v>
      </c>
      <c r="F466" s="5">
        <v>2011.0</v>
      </c>
      <c r="G466" s="5" t="s">
        <v>197</v>
      </c>
      <c r="H466" s="5">
        <v>15.0</v>
      </c>
      <c r="I466" s="5" t="s">
        <v>150</v>
      </c>
      <c r="J466" s="5" t="s">
        <v>107</v>
      </c>
      <c r="K466" s="5" t="s">
        <v>108</v>
      </c>
      <c r="L466" s="5" t="s">
        <v>105</v>
      </c>
      <c r="M466" s="5" t="s">
        <v>215</v>
      </c>
      <c r="N466" s="5">
        <v>1.0</v>
      </c>
      <c r="O466" s="26" t="s">
        <v>4016</v>
      </c>
      <c r="P466" s="5" t="s">
        <v>4017</v>
      </c>
      <c r="Q466" s="5" t="s">
        <v>3979</v>
      </c>
      <c r="R466" s="5" t="s">
        <v>4018</v>
      </c>
      <c r="S466" s="5" t="s">
        <v>105</v>
      </c>
      <c r="T466" s="5" t="s">
        <v>105</v>
      </c>
      <c r="U466" s="5" t="s">
        <v>105</v>
      </c>
      <c r="V466" s="5" t="s">
        <v>105</v>
      </c>
      <c r="W466" s="5" t="s">
        <v>105</v>
      </c>
      <c r="X466" s="5">
        <v>510.0</v>
      </c>
      <c r="Y466" s="5" t="s">
        <v>416</v>
      </c>
      <c r="Z466" s="5" t="s">
        <v>105</v>
      </c>
      <c r="AA466" s="5" t="s">
        <v>555</v>
      </c>
      <c r="AB466" s="5">
        <v>48.0</v>
      </c>
      <c r="AC466" s="5" t="s">
        <v>1555</v>
      </c>
      <c r="AD466" s="5" t="s">
        <v>105</v>
      </c>
      <c r="AE466" s="5" t="s">
        <v>105</v>
      </c>
      <c r="AF466" s="5" t="s">
        <v>105</v>
      </c>
      <c r="AG466" s="5" t="s">
        <v>105</v>
      </c>
      <c r="AH466" s="5" t="s">
        <v>105</v>
      </c>
      <c r="AI466" s="28">
        <f t="shared" ref="AI466:AI467" si="124">CONVERT(AJ466, "ft", "m")</f>
        <v>15.24</v>
      </c>
      <c r="AJ466" s="22">
        <v>50.0</v>
      </c>
      <c r="AK466" s="24">
        <f t="shared" ref="AK466:AK467" si="125">CONVERT(AJ466, "ft", "yd")</f>
        <v>16.66666667</v>
      </c>
      <c r="AL466" s="5" t="s">
        <v>105</v>
      </c>
      <c r="AM466" s="5">
        <v>1.0</v>
      </c>
      <c r="AN466" s="5">
        <v>6.75</v>
      </c>
      <c r="AO466" s="5" t="s">
        <v>105</v>
      </c>
      <c r="AP466" s="5" t="s">
        <v>105</v>
      </c>
      <c r="AQ466" s="5" t="s">
        <v>105</v>
      </c>
      <c r="AR466" s="5" t="s">
        <v>105</v>
      </c>
      <c r="AS466" s="5" t="s">
        <v>105</v>
      </c>
      <c r="AT466" s="5">
        <v>400.0</v>
      </c>
      <c r="AU466" s="15" t="s">
        <v>105</v>
      </c>
      <c r="AV466" s="15" t="s">
        <v>105</v>
      </c>
      <c r="AW466" s="5" t="s">
        <v>317</v>
      </c>
      <c r="AX466" s="5" t="s">
        <v>105</v>
      </c>
      <c r="AY466" s="5" t="s">
        <v>105</v>
      </c>
      <c r="AZ466" s="5" t="s">
        <v>105</v>
      </c>
      <c r="BA466" s="5" t="s">
        <v>105</v>
      </c>
      <c r="BB466" s="5" t="s">
        <v>105</v>
      </c>
      <c r="BC466" s="5" t="s">
        <v>105</v>
      </c>
      <c r="BD466" s="5" t="s">
        <v>105</v>
      </c>
      <c r="BE466" s="5" t="s">
        <v>105</v>
      </c>
      <c r="BF466" s="5" t="s">
        <v>105</v>
      </c>
      <c r="BG466" s="5" t="s">
        <v>105</v>
      </c>
      <c r="BH466" s="5" t="s">
        <v>105</v>
      </c>
      <c r="BI466" s="5" t="s">
        <v>748</v>
      </c>
      <c r="BJ466" s="5" t="s">
        <v>105</v>
      </c>
      <c r="BK466" s="5" t="s">
        <v>306</v>
      </c>
      <c r="BL466" s="5" t="s">
        <v>105</v>
      </c>
      <c r="BM466" s="5" t="s">
        <v>749</v>
      </c>
      <c r="BN466" s="5" t="s">
        <v>105</v>
      </c>
      <c r="BO466" s="5" t="s">
        <v>105</v>
      </c>
      <c r="BP466" s="5" t="s">
        <v>4019</v>
      </c>
      <c r="BQ466" s="15" t="s">
        <v>105</v>
      </c>
      <c r="BR466" s="5" t="s">
        <v>4020</v>
      </c>
      <c r="BS466" s="5" t="s">
        <v>105</v>
      </c>
      <c r="BT466" s="5" t="s">
        <v>1353</v>
      </c>
      <c r="BU466" s="5" t="s">
        <v>119</v>
      </c>
      <c r="BV466" s="10" t="s">
        <v>105</v>
      </c>
      <c r="BW466" s="10" t="s">
        <v>105</v>
      </c>
      <c r="BX466" s="5" t="s">
        <v>105</v>
      </c>
      <c r="BY466" s="5" t="s">
        <v>105</v>
      </c>
      <c r="BZ466" s="5" t="s">
        <v>105</v>
      </c>
      <c r="CA466" s="5" t="s">
        <v>105</v>
      </c>
      <c r="CB466" s="5" t="s">
        <v>105</v>
      </c>
      <c r="CC466" s="5" t="s">
        <v>105</v>
      </c>
      <c r="CD466" s="5" t="s">
        <v>105</v>
      </c>
      <c r="CE466" s="5" t="s">
        <v>105</v>
      </c>
      <c r="CF466" s="5" t="s">
        <v>105</v>
      </c>
      <c r="CG466" s="5" t="s">
        <v>105</v>
      </c>
      <c r="CH466" s="5" t="s">
        <v>105</v>
      </c>
      <c r="CI466" s="5" t="s">
        <v>105</v>
      </c>
      <c r="CJ466" s="5" t="s">
        <v>105</v>
      </c>
      <c r="CK466" s="5" t="s">
        <v>105</v>
      </c>
      <c r="CL466" s="5" t="s">
        <v>105</v>
      </c>
      <c r="CM466" s="5" t="s">
        <v>105</v>
      </c>
      <c r="CN466" s="5" t="s">
        <v>105</v>
      </c>
      <c r="CO466" s="5" t="s">
        <v>105</v>
      </c>
      <c r="CP466" s="5" t="s">
        <v>4021</v>
      </c>
      <c r="CQ466" s="26" t="s">
        <v>4022</v>
      </c>
      <c r="CR466" s="5" t="s">
        <v>105</v>
      </c>
      <c r="CS466" s="5" t="s">
        <v>105</v>
      </c>
      <c r="CT466" s="5" t="s">
        <v>105</v>
      </c>
      <c r="CU466" s="5" t="s">
        <v>105</v>
      </c>
      <c r="CV466" s="13" t="s">
        <v>4023</v>
      </c>
      <c r="CW466" s="6"/>
      <c r="CX466" s="6"/>
      <c r="CY466" s="6"/>
      <c r="CZ466" s="6"/>
      <c r="DA466" s="6"/>
      <c r="DB466" s="6"/>
      <c r="DC466" s="6"/>
      <c r="DD466" s="6"/>
      <c r="DE466" s="6"/>
      <c r="DF466" s="6"/>
    </row>
    <row r="467">
      <c r="A467" s="5" t="s">
        <v>100</v>
      </c>
      <c r="B467" s="5" t="s">
        <v>3466</v>
      </c>
      <c r="C467" s="5" t="s">
        <v>4024</v>
      </c>
      <c r="D467" s="5">
        <v>8804.0</v>
      </c>
      <c r="E467" s="5" t="s">
        <v>105</v>
      </c>
      <c r="F467" s="5">
        <v>1997.0</v>
      </c>
      <c r="G467" s="5" t="s">
        <v>241</v>
      </c>
      <c r="H467" s="5" t="s">
        <v>105</v>
      </c>
      <c r="I467" s="5" t="s">
        <v>136</v>
      </c>
      <c r="J467" s="5" t="s">
        <v>107</v>
      </c>
      <c r="K467" s="5" t="s">
        <v>108</v>
      </c>
      <c r="L467" s="5" t="s">
        <v>2422</v>
      </c>
      <c r="M467" s="5" t="s">
        <v>278</v>
      </c>
      <c r="N467" s="5">
        <v>2.0</v>
      </c>
      <c r="O467" s="26" t="s">
        <v>4025</v>
      </c>
      <c r="P467" s="5" t="s">
        <v>4026</v>
      </c>
      <c r="Q467" s="5" t="s">
        <v>4027</v>
      </c>
      <c r="R467" s="5" t="s">
        <v>4028</v>
      </c>
      <c r="S467" s="5" t="s">
        <v>105</v>
      </c>
      <c r="T467" s="5" t="s">
        <v>105</v>
      </c>
      <c r="U467" s="5" t="s">
        <v>105</v>
      </c>
      <c r="V467" s="6"/>
      <c r="W467" s="5" t="s">
        <v>105</v>
      </c>
      <c r="X467" s="5">
        <v>1500.0</v>
      </c>
      <c r="Y467" s="5">
        <v>50.0</v>
      </c>
      <c r="Z467" s="5" t="s">
        <v>167</v>
      </c>
      <c r="AA467" s="5" t="s">
        <v>105</v>
      </c>
      <c r="AB467" s="5" t="s">
        <v>105</v>
      </c>
      <c r="AC467" s="5" t="s">
        <v>2132</v>
      </c>
      <c r="AD467" s="5" t="s">
        <v>4029</v>
      </c>
      <c r="AE467" s="5" t="s">
        <v>105</v>
      </c>
      <c r="AF467" s="5" t="s">
        <v>105</v>
      </c>
      <c r="AG467" s="5" t="s">
        <v>105</v>
      </c>
      <c r="AH467" s="6">
        <f>10/60</f>
        <v>0.1666666667</v>
      </c>
      <c r="AI467" s="28">
        <f t="shared" si="124"/>
        <v>91.44</v>
      </c>
      <c r="AJ467" s="22">
        <v>300.0</v>
      </c>
      <c r="AK467" s="24">
        <f t="shared" si="125"/>
        <v>100</v>
      </c>
      <c r="AL467" s="5" t="s">
        <v>105</v>
      </c>
      <c r="AM467" s="5">
        <v>2.0</v>
      </c>
      <c r="AN467" s="5">
        <v>5.5</v>
      </c>
      <c r="AO467" s="5">
        <v>5.5</v>
      </c>
      <c r="AP467" s="5" t="s">
        <v>105</v>
      </c>
      <c r="AQ467" s="5" t="s">
        <v>105</v>
      </c>
      <c r="AR467" s="5" t="s">
        <v>105</v>
      </c>
      <c r="AS467" s="5" t="s">
        <v>105</v>
      </c>
      <c r="AT467" s="5" t="s">
        <v>105</v>
      </c>
      <c r="AU467" s="5" t="s">
        <v>105</v>
      </c>
      <c r="AV467" s="5" t="s">
        <v>105</v>
      </c>
      <c r="AW467" s="5" t="s">
        <v>144</v>
      </c>
      <c r="AX467" s="5" t="s">
        <v>105</v>
      </c>
      <c r="AY467" s="5" t="s">
        <v>105</v>
      </c>
      <c r="AZ467" s="5">
        <v>4.5</v>
      </c>
      <c r="BA467" s="5" t="s">
        <v>105</v>
      </c>
      <c r="BB467" s="5" t="s">
        <v>105</v>
      </c>
      <c r="BC467" s="5" t="s">
        <v>105</v>
      </c>
      <c r="BD467" s="5" t="s">
        <v>105</v>
      </c>
      <c r="BE467" s="5" t="s">
        <v>105</v>
      </c>
      <c r="BF467" s="5" t="s">
        <v>105</v>
      </c>
      <c r="BG467" s="5" t="s">
        <v>105</v>
      </c>
      <c r="BH467" s="5" t="s">
        <v>105</v>
      </c>
      <c r="BI467" s="5" t="s">
        <v>105</v>
      </c>
      <c r="BJ467" s="5" t="s">
        <v>105</v>
      </c>
      <c r="BK467" s="5" t="s">
        <v>105</v>
      </c>
      <c r="BL467" s="5" t="s">
        <v>105</v>
      </c>
      <c r="BM467" s="5" t="s">
        <v>379</v>
      </c>
      <c r="BN467" s="5" t="s">
        <v>105</v>
      </c>
      <c r="BO467" s="5" t="s">
        <v>105</v>
      </c>
      <c r="BP467" s="5" t="s">
        <v>105</v>
      </c>
      <c r="BQ467" s="5" t="s">
        <v>105</v>
      </c>
      <c r="BR467" s="5" t="s">
        <v>4030</v>
      </c>
      <c r="BS467" s="5" t="s">
        <v>105</v>
      </c>
      <c r="BT467" s="5" t="s">
        <v>4031</v>
      </c>
      <c r="BU467" s="5" t="s">
        <v>119</v>
      </c>
      <c r="BV467" s="10" t="s">
        <v>105</v>
      </c>
      <c r="BW467" s="10" t="s">
        <v>105</v>
      </c>
      <c r="BX467" s="5" t="s">
        <v>1070</v>
      </c>
      <c r="BY467" s="5" t="s">
        <v>105</v>
      </c>
      <c r="BZ467" s="5" t="s">
        <v>105</v>
      </c>
      <c r="CA467" s="5" t="s">
        <v>105</v>
      </c>
      <c r="CB467" s="5" t="s">
        <v>105</v>
      </c>
      <c r="CC467" s="5" t="s">
        <v>105</v>
      </c>
      <c r="CD467" s="5" t="s">
        <v>105</v>
      </c>
      <c r="CE467" s="5" t="s">
        <v>105</v>
      </c>
      <c r="CF467" s="5" t="s">
        <v>105</v>
      </c>
      <c r="CG467" s="5" t="s">
        <v>105</v>
      </c>
      <c r="CH467" s="5" t="s">
        <v>105</v>
      </c>
      <c r="CI467" s="5" t="s">
        <v>105</v>
      </c>
      <c r="CJ467" s="5" t="s">
        <v>105</v>
      </c>
      <c r="CK467" s="5" t="s">
        <v>105</v>
      </c>
      <c r="CL467" s="5" t="s">
        <v>105</v>
      </c>
      <c r="CM467" s="5" t="s">
        <v>105</v>
      </c>
      <c r="CN467" s="5" t="s">
        <v>105</v>
      </c>
      <c r="CO467" s="5" t="s">
        <v>105</v>
      </c>
      <c r="CP467" s="5" t="s">
        <v>105</v>
      </c>
      <c r="CQ467" s="26" t="s">
        <v>4032</v>
      </c>
      <c r="CR467" s="5" t="s">
        <v>105</v>
      </c>
      <c r="CS467" s="5" t="s">
        <v>105</v>
      </c>
      <c r="CT467" s="5" t="s">
        <v>105</v>
      </c>
      <c r="CU467" s="5" t="s">
        <v>105</v>
      </c>
      <c r="CV467" s="13" t="s">
        <v>4033</v>
      </c>
      <c r="CW467" s="6"/>
      <c r="CX467" s="6"/>
      <c r="CY467" s="6"/>
      <c r="CZ467" s="6"/>
      <c r="DA467" s="6"/>
      <c r="DB467" s="6"/>
      <c r="DC467" s="6"/>
      <c r="DD467" s="6"/>
      <c r="DE467" s="6"/>
      <c r="DF467" s="6"/>
    </row>
    <row r="468">
      <c r="A468" s="5" t="s">
        <v>100</v>
      </c>
      <c r="B468" s="5" t="s">
        <v>3466</v>
      </c>
      <c r="C468" s="5" t="s">
        <v>3034</v>
      </c>
      <c r="D468" s="5">
        <v>67582.0</v>
      </c>
      <c r="E468" s="5" t="s">
        <v>3563</v>
      </c>
      <c r="F468" s="5">
        <v>2011.0</v>
      </c>
      <c r="G468" s="5" t="s">
        <v>492</v>
      </c>
      <c r="H468" s="5">
        <v>4.0</v>
      </c>
      <c r="I468" s="5" t="s">
        <v>136</v>
      </c>
      <c r="J468" s="5" t="s">
        <v>124</v>
      </c>
      <c r="K468" s="5" t="s">
        <v>623</v>
      </c>
      <c r="L468" s="5" t="s">
        <v>105</v>
      </c>
      <c r="M468" s="5" t="s">
        <v>278</v>
      </c>
      <c r="N468" s="5">
        <v>3.0</v>
      </c>
      <c r="O468" s="26" t="s">
        <v>4034</v>
      </c>
      <c r="P468" s="5" t="s">
        <v>4035</v>
      </c>
      <c r="Q468" s="5" t="s">
        <v>4036</v>
      </c>
      <c r="R468" s="5" t="s">
        <v>105</v>
      </c>
      <c r="S468" s="5" t="s">
        <v>4037</v>
      </c>
      <c r="T468" s="5" t="s">
        <v>105</v>
      </c>
      <c r="U468" s="5" t="s">
        <v>105</v>
      </c>
      <c r="V468" s="6"/>
      <c r="W468" s="5" t="s">
        <v>105</v>
      </c>
      <c r="X468" s="5" t="s">
        <v>105</v>
      </c>
      <c r="Y468" s="5" t="s">
        <v>105</v>
      </c>
      <c r="Z468" s="5" t="s">
        <v>105</v>
      </c>
      <c r="AA468" s="5" t="s">
        <v>105</v>
      </c>
      <c r="AB468" s="5" t="s">
        <v>105</v>
      </c>
      <c r="AC468" s="5" t="s">
        <v>4038</v>
      </c>
      <c r="AD468" s="5" t="s">
        <v>105</v>
      </c>
      <c r="AE468" s="5" t="s">
        <v>105</v>
      </c>
      <c r="AF468" s="5" t="s">
        <v>105</v>
      </c>
      <c r="AG468" s="5" t="s">
        <v>105</v>
      </c>
      <c r="AH468" s="5" t="s">
        <v>105</v>
      </c>
      <c r="AI468" s="15" t="s">
        <v>105</v>
      </c>
      <c r="AJ468" s="22" t="s">
        <v>105</v>
      </c>
      <c r="AK468" s="25" t="s">
        <v>105</v>
      </c>
      <c r="AL468" s="5" t="s">
        <v>105</v>
      </c>
      <c r="AM468" s="5" t="s">
        <v>105</v>
      </c>
      <c r="AN468" s="5" t="s">
        <v>105</v>
      </c>
      <c r="AO468" s="5" t="s">
        <v>105</v>
      </c>
      <c r="AP468" s="5" t="s">
        <v>105</v>
      </c>
      <c r="AQ468" s="5" t="s">
        <v>105</v>
      </c>
      <c r="AR468" s="5" t="s">
        <v>105</v>
      </c>
      <c r="AS468" s="5" t="s">
        <v>105</v>
      </c>
      <c r="AT468" s="5" t="s">
        <v>105</v>
      </c>
      <c r="AU468" s="5" t="s">
        <v>105</v>
      </c>
      <c r="AV468" s="5" t="s">
        <v>105</v>
      </c>
      <c r="AW468" s="5" t="s">
        <v>105</v>
      </c>
      <c r="AX468" s="5" t="s">
        <v>105</v>
      </c>
      <c r="AY468" s="5" t="s">
        <v>105</v>
      </c>
      <c r="AZ468" s="5" t="s">
        <v>105</v>
      </c>
      <c r="BA468" s="5" t="s">
        <v>105</v>
      </c>
      <c r="BB468" s="5" t="s">
        <v>105</v>
      </c>
      <c r="BC468" s="5" t="s">
        <v>105</v>
      </c>
      <c r="BD468" s="5" t="s">
        <v>105</v>
      </c>
      <c r="BE468" s="5" t="s">
        <v>105</v>
      </c>
      <c r="BF468" s="5" t="s">
        <v>105</v>
      </c>
      <c r="BG468" s="5" t="s">
        <v>105</v>
      </c>
      <c r="BH468" s="5" t="s">
        <v>105</v>
      </c>
      <c r="BI468" s="5" t="s">
        <v>105</v>
      </c>
      <c r="BJ468" s="5" t="s">
        <v>105</v>
      </c>
      <c r="BK468" s="5" t="s">
        <v>105</v>
      </c>
      <c r="BL468" s="5" t="s">
        <v>105</v>
      </c>
      <c r="BM468" s="5" t="s">
        <v>105</v>
      </c>
      <c r="BN468" s="5" t="s">
        <v>105</v>
      </c>
      <c r="BO468" s="5" t="s">
        <v>105</v>
      </c>
      <c r="BP468" s="5" t="s">
        <v>105</v>
      </c>
      <c r="BQ468" s="5" t="s">
        <v>105</v>
      </c>
      <c r="BR468" s="5" t="s">
        <v>4039</v>
      </c>
      <c r="BS468" s="5" t="s">
        <v>105</v>
      </c>
      <c r="BT468" s="5" t="s">
        <v>1353</v>
      </c>
      <c r="BU468" s="5" t="s">
        <v>119</v>
      </c>
      <c r="BV468" s="10" t="s">
        <v>105</v>
      </c>
      <c r="BW468" s="10" t="s">
        <v>105</v>
      </c>
      <c r="BX468" s="5" t="s">
        <v>105</v>
      </c>
      <c r="BY468" s="5" t="s">
        <v>118</v>
      </c>
      <c r="BZ468" s="5" t="s">
        <v>4040</v>
      </c>
      <c r="CA468" s="5">
        <v>1.0</v>
      </c>
      <c r="CB468" s="5" t="s">
        <v>105</v>
      </c>
      <c r="CC468" s="5" t="s">
        <v>105</v>
      </c>
      <c r="CD468" s="5" t="s">
        <v>105</v>
      </c>
      <c r="CE468" s="5" t="s">
        <v>105</v>
      </c>
      <c r="CF468" s="5" t="s">
        <v>105</v>
      </c>
      <c r="CG468" s="5" t="s">
        <v>105</v>
      </c>
      <c r="CH468" s="5" t="s">
        <v>105</v>
      </c>
      <c r="CI468" s="5" t="s">
        <v>105</v>
      </c>
      <c r="CJ468" s="5" t="s">
        <v>105</v>
      </c>
      <c r="CK468" s="5" t="s">
        <v>105</v>
      </c>
      <c r="CL468" s="5" t="s">
        <v>105</v>
      </c>
      <c r="CM468" s="5" t="s">
        <v>105</v>
      </c>
      <c r="CN468" s="5">
        <v>4.0</v>
      </c>
      <c r="CO468" s="5" t="s">
        <v>105</v>
      </c>
      <c r="CP468" s="5" t="s">
        <v>105</v>
      </c>
      <c r="CQ468" s="26" t="s">
        <v>4041</v>
      </c>
      <c r="CR468" s="5" t="s">
        <v>105</v>
      </c>
      <c r="CS468" s="5" t="s">
        <v>105</v>
      </c>
      <c r="CT468" s="5" t="s">
        <v>105</v>
      </c>
      <c r="CU468" s="5" t="s">
        <v>105</v>
      </c>
      <c r="CV468" s="13" t="s">
        <v>4042</v>
      </c>
      <c r="CW468" s="6"/>
      <c r="CX468" s="6"/>
      <c r="CY468" s="6"/>
      <c r="CZ468" s="6"/>
      <c r="DA468" s="6"/>
      <c r="DB468" s="6"/>
      <c r="DC468" s="6"/>
      <c r="DD468" s="6"/>
      <c r="DE468" s="6"/>
      <c r="DF468" s="6"/>
    </row>
    <row r="469">
      <c r="A469" s="5" t="s">
        <v>100</v>
      </c>
      <c r="B469" s="5" t="s">
        <v>3466</v>
      </c>
      <c r="C469" s="5" t="s">
        <v>4043</v>
      </c>
      <c r="D469" s="5">
        <v>42580.0</v>
      </c>
      <c r="E469" s="5" t="s">
        <v>3468</v>
      </c>
      <c r="F469" s="5">
        <v>2012.0</v>
      </c>
      <c r="G469" s="5" t="s">
        <v>197</v>
      </c>
      <c r="H469" s="5">
        <v>17.0</v>
      </c>
      <c r="I469" s="5" t="s">
        <v>150</v>
      </c>
      <c r="J469" s="5" t="s">
        <v>124</v>
      </c>
      <c r="K469" s="5" t="s">
        <v>108</v>
      </c>
      <c r="L469" s="5" t="s">
        <v>105</v>
      </c>
      <c r="M469" s="5" t="s">
        <v>266</v>
      </c>
      <c r="N469" s="5">
        <v>2.0</v>
      </c>
      <c r="O469" s="26" t="s">
        <v>4044</v>
      </c>
      <c r="P469" s="5" t="s">
        <v>4045</v>
      </c>
      <c r="Q469" s="5" t="s">
        <v>4046</v>
      </c>
      <c r="R469" s="5" t="s">
        <v>1784</v>
      </c>
      <c r="S469" s="5" t="s">
        <v>105</v>
      </c>
      <c r="T469" s="5">
        <v>35.548644</v>
      </c>
      <c r="U469" s="5">
        <v>-79.768618</v>
      </c>
      <c r="V469" s="6"/>
      <c r="W469" s="5">
        <v>744.0</v>
      </c>
      <c r="X469" s="5">
        <v>130.0</v>
      </c>
      <c r="Y469" s="5">
        <v>62.0</v>
      </c>
      <c r="Z469" s="5" t="s">
        <v>167</v>
      </c>
      <c r="AA469" s="5" t="s">
        <v>1842</v>
      </c>
      <c r="AB469" s="5">
        <v>0.0</v>
      </c>
      <c r="AC469" s="5" t="s">
        <v>284</v>
      </c>
      <c r="AD469" s="5" t="s">
        <v>105</v>
      </c>
      <c r="AE469" s="5" t="s">
        <v>105</v>
      </c>
      <c r="AF469" s="5" t="s">
        <v>105</v>
      </c>
      <c r="AG469" s="5" t="s">
        <v>105</v>
      </c>
      <c r="AH469" s="5" t="s">
        <v>105</v>
      </c>
      <c r="AI469" s="5" t="s">
        <v>105</v>
      </c>
      <c r="AJ469" s="5" t="s">
        <v>105</v>
      </c>
      <c r="AK469" s="5" t="s">
        <v>105</v>
      </c>
      <c r="AL469" s="5" t="s">
        <v>105</v>
      </c>
      <c r="AM469" s="5">
        <v>1.0</v>
      </c>
      <c r="AN469" s="5">
        <v>7.5</v>
      </c>
      <c r="AO469" s="5" t="s">
        <v>105</v>
      </c>
      <c r="AP469" s="5" t="s">
        <v>105</v>
      </c>
      <c r="AQ469" s="5" t="s">
        <v>105</v>
      </c>
      <c r="AR469" s="5" t="s">
        <v>105</v>
      </c>
      <c r="AS469" s="5" t="s">
        <v>105</v>
      </c>
      <c r="AT469" s="5">
        <v>500.0</v>
      </c>
      <c r="AU469" s="5" t="s">
        <v>105</v>
      </c>
      <c r="AV469" s="5" t="s">
        <v>105</v>
      </c>
      <c r="AW469" s="5" t="s">
        <v>170</v>
      </c>
      <c r="AX469" s="5" t="s">
        <v>105</v>
      </c>
      <c r="AY469" s="5" t="s">
        <v>105</v>
      </c>
      <c r="AZ469" s="5" t="s">
        <v>105</v>
      </c>
      <c r="BA469" s="5" t="s">
        <v>105</v>
      </c>
      <c r="BB469" s="5" t="s">
        <v>105</v>
      </c>
      <c r="BC469" s="5" t="s">
        <v>105</v>
      </c>
      <c r="BD469" s="5" t="s">
        <v>105</v>
      </c>
      <c r="BE469" s="5" t="s">
        <v>105</v>
      </c>
      <c r="BF469" s="5" t="s">
        <v>105</v>
      </c>
      <c r="BG469" s="5" t="s">
        <v>105</v>
      </c>
      <c r="BH469" s="5" t="s">
        <v>105</v>
      </c>
      <c r="BI469" s="5" t="s">
        <v>318</v>
      </c>
      <c r="BJ469" s="5" t="s">
        <v>105</v>
      </c>
      <c r="BK469" s="5" t="s">
        <v>105</v>
      </c>
      <c r="BL469" s="5" t="s">
        <v>105</v>
      </c>
      <c r="BM469" s="5" t="s">
        <v>379</v>
      </c>
      <c r="BN469" s="5" t="s">
        <v>105</v>
      </c>
      <c r="BO469" s="5" t="s">
        <v>105</v>
      </c>
      <c r="BP469" s="5" t="s">
        <v>105</v>
      </c>
      <c r="BQ469" s="5" t="s">
        <v>105</v>
      </c>
      <c r="BR469" s="5" t="s">
        <v>3606</v>
      </c>
      <c r="BS469" s="5" t="s">
        <v>105</v>
      </c>
      <c r="BT469" s="5" t="s">
        <v>4047</v>
      </c>
      <c r="BU469" s="5" t="s">
        <v>119</v>
      </c>
      <c r="BV469" s="10" t="s">
        <v>105</v>
      </c>
      <c r="BW469" s="5" t="s">
        <v>118</v>
      </c>
      <c r="BX469" s="5" t="s">
        <v>105</v>
      </c>
      <c r="BY469" s="5" t="s">
        <v>105</v>
      </c>
      <c r="BZ469" s="5" t="s">
        <v>105</v>
      </c>
      <c r="CA469" s="5" t="s">
        <v>105</v>
      </c>
      <c r="CB469" s="5" t="s">
        <v>105</v>
      </c>
      <c r="CC469" s="5" t="s">
        <v>105</v>
      </c>
      <c r="CD469" s="5" t="s">
        <v>105</v>
      </c>
      <c r="CE469" s="5" t="s">
        <v>105</v>
      </c>
      <c r="CF469" s="5" t="s">
        <v>105</v>
      </c>
      <c r="CG469" s="5" t="s">
        <v>105</v>
      </c>
      <c r="CH469" s="5" t="s">
        <v>105</v>
      </c>
      <c r="CI469" s="5" t="s">
        <v>105</v>
      </c>
      <c r="CJ469" s="5" t="s">
        <v>105</v>
      </c>
      <c r="CK469" s="5" t="s">
        <v>105</v>
      </c>
      <c r="CL469" s="5" t="s">
        <v>105</v>
      </c>
      <c r="CM469" s="5" t="s">
        <v>105</v>
      </c>
      <c r="CN469" s="5" t="s">
        <v>105</v>
      </c>
      <c r="CO469" s="5" t="s">
        <v>105</v>
      </c>
      <c r="CP469" s="5" t="s">
        <v>105</v>
      </c>
      <c r="CQ469" s="26" t="s">
        <v>4048</v>
      </c>
      <c r="CR469" s="5" t="s">
        <v>118</v>
      </c>
      <c r="CS469" s="5" t="s">
        <v>105</v>
      </c>
      <c r="CT469" s="5" t="s">
        <v>105</v>
      </c>
      <c r="CU469" s="5" t="s">
        <v>105</v>
      </c>
      <c r="CV469" s="13" t="s">
        <v>4049</v>
      </c>
      <c r="CW469" s="6"/>
      <c r="CX469" s="6"/>
      <c r="CY469" s="6"/>
      <c r="CZ469" s="6"/>
      <c r="DA469" s="6"/>
      <c r="DB469" s="6"/>
      <c r="DC469" s="6"/>
      <c r="DD469" s="6"/>
      <c r="DE469" s="6"/>
      <c r="DF469" s="6"/>
    </row>
    <row r="470">
      <c r="A470" s="5" t="s">
        <v>100</v>
      </c>
      <c r="B470" s="5" t="s">
        <v>3466</v>
      </c>
      <c r="C470" s="5" t="s">
        <v>4043</v>
      </c>
      <c r="D470" s="5">
        <v>39279.0</v>
      </c>
      <c r="E470" s="5" t="s">
        <v>3601</v>
      </c>
      <c r="F470" s="5">
        <v>2013.0</v>
      </c>
      <c r="G470" s="5" t="s">
        <v>396</v>
      </c>
      <c r="H470" s="5">
        <v>25.0</v>
      </c>
      <c r="I470" s="5" t="s">
        <v>106</v>
      </c>
      <c r="J470" s="5" t="s">
        <v>124</v>
      </c>
      <c r="K470" s="5" t="s">
        <v>623</v>
      </c>
      <c r="L470" s="5" t="s">
        <v>105</v>
      </c>
      <c r="M470" s="5" t="s">
        <v>278</v>
      </c>
      <c r="N470" s="5">
        <v>1.0</v>
      </c>
      <c r="O470" s="26" t="s">
        <v>4050</v>
      </c>
      <c r="P470" s="5" t="s">
        <v>714</v>
      </c>
      <c r="Q470" s="5" t="s">
        <v>4051</v>
      </c>
      <c r="R470" s="5" t="s">
        <v>105</v>
      </c>
      <c r="S470" s="5" t="s">
        <v>105</v>
      </c>
      <c r="T470" s="5" t="s">
        <v>105</v>
      </c>
      <c r="U470" s="5" t="s">
        <v>105</v>
      </c>
      <c r="V470" s="6"/>
      <c r="W470" s="5" t="s">
        <v>105</v>
      </c>
      <c r="X470" s="5">
        <v>2400.0</v>
      </c>
      <c r="Y470" s="5" t="s">
        <v>271</v>
      </c>
      <c r="Z470" s="5" t="s">
        <v>261</v>
      </c>
      <c r="AA470" s="5" t="s">
        <v>141</v>
      </c>
      <c r="AB470" s="5">
        <v>97.0</v>
      </c>
      <c r="AC470" s="5" t="s">
        <v>4052</v>
      </c>
      <c r="AD470" s="5" t="s">
        <v>105</v>
      </c>
      <c r="AE470" s="5" t="s">
        <v>105</v>
      </c>
      <c r="AF470" s="5" t="s">
        <v>105</v>
      </c>
      <c r="AG470" s="5" t="s">
        <v>105</v>
      </c>
      <c r="AH470" s="5">
        <v>5.0</v>
      </c>
      <c r="AI470" s="28">
        <f t="shared" ref="AI470:AI474" si="126">CONVERT(AJ470, "ft", "m")</f>
        <v>0.6096</v>
      </c>
      <c r="AJ470" s="22">
        <v>2.0</v>
      </c>
      <c r="AK470" s="24">
        <f t="shared" ref="AK470:AK474" si="127">CONVERT(AJ470, "ft", "yd")</f>
        <v>0.6666666667</v>
      </c>
      <c r="AL470" s="5" t="s">
        <v>105</v>
      </c>
      <c r="AM470" s="5">
        <v>1.0</v>
      </c>
      <c r="AN470" s="5">
        <v>8.0</v>
      </c>
      <c r="AO470" s="5" t="s">
        <v>105</v>
      </c>
      <c r="AP470" s="5" t="s">
        <v>105</v>
      </c>
      <c r="AQ470" s="5">
        <v>4.0</v>
      </c>
      <c r="AR470" s="5" t="s">
        <v>105</v>
      </c>
      <c r="AS470" s="5" t="s">
        <v>105</v>
      </c>
      <c r="AT470" s="5" t="s">
        <v>105</v>
      </c>
      <c r="AU470" s="5" t="s">
        <v>105</v>
      </c>
      <c r="AV470" s="5" t="s">
        <v>105</v>
      </c>
      <c r="AW470" s="5" t="s">
        <v>170</v>
      </c>
      <c r="AX470" s="5" t="s">
        <v>105</v>
      </c>
      <c r="AY470" s="5" t="s">
        <v>105</v>
      </c>
      <c r="AZ470" s="5" t="s">
        <v>105</v>
      </c>
      <c r="BA470" s="5" t="s">
        <v>105</v>
      </c>
      <c r="BB470" s="5" t="s">
        <v>105</v>
      </c>
      <c r="BC470" s="5" t="s">
        <v>105</v>
      </c>
      <c r="BD470" s="5" t="s">
        <v>105</v>
      </c>
      <c r="BE470" s="5" t="s">
        <v>105</v>
      </c>
      <c r="BF470" s="5" t="s">
        <v>105</v>
      </c>
      <c r="BG470" s="5" t="s">
        <v>105</v>
      </c>
      <c r="BH470" s="5" t="s">
        <v>105</v>
      </c>
      <c r="BI470" s="5" t="s">
        <v>748</v>
      </c>
      <c r="BJ470" s="5" t="s">
        <v>105</v>
      </c>
      <c r="BK470" s="5" t="s">
        <v>306</v>
      </c>
      <c r="BL470" s="5" t="s">
        <v>105</v>
      </c>
      <c r="BM470" s="5" t="s">
        <v>749</v>
      </c>
      <c r="BN470" s="5" t="s">
        <v>105</v>
      </c>
      <c r="BO470" s="5" t="s">
        <v>105</v>
      </c>
      <c r="BP470" s="5" t="s">
        <v>4053</v>
      </c>
      <c r="BQ470" s="5" t="s">
        <v>105</v>
      </c>
      <c r="BR470" s="5" t="s">
        <v>1076</v>
      </c>
      <c r="BS470" s="5" t="s">
        <v>118</v>
      </c>
      <c r="BT470" s="5" t="s">
        <v>105</v>
      </c>
      <c r="BU470" s="5" t="s">
        <v>105</v>
      </c>
      <c r="BV470" s="10" t="s">
        <v>105</v>
      </c>
      <c r="BW470" s="10" t="s">
        <v>105</v>
      </c>
      <c r="BX470" s="5" t="s">
        <v>1077</v>
      </c>
      <c r="BY470" s="5" t="s">
        <v>105</v>
      </c>
      <c r="BZ470" s="5" t="s">
        <v>105</v>
      </c>
      <c r="CA470" s="5" t="s">
        <v>105</v>
      </c>
      <c r="CB470" s="5" t="s">
        <v>105</v>
      </c>
      <c r="CC470" s="5" t="s">
        <v>105</v>
      </c>
      <c r="CD470" s="5" t="s">
        <v>105</v>
      </c>
      <c r="CE470" s="5" t="s">
        <v>105</v>
      </c>
      <c r="CF470" s="5" t="s">
        <v>105</v>
      </c>
      <c r="CG470" s="5" t="s">
        <v>105</v>
      </c>
      <c r="CH470" s="5" t="s">
        <v>105</v>
      </c>
      <c r="CI470" s="5" t="s">
        <v>105</v>
      </c>
      <c r="CJ470" s="5" t="s">
        <v>105</v>
      </c>
      <c r="CK470" s="5" t="s">
        <v>105</v>
      </c>
      <c r="CL470" s="5" t="s">
        <v>105</v>
      </c>
      <c r="CM470" s="5" t="s">
        <v>105</v>
      </c>
      <c r="CN470" s="5" t="s">
        <v>105</v>
      </c>
      <c r="CO470" s="5" t="s">
        <v>105</v>
      </c>
      <c r="CP470" s="5" t="s">
        <v>105</v>
      </c>
      <c r="CQ470" s="26" t="s">
        <v>4054</v>
      </c>
      <c r="CR470" s="5" t="s">
        <v>105</v>
      </c>
      <c r="CS470" s="5" t="s">
        <v>105</v>
      </c>
      <c r="CT470" s="5" t="s">
        <v>105</v>
      </c>
      <c r="CU470" s="5" t="s">
        <v>105</v>
      </c>
      <c r="CV470" s="13" t="s">
        <v>4055</v>
      </c>
      <c r="CW470" s="6"/>
      <c r="CX470" s="6"/>
      <c r="CY470" s="6"/>
      <c r="CZ470" s="6"/>
      <c r="DA470" s="6"/>
      <c r="DB470" s="6"/>
      <c r="DC470" s="6"/>
      <c r="DD470" s="6"/>
      <c r="DE470" s="6"/>
      <c r="DF470" s="6"/>
    </row>
    <row r="471">
      <c r="A471" s="5" t="s">
        <v>100</v>
      </c>
      <c r="B471" s="5" t="s">
        <v>3466</v>
      </c>
      <c r="C471" s="5" t="s">
        <v>4056</v>
      </c>
      <c r="D471" s="5">
        <v>26013.0</v>
      </c>
      <c r="E471" s="5" t="s">
        <v>3509</v>
      </c>
      <c r="F471" s="5">
        <v>2008.0</v>
      </c>
      <c r="G471" s="5" t="s">
        <v>492</v>
      </c>
      <c r="H471" s="5">
        <v>18.0</v>
      </c>
      <c r="I471" s="5" t="s">
        <v>136</v>
      </c>
      <c r="J471" s="5" t="s">
        <v>124</v>
      </c>
      <c r="K471" s="5" t="s">
        <v>151</v>
      </c>
      <c r="L471" s="5" t="s">
        <v>325</v>
      </c>
      <c r="M471" s="5" t="s">
        <v>3976</v>
      </c>
      <c r="N471" s="5">
        <v>3.0</v>
      </c>
      <c r="O471" s="26" t="s">
        <v>4057</v>
      </c>
      <c r="P471" s="5" t="s">
        <v>4058</v>
      </c>
      <c r="Q471" s="5" t="s">
        <v>4059</v>
      </c>
      <c r="R471" s="5" t="s">
        <v>4060</v>
      </c>
      <c r="S471" s="5" t="s">
        <v>3859</v>
      </c>
      <c r="T471" s="5" t="s">
        <v>105</v>
      </c>
      <c r="U471" s="5" t="s">
        <v>105</v>
      </c>
      <c r="V471" s="6"/>
      <c r="W471" s="5" t="s">
        <v>105</v>
      </c>
      <c r="X471" s="5">
        <v>700.0</v>
      </c>
      <c r="Y471" s="5" t="s">
        <v>105</v>
      </c>
      <c r="Z471" s="5" t="s">
        <v>105</v>
      </c>
      <c r="AA471" s="5" t="s">
        <v>283</v>
      </c>
      <c r="AB471" s="5">
        <v>82.0</v>
      </c>
      <c r="AC471" s="5" t="s">
        <v>4061</v>
      </c>
      <c r="AD471" s="5" t="s">
        <v>105</v>
      </c>
      <c r="AE471" s="5" t="s">
        <v>105</v>
      </c>
      <c r="AF471" s="5" t="s">
        <v>105</v>
      </c>
      <c r="AG471" s="5" t="s">
        <v>105</v>
      </c>
      <c r="AH471" s="5" t="s">
        <v>105</v>
      </c>
      <c r="AI471" s="28">
        <f t="shared" si="126"/>
        <v>0.3048</v>
      </c>
      <c r="AJ471" s="22">
        <v>1.0</v>
      </c>
      <c r="AK471" s="24">
        <f t="shared" si="127"/>
        <v>0.3333333333</v>
      </c>
      <c r="AL471" s="5" t="s">
        <v>105</v>
      </c>
      <c r="AM471" s="5" t="s">
        <v>105</v>
      </c>
      <c r="AN471" s="5" t="s">
        <v>105</v>
      </c>
      <c r="AO471" s="5" t="s">
        <v>105</v>
      </c>
      <c r="AP471" s="5" t="s">
        <v>105</v>
      </c>
      <c r="AQ471" s="5" t="s">
        <v>105</v>
      </c>
      <c r="AR471" s="5" t="s">
        <v>105</v>
      </c>
      <c r="AS471" s="5" t="s">
        <v>105</v>
      </c>
      <c r="AT471" s="5" t="s">
        <v>105</v>
      </c>
      <c r="AU471" s="5" t="s">
        <v>105</v>
      </c>
      <c r="AV471" s="5" t="s">
        <v>105</v>
      </c>
      <c r="AW471" s="5" t="s">
        <v>105</v>
      </c>
      <c r="AX471" s="5" t="s">
        <v>105</v>
      </c>
      <c r="AY471" s="5" t="s">
        <v>105</v>
      </c>
      <c r="AZ471" s="5" t="s">
        <v>105</v>
      </c>
      <c r="BA471" s="5" t="s">
        <v>105</v>
      </c>
      <c r="BB471" s="5" t="s">
        <v>105</v>
      </c>
      <c r="BC471" s="5" t="s">
        <v>105</v>
      </c>
      <c r="BD471" s="5" t="s">
        <v>105</v>
      </c>
      <c r="BE471" s="5" t="s">
        <v>105</v>
      </c>
      <c r="BF471" s="5" t="s">
        <v>105</v>
      </c>
      <c r="BG471" s="5" t="s">
        <v>105</v>
      </c>
      <c r="BH471" s="5" t="s">
        <v>105</v>
      </c>
      <c r="BI471" s="5" t="s">
        <v>105</v>
      </c>
      <c r="BJ471" s="5" t="s">
        <v>105</v>
      </c>
      <c r="BK471" s="5" t="s">
        <v>105</v>
      </c>
      <c r="BL471" s="5" t="s">
        <v>105</v>
      </c>
      <c r="BM471" s="5" t="s">
        <v>105</v>
      </c>
      <c r="BN471" s="5" t="s">
        <v>105</v>
      </c>
      <c r="BO471" s="5" t="s">
        <v>118</v>
      </c>
      <c r="BP471" s="5" t="s">
        <v>105</v>
      </c>
      <c r="BQ471" s="5" t="s">
        <v>105</v>
      </c>
      <c r="BR471" s="5" t="s">
        <v>105</v>
      </c>
      <c r="BS471" s="5" t="s">
        <v>105</v>
      </c>
      <c r="BT471" s="5" t="s">
        <v>105</v>
      </c>
      <c r="BU471" s="5" t="s">
        <v>105</v>
      </c>
      <c r="BV471" s="10" t="s">
        <v>105</v>
      </c>
      <c r="BW471" s="10" t="s">
        <v>105</v>
      </c>
      <c r="BX471" s="5" t="s">
        <v>105</v>
      </c>
      <c r="BY471" s="5" t="s">
        <v>118</v>
      </c>
      <c r="BZ471" s="5" t="s">
        <v>105</v>
      </c>
      <c r="CA471" s="5">
        <v>1.0</v>
      </c>
      <c r="CB471" s="5">
        <v>1.0</v>
      </c>
      <c r="CC471" s="5" t="s">
        <v>105</v>
      </c>
      <c r="CD471" s="5">
        <v>23.0</v>
      </c>
      <c r="CE471" s="5" t="s">
        <v>105</v>
      </c>
      <c r="CF471" s="5" t="s">
        <v>105</v>
      </c>
      <c r="CG471" s="5">
        <v>2.0</v>
      </c>
      <c r="CH471" s="5" t="s">
        <v>105</v>
      </c>
      <c r="CI471" s="5" t="s">
        <v>105</v>
      </c>
      <c r="CJ471" s="5" t="s">
        <v>105</v>
      </c>
      <c r="CK471" s="5" t="s">
        <v>105</v>
      </c>
      <c r="CL471" s="5" t="s">
        <v>105</v>
      </c>
      <c r="CM471" s="5" t="s">
        <v>105</v>
      </c>
      <c r="CN471" s="5">
        <v>4.0</v>
      </c>
      <c r="CO471" s="5" t="s">
        <v>105</v>
      </c>
      <c r="CP471" s="5" t="s">
        <v>4062</v>
      </c>
      <c r="CQ471" s="26" t="s">
        <v>4063</v>
      </c>
      <c r="CR471" s="5" t="s">
        <v>105</v>
      </c>
      <c r="CS471" s="5" t="s">
        <v>105</v>
      </c>
      <c r="CT471" s="5" t="s">
        <v>105</v>
      </c>
      <c r="CU471" s="5" t="s">
        <v>105</v>
      </c>
      <c r="CV471" s="13" t="s">
        <v>4064</v>
      </c>
      <c r="CW471" s="6"/>
      <c r="CX471" s="6"/>
      <c r="CY471" s="6"/>
      <c r="CZ471" s="6"/>
      <c r="DA471" s="6"/>
      <c r="DB471" s="6"/>
      <c r="DC471" s="6"/>
      <c r="DD471" s="6"/>
      <c r="DE471" s="6"/>
      <c r="DF471" s="6"/>
    </row>
    <row r="472">
      <c r="A472" s="5" t="s">
        <v>100</v>
      </c>
      <c r="B472" s="5" t="s">
        <v>3466</v>
      </c>
      <c r="C472" s="5" t="s">
        <v>4065</v>
      </c>
      <c r="D472" s="5">
        <v>49977.0</v>
      </c>
      <c r="E472" s="5" t="s">
        <v>3680</v>
      </c>
      <c r="F472" s="5">
        <v>2015.0</v>
      </c>
      <c r="G472" s="5" t="s">
        <v>492</v>
      </c>
      <c r="H472" s="5">
        <v>13.0</v>
      </c>
      <c r="I472" s="5" t="s">
        <v>136</v>
      </c>
      <c r="J472" s="5" t="s">
        <v>107</v>
      </c>
      <c r="K472" s="5" t="s">
        <v>108</v>
      </c>
      <c r="L472" s="5" t="s">
        <v>105</v>
      </c>
      <c r="M472" s="5" t="s">
        <v>215</v>
      </c>
      <c r="N472" s="5">
        <v>1.0</v>
      </c>
      <c r="O472" s="26" t="s">
        <v>4066</v>
      </c>
      <c r="P472" s="5" t="s">
        <v>4067</v>
      </c>
      <c r="Q472" s="5" t="s">
        <v>4068</v>
      </c>
      <c r="R472" s="5" t="s">
        <v>4069</v>
      </c>
      <c r="S472" s="5" t="s">
        <v>105</v>
      </c>
      <c r="T472" s="5" t="s">
        <v>105</v>
      </c>
      <c r="U472" s="5" t="s">
        <v>105</v>
      </c>
      <c r="V472" s="6"/>
      <c r="W472" s="5" t="s">
        <v>105</v>
      </c>
      <c r="X472" s="5">
        <v>2430.0</v>
      </c>
      <c r="Y472" s="5" t="s">
        <v>105</v>
      </c>
      <c r="Z472" s="5" t="s">
        <v>105</v>
      </c>
      <c r="AA472" s="5" t="s">
        <v>1842</v>
      </c>
      <c r="AB472" s="5">
        <v>0.0</v>
      </c>
      <c r="AC472" s="5" t="s">
        <v>284</v>
      </c>
      <c r="AD472" s="5" t="s">
        <v>105</v>
      </c>
      <c r="AE472" s="5" t="s">
        <v>105</v>
      </c>
      <c r="AF472" s="5" t="s">
        <v>105</v>
      </c>
      <c r="AG472" s="5" t="s">
        <v>105</v>
      </c>
      <c r="AH472" s="6">
        <f>10/60</f>
        <v>0.1666666667</v>
      </c>
      <c r="AI472" s="28">
        <f t="shared" si="126"/>
        <v>3.81</v>
      </c>
      <c r="AJ472" s="22">
        <v>12.5</v>
      </c>
      <c r="AK472" s="24">
        <f t="shared" si="127"/>
        <v>4.166666667</v>
      </c>
      <c r="AL472" s="5" t="s">
        <v>105</v>
      </c>
      <c r="AM472" s="5">
        <v>1.0</v>
      </c>
      <c r="AN472" s="5">
        <v>7.0</v>
      </c>
      <c r="AO472" s="5" t="s">
        <v>105</v>
      </c>
      <c r="AP472" s="5" t="s">
        <v>105</v>
      </c>
      <c r="AQ472" s="5" t="s">
        <v>105</v>
      </c>
      <c r="AR472" s="5" t="s">
        <v>105</v>
      </c>
      <c r="AS472" s="5" t="s">
        <v>105</v>
      </c>
      <c r="AT472" s="5" t="s">
        <v>105</v>
      </c>
      <c r="AU472" s="5" t="s">
        <v>105</v>
      </c>
      <c r="AV472" s="5" t="s">
        <v>105</v>
      </c>
      <c r="AW472" s="5" t="s">
        <v>286</v>
      </c>
      <c r="AX472" s="5" t="s">
        <v>105</v>
      </c>
      <c r="AY472" s="5" t="s">
        <v>105</v>
      </c>
      <c r="AZ472" s="5" t="s">
        <v>105</v>
      </c>
      <c r="BA472" s="5" t="s">
        <v>105</v>
      </c>
      <c r="BB472" s="5" t="s">
        <v>105</v>
      </c>
      <c r="BC472" s="5" t="s">
        <v>105</v>
      </c>
      <c r="BD472" s="5" t="s">
        <v>105</v>
      </c>
      <c r="BE472" s="5" t="s">
        <v>105</v>
      </c>
      <c r="BF472" s="5" t="s">
        <v>105</v>
      </c>
      <c r="BG472" s="5" t="s">
        <v>105</v>
      </c>
      <c r="BH472" s="5" t="s">
        <v>105</v>
      </c>
      <c r="BI472" s="5" t="s">
        <v>318</v>
      </c>
      <c r="BJ472" s="5" t="s">
        <v>105</v>
      </c>
      <c r="BK472" s="5" t="s">
        <v>105</v>
      </c>
      <c r="BL472" s="5" t="s">
        <v>105</v>
      </c>
      <c r="BM472" s="5" t="s">
        <v>105</v>
      </c>
      <c r="BN472" s="5" t="s">
        <v>105</v>
      </c>
      <c r="BO472" s="5" t="s">
        <v>105</v>
      </c>
      <c r="BP472" s="5" t="s">
        <v>4070</v>
      </c>
      <c r="BQ472" s="5" t="s">
        <v>105</v>
      </c>
      <c r="BR472" s="5" t="s">
        <v>4071</v>
      </c>
      <c r="BS472" s="5" t="s">
        <v>105</v>
      </c>
      <c r="BT472" s="5" t="s">
        <v>3930</v>
      </c>
      <c r="BU472" s="5" t="s">
        <v>119</v>
      </c>
      <c r="BV472" s="5" t="s">
        <v>348</v>
      </c>
      <c r="BW472" s="10" t="s">
        <v>105</v>
      </c>
      <c r="BX472" s="5" t="s">
        <v>105</v>
      </c>
      <c r="BY472" s="5" t="s">
        <v>105</v>
      </c>
      <c r="BZ472" s="5" t="s">
        <v>105</v>
      </c>
      <c r="CA472" s="5" t="s">
        <v>105</v>
      </c>
      <c r="CB472" s="5" t="s">
        <v>105</v>
      </c>
      <c r="CC472" s="5" t="s">
        <v>105</v>
      </c>
      <c r="CD472" s="5" t="s">
        <v>105</v>
      </c>
      <c r="CE472" s="5" t="s">
        <v>105</v>
      </c>
      <c r="CF472" s="5" t="s">
        <v>105</v>
      </c>
      <c r="CG472" s="5" t="s">
        <v>105</v>
      </c>
      <c r="CH472" s="5" t="s">
        <v>105</v>
      </c>
      <c r="CI472" s="5" t="s">
        <v>105</v>
      </c>
      <c r="CJ472" s="5" t="s">
        <v>105</v>
      </c>
      <c r="CK472" s="5" t="s">
        <v>105</v>
      </c>
      <c r="CL472" s="5" t="s">
        <v>105</v>
      </c>
      <c r="CM472" s="5" t="s">
        <v>105</v>
      </c>
      <c r="CN472" s="5" t="s">
        <v>105</v>
      </c>
      <c r="CO472" s="5" t="s">
        <v>105</v>
      </c>
      <c r="CP472" s="5" t="s">
        <v>4072</v>
      </c>
      <c r="CQ472" s="26" t="s">
        <v>4073</v>
      </c>
      <c r="CR472" s="5" t="s">
        <v>105</v>
      </c>
      <c r="CS472" s="5" t="s">
        <v>105</v>
      </c>
      <c r="CT472" s="5" t="s">
        <v>105</v>
      </c>
      <c r="CU472" s="5" t="s">
        <v>105</v>
      </c>
      <c r="CV472" s="13" t="s">
        <v>4074</v>
      </c>
      <c r="CW472" s="6"/>
      <c r="CX472" s="6"/>
      <c r="CY472" s="6"/>
      <c r="CZ472" s="6"/>
      <c r="DA472" s="6"/>
      <c r="DB472" s="6"/>
      <c r="DC472" s="6"/>
      <c r="DD472" s="6"/>
      <c r="DE472" s="6"/>
      <c r="DF472" s="6"/>
    </row>
    <row r="473">
      <c r="A473" s="5" t="s">
        <v>100</v>
      </c>
      <c r="B473" s="5" t="s">
        <v>3466</v>
      </c>
      <c r="C473" s="5" t="s">
        <v>4075</v>
      </c>
      <c r="D473" s="5">
        <v>14801.0</v>
      </c>
      <c r="E473" s="5" t="s">
        <v>3533</v>
      </c>
      <c r="F473" s="5">
        <v>1991.0</v>
      </c>
      <c r="G473" s="5" t="s">
        <v>669</v>
      </c>
      <c r="H473" s="5">
        <v>15.0</v>
      </c>
      <c r="I473" s="5" t="s">
        <v>214</v>
      </c>
      <c r="J473" s="5" t="s">
        <v>107</v>
      </c>
      <c r="K473" s="5" t="s">
        <v>108</v>
      </c>
      <c r="L473" s="5" t="s">
        <v>105</v>
      </c>
      <c r="M473" s="5" t="s">
        <v>1076</v>
      </c>
      <c r="N473" s="5">
        <v>2.0</v>
      </c>
      <c r="O473" s="26" t="s">
        <v>4076</v>
      </c>
      <c r="P473" s="5" t="s">
        <v>105</v>
      </c>
      <c r="Q473" s="5" t="s">
        <v>4077</v>
      </c>
      <c r="R473" s="5" t="s">
        <v>4078</v>
      </c>
      <c r="S473" s="5" t="s">
        <v>4079</v>
      </c>
      <c r="T473" s="5" t="s">
        <v>105</v>
      </c>
      <c r="U473" s="5" t="s">
        <v>105</v>
      </c>
      <c r="V473" s="6"/>
      <c r="W473" s="5" t="s">
        <v>105</v>
      </c>
      <c r="X473" s="5">
        <v>907.0</v>
      </c>
      <c r="Y473" s="5" t="s">
        <v>105</v>
      </c>
      <c r="Z473" s="5" t="s">
        <v>261</v>
      </c>
      <c r="AA473" s="5" t="s">
        <v>220</v>
      </c>
      <c r="AB473" s="5">
        <v>1.0</v>
      </c>
      <c r="AC473" s="5" t="s">
        <v>4080</v>
      </c>
      <c r="AD473" s="5" t="s">
        <v>4081</v>
      </c>
      <c r="AE473" s="5" t="s">
        <v>105</v>
      </c>
      <c r="AF473" s="5" t="s">
        <v>105</v>
      </c>
      <c r="AG473" s="5" t="s">
        <v>105</v>
      </c>
      <c r="AH473" s="5">
        <v>7.5</v>
      </c>
      <c r="AI473" s="28">
        <f t="shared" si="126"/>
        <v>10.668</v>
      </c>
      <c r="AJ473" s="22">
        <v>35.0</v>
      </c>
      <c r="AK473" s="24">
        <f t="shared" si="127"/>
        <v>11.66666667</v>
      </c>
      <c r="AL473" s="5" t="s">
        <v>105</v>
      </c>
      <c r="AM473" s="5">
        <v>1.0</v>
      </c>
      <c r="AN473" s="5">
        <v>7.0</v>
      </c>
      <c r="AO473" s="5" t="s">
        <v>105</v>
      </c>
      <c r="AP473" s="5" t="s">
        <v>105</v>
      </c>
      <c r="AQ473" s="5" t="s">
        <v>105</v>
      </c>
      <c r="AR473" s="5" t="s">
        <v>105</v>
      </c>
      <c r="AS473" s="5" t="s">
        <v>105</v>
      </c>
      <c r="AT473" s="5">
        <v>300.0</v>
      </c>
      <c r="AU473" s="5" t="s">
        <v>105</v>
      </c>
      <c r="AV473" s="5" t="s">
        <v>105</v>
      </c>
      <c r="AW473" s="5" t="s">
        <v>116</v>
      </c>
      <c r="AX473" s="5" t="s">
        <v>144</v>
      </c>
      <c r="AY473" s="5" t="s">
        <v>105</v>
      </c>
      <c r="AZ473" s="5" t="s">
        <v>105</v>
      </c>
      <c r="BA473" s="5" t="s">
        <v>116</v>
      </c>
      <c r="BB473" s="5" t="s">
        <v>105</v>
      </c>
      <c r="BC473" s="5" t="s">
        <v>105</v>
      </c>
      <c r="BD473" s="5" t="s">
        <v>105</v>
      </c>
      <c r="BE473" s="5" t="s">
        <v>105</v>
      </c>
      <c r="BF473" s="5" t="s">
        <v>105</v>
      </c>
      <c r="BG473" s="5" t="s">
        <v>105</v>
      </c>
      <c r="BH473" s="5" t="s">
        <v>105</v>
      </c>
      <c r="BI473" s="5" t="s">
        <v>318</v>
      </c>
      <c r="BJ473" s="5" t="s">
        <v>105</v>
      </c>
      <c r="BK473" s="5" t="s">
        <v>105</v>
      </c>
      <c r="BL473" s="5" t="s">
        <v>105</v>
      </c>
      <c r="BM473" s="5" t="s">
        <v>404</v>
      </c>
      <c r="BN473" s="5" t="s">
        <v>105</v>
      </c>
      <c r="BO473" s="5" t="s">
        <v>105</v>
      </c>
      <c r="BP473" s="5" t="s">
        <v>4082</v>
      </c>
      <c r="BQ473" s="5" t="s">
        <v>105</v>
      </c>
      <c r="BR473" s="5" t="s">
        <v>4083</v>
      </c>
      <c r="BS473" s="5" t="s">
        <v>118</v>
      </c>
      <c r="BT473" s="5" t="s">
        <v>1523</v>
      </c>
      <c r="BU473" s="5" t="s">
        <v>119</v>
      </c>
      <c r="BV473" s="10" t="s">
        <v>105</v>
      </c>
      <c r="BW473" s="10" t="s">
        <v>105</v>
      </c>
      <c r="BX473" s="5" t="s">
        <v>105</v>
      </c>
      <c r="BY473" s="5" t="s">
        <v>105</v>
      </c>
      <c r="BZ473" s="5" t="s">
        <v>105</v>
      </c>
      <c r="CA473" s="5" t="s">
        <v>105</v>
      </c>
      <c r="CB473" s="5" t="s">
        <v>105</v>
      </c>
      <c r="CC473" s="5" t="s">
        <v>105</v>
      </c>
      <c r="CD473" s="5" t="s">
        <v>105</v>
      </c>
      <c r="CE473" s="5" t="s">
        <v>105</v>
      </c>
      <c r="CF473" s="5" t="s">
        <v>105</v>
      </c>
      <c r="CG473" s="5" t="s">
        <v>105</v>
      </c>
      <c r="CH473" s="5" t="s">
        <v>105</v>
      </c>
      <c r="CI473" s="5" t="s">
        <v>105</v>
      </c>
      <c r="CJ473" s="5" t="s">
        <v>105</v>
      </c>
      <c r="CK473" s="5" t="s">
        <v>105</v>
      </c>
      <c r="CL473" s="5" t="s">
        <v>105</v>
      </c>
      <c r="CM473" s="5" t="s">
        <v>105</v>
      </c>
      <c r="CN473" s="5" t="s">
        <v>105</v>
      </c>
      <c r="CO473" s="5" t="s">
        <v>105</v>
      </c>
      <c r="CP473" s="5" t="s">
        <v>4084</v>
      </c>
      <c r="CQ473" s="26" t="s">
        <v>4085</v>
      </c>
      <c r="CR473" s="5" t="s">
        <v>105</v>
      </c>
      <c r="CS473" s="5" t="s">
        <v>105</v>
      </c>
      <c r="CT473" s="5" t="s">
        <v>105</v>
      </c>
      <c r="CU473" s="5" t="s">
        <v>105</v>
      </c>
      <c r="CV473" s="13" t="s">
        <v>4086</v>
      </c>
      <c r="CW473" s="6"/>
      <c r="CX473" s="6"/>
      <c r="CY473" s="6"/>
      <c r="CZ473" s="6"/>
      <c r="DA473" s="6"/>
      <c r="DB473" s="6"/>
      <c r="DC473" s="6"/>
      <c r="DD473" s="6"/>
      <c r="DE473" s="6"/>
      <c r="DF473" s="6"/>
    </row>
    <row r="474">
      <c r="A474" s="5" t="s">
        <v>100</v>
      </c>
      <c r="B474" s="5" t="s">
        <v>3466</v>
      </c>
      <c r="C474" s="5" t="s">
        <v>4087</v>
      </c>
      <c r="D474" s="5">
        <v>6267.0</v>
      </c>
      <c r="E474" s="5" t="s">
        <v>4088</v>
      </c>
      <c r="F474" s="5">
        <v>1976.0</v>
      </c>
      <c r="G474" s="5" t="s">
        <v>241</v>
      </c>
      <c r="H474" s="5" t="s">
        <v>105</v>
      </c>
      <c r="I474" s="5" t="s">
        <v>136</v>
      </c>
      <c r="J474" s="5" t="s">
        <v>107</v>
      </c>
      <c r="K474" s="5" t="s">
        <v>108</v>
      </c>
      <c r="L474" s="5" t="s">
        <v>105</v>
      </c>
      <c r="M474" s="5" t="s">
        <v>372</v>
      </c>
      <c r="N474" s="5">
        <v>2.0</v>
      </c>
      <c r="O474" s="26" t="s">
        <v>4089</v>
      </c>
      <c r="P474" s="5" t="s">
        <v>105</v>
      </c>
      <c r="Q474" s="5" t="s">
        <v>4090</v>
      </c>
      <c r="R474" s="5" t="s">
        <v>4091</v>
      </c>
      <c r="S474" s="5" t="s">
        <v>105</v>
      </c>
      <c r="T474" s="5" t="s">
        <v>105</v>
      </c>
      <c r="U474" s="5" t="s">
        <v>105</v>
      </c>
      <c r="V474" s="6"/>
      <c r="W474" s="5" t="s">
        <v>105</v>
      </c>
      <c r="X474" s="5">
        <v>1330.0</v>
      </c>
      <c r="Y474" s="5" t="s">
        <v>105</v>
      </c>
      <c r="Z474" s="5" t="s">
        <v>105</v>
      </c>
      <c r="AA474" s="5" t="s">
        <v>105</v>
      </c>
      <c r="AB474" s="5" t="s">
        <v>105</v>
      </c>
      <c r="AC474" s="5" t="s">
        <v>1714</v>
      </c>
      <c r="AD474" s="5" t="s">
        <v>497</v>
      </c>
      <c r="AE474" s="5" t="s">
        <v>105</v>
      </c>
      <c r="AF474" s="5" t="s">
        <v>105</v>
      </c>
      <c r="AG474" s="5" t="s">
        <v>105</v>
      </c>
      <c r="AH474" s="5" t="s">
        <v>105</v>
      </c>
      <c r="AI474" s="28">
        <f t="shared" si="126"/>
        <v>9.144</v>
      </c>
      <c r="AJ474" s="22">
        <v>30.0</v>
      </c>
      <c r="AK474" s="24">
        <f t="shared" si="127"/>
        <v>10</v>
      </c>
      <c r="AL474" s="5" t="s">
        <v>105</v>
      </c>
      <c r="AM474" s="5">
        <v>1.0</v>
      </c>
      <c r="AN474" s="5">
        <v>9.5</v>
      </c>
      <c r="AO474" s="5" t="s">
        <v>105</v>
      </c>
      <c r="AP474" s="5" t="s">
        <v>105</v>
      </c>
      <c r="AQ474" s="5" t="s">
        <v>105</v>
      </c>
      <c r="AR474" s="5" t="s">
        <v>105</v>
      </c>
      <c r="AS474" s="5" t="s">
        <v>105</v>
      </c>
      <c r="AT474" s="5">
        <v>800.0</v>
      </c>
      <c r="AU474" s="5" t="s">
        <v>1222</v>
      </c>
      <c r="AV474" s="5" t="s">
        <v>105</v>
      </c>
      <c r="AW474" s="5" t="s">
        <v>116</v>
      </c>
      <c r="AX474" s="5" t="s">
        <v>105</v>
      </c>
      <c r="AY474" s="5" t="s">
        <v>105</v>
      </c>
      <c r="AZ474" s="5" t="s">
        <v>105</v>
      </c>
      <c r="BA474" s="5" t="s">
        <v>105</v>
      </c>
      <c r="BB474" s="5" t="s">
        <v>1178</v>
      </c>
      <c r="BC474" s="5" t="s">
        <v>105</v>
      </c>
      <c r="BD474" s="5" t="s">
        <v>105</v>
      </c>
      <c r="BE474" s="5" t="s">
        <v>105</v>
      </c>
      <c r="BF474" s="5" t="s">
        <v>105</v>
      </c>
      <c r="BG474" s="5" t="s">
        <v>105</v>
      </c>
      <c r="BH474" s="5" t="s">
        <v>105</v>
      </c>
      <c r="BI474" s="5" t="s">
        <v>105</v>
      </c>
      <c r="BJ474" s="5" t="s">
        <v>105</v>
      </c>
      <c r="BK474" s="5" t="s">
        <v>105</v>
      </c>
      <c r="BL474" s="5" t="s">
        <v>105</v>
      </c>
      <c r="BM474" s="5" t="s">
        <v>749</v>
      </c>
      <c r="BN474" s="5" t="s">
        <v>105</v>
      </c>
      <c r="BO474" s="5" t="s">
        <v>105</v>
      </c>
      <c r="BP474" s="5" t="s">
        <v>4092</v>
      </c>
      <c r="BQ474" s="5" t="s">
        <v>105</v>
      </c>
      <c r="BR474" s="5" t="s">
        <v>4093</v>
      </c>
      <c r="BS474" s="5" t="s">
        <v>105</v>
      </c>
      <c r="BT474" s="5" t="s">
        <v>4094</v>
      </c>
      <c r="BU474" s="5" t="s">
        <v>119</v>
      </c>
      <c r="BV474" s="10" t="s">
        <v>105</v>
      </c>
      <c r="BW474" s="10" t="s">
        <v>105</v>
      </c>
      <c r="BX474" s="5" t="s">
        <v>4095</v>
      </c>
      <c r="BY474" s="5" t="s">
        <v>105</v>
      </c>
      <c r="BZ474" s="5" t="s">
        <v>105</v>
      </c>
      <c r="CA474" s="5" t="s">
        <v>105</v>
      </c>
      <c r="CB474" s="5" t="s">
        <v>105</v>
      </c>
      <c r="CC474" s="5" t="s">
        <v>105</v>
      </c>
      <c r="CD474" s="5" t="s">
        <v>105</v>
      </c>
      <c r="CE474" s="5" t="s">
        <v>105</v>
      </c>
      <c r="CF474" s="5" t="s">
        <v>105</v>
      </c>
      <c r="CG474" s="5" t="s">
        <v>105</v>
      </c>
      <c r="CH474" s="5" t="s">
        <v>105</v>
      </c>
      <c r="CI474" s="5" t="s">
        <v>105</v>
      </c>
      <c r="CJ474" s="5" t="s">
        <v>105</v>
      </c>
      <c r="CK474" s="5" t="s">
        <v>105</v>
      </c>
      <c r="CL474" s="5" t="s">
        <v>105</v>
      </c>
      <c r="CM474" s="5" t="s">
        <v>105</v>
      </c>
      <c r="CN474" s="5" t="s">
        <v>105</v>
      </c>
      <c r="CO474" s="5" t="s">
        <v>105</v>
      </c>
      <c r="CP474" s="5" t="s">
        <v>4096</v>
      </c>
      <c r="CQ474" s="26" t="s">
        <v>4097</v>
      </c>
      <c r="CR474" s="5" t="s">
        <v>105</v>
      </c>
      <c r="CS474" s="5" t="s">
        <v>105</v>
      </c>
      <c r="CT474" s="5" t="s">
        <v>105</v>
      </c>
      <c r="CU474" s="5" t="s">
        <v>105</v>
      </c>
      <c r="CV474" s="13" t="s">
        <v>4098</v>
      </c>
      <c r="CW474" s="6"/>
      <c r="CX474" s="6"/>
      <c r="CY474" s="6"/>
      <c r="CZ474" s="6"/>
      <c r="DA474" s="6"/>
      <c r="DB474" s="6"/>
      <c r="DC474" s="6"/>
      <c r="DD474" s="6"/>
      <c r="DE474" s="6"/>
      <c r="DF474" s="6"/>
    </row>
    <row r="475">
      <c r="A475" s="5" t="s">
        <v>100</v>
      </c>
      <c r="B475" s="5" t="s">
        <v>3466</v>
      </c>
      <c r="C475" s="5" t="s">
        <v>4099</v>
      </c>
      <c r="D475" s="5">
        <v>3337.0</v>
      </c>
      <c r="E475" s="5" t="s">
        <v>105</v>
      </c>
      <c r="F475" s="5">
        <v>1994.0</v>
      </c>
      <c r="G475" s="5" t="s">
        <v>241</v>
      </c>
      <c r="H475" s="5">
        <v>30.0</v>
      </c>
      <c r="I475" s="5" t="s">
        <v>136</v>
      </c>
      <c r="J475" s="5" t="s">
        <v>107</v>
      </c>
      <c r="K475" s="5" t="s">
        <v>108</v>
      </c>
      <c r="L475" s="5" t="s">
        <v>105</v>
      </c>
      <c r="M475" s="5" t="s">
        <v>225</v>
      </c>
      <c r="N475" s="5">
        <v>1.0</v>
      </c>
      <c r="O475" s="26" t="s">
        <v>4100</v>
      </c>
      <c r="P475" s="5" t="s">
        <v>4101</v>
      </c>
      <c r="Q475" s="5" t="s">
        <v>4102</v>
      </c>
      <c r="R475" s="5" t="s">
        <v>4103</v>
      </c>
      <c r="S475" s="5" t="s">
        <v>105</v>
      </c>
      <c r="T475" s="5" t="s">
        <v>105</v>
      </c>
      <c r="U475" s="5" t="s">
        <v>105</v>
      </c>
      <c r="V475" s="6"/>
      <c r="W475" s="5" t="s">
        <v>105</v>
      </c>
      <c r="X475" s="5">
        <v>2230.0</v>
      </c>
      <c r="Y475" s="5" t="s">
        <v>105</v>
      </c>
      <c r="Z475" s="5" t="s">
        <v>105</v>
      </c>
      <c r="AA475" s="5" t="s">
        <v>220</v>
      </c>
      <c r="AB475" s="5">
        <v>9.0</v>
      </c>
      <c r="AC475" s="5" t="s">
        <v>4104</v>
      </c>
      <c r="AD475" s="5" t="s">
        <v>105</v>
      </c>
      <c r="AE475" s="5" t="s">
        <v>105</v>
      </c>
      <c r="AF475" s="5" t="s">
        <v>105</v>
      </c>
      <c r="AG475" s="5" t="s">
        <v>105</v>
      </c>
      <c r="AH475" s="5">
        <v>17.5</v>
      </c>
      <c r="AI475" s="15" t="s">
        <v>105</v>
      </c>
      <c r="AJ475" s="22" t="s">
        <v>105</v>
      </c>
      <c r="AK475" s="25" t="s">
        <v>105</v>
      </c>
      <c r="AL475" s="5" t="s">
        <v>105</v>
      </c>
      <c r="AM475" s="5">
        <v>1.0</v>
      </c>
      <c r="AN475" s="5">
        <v>7.0</v>
      </c>
      <c r="AO475" s="5" t="s">
        <v>105</v>
      </c>
      <c r="AP475" s="5" t="s">
        <v>105</v>
      </c>
      <c r="AQ475" s="5" t="s">
        <v>105</v>
      </c>
      <c r="AR475" s="5" t="s">
        <v>105</v>
      </c>
      <c r="AS475" s="5" t="s">
        <v>105</v>
      </c>
      <c r="AT475" s="5" t="s">
        <v>105</v>
      </c>
      <c r="AU475" s="5" t="s">
        <v>105</v>
      </c>
      <c r="AV475" s="5" t="s">
        <v>105</v>
      </c>
      <c r="AW475" s="5" t="s">
        <v>144</v>
      </c>
      <c r="AX475" s="5" t="s">
        <v>286</v>
      </c>
      <c r="AY475" s="5" t="s">
        <v>105</v>
      </c>
      <c r="AZ475" s="5">
        <v>4.5</v>
      </c>
      <c r="BA475" s="5" t="s">
        <v>105</v>
      </c>
      <c r="BB475" s="5" t="s">
        <v>274</v>
      </c>
      <c r="BC475" s="5" t="s">
        <v>105</v>
      </c>
      <c r="BD475" s="5" t="s">
        <v>4105</v>
      </c>
      <c r="BE475" s="5" t="s">
        <v>105</v>
      </c>
      <c r="BF475" s="5" t="s">
        <v>105</v>
      </c>
      <c r="BG475" s="5" t="s">
        <v>977</v>
      </c>
      <c r="BH475" s="5" t="s">
        <v>105</v>
      </c>
      <c r="BI475" s="5" t="s">
        <v>105</v>
      </c>
      <c r="BJ475" s="5" t="s">
        <v>105</v>
      </c>
      <c r="BK475" s="5" t="s">
        <v>105</v>
      </c>
      <c r="BL475" s="5" t="s">
        <v>105</v>
      </c>
      <c r="BM475" s="5" t="s">
        <v>105</v>
      </c>
      <c r="BN475" s="5" t="s">
        <v>105</v>
      </c>
      <c r="BO475" s="5" t="s">
        <v>105</v>
      </c>
      <c r="BP475" s="5" t="s">
        <v>105</v>
      </c>
      <c r="BQ475" s="5" t="s">
        <v>1134</v>
      </c>
      <c r="BR475" s="5" t="s">
        <v>4106</v>
      </c>
      <c r="BS475" s="5" t="s">
        <v>105</v>
      </c>
      <c r="BT475" s="5" t="s">
        <v>4107</v>
      </c>
      <c r="BU475" s="5" t="s">
        <v>119</v>
      </c>
      <c r="BV475" s="10" t="s">
        <v>105</v>
      </c>
      <c r="BW475" s="10" t="s">
        <v>105</v>
      </c>
      <c r="BX475" s="5" t="s">
        <v>105</v>
      </c>
      <c r="BY475" s="5" t="s">
        <v>105</v>
      </c>
      <c r="BZ475" s="5" t="s">
        <v>105</v>
      </c>
      <c r="CA475" s="5" t="s">
        <v>105</v>
      </c>
      <c r="CB475" s="5" t="s">
        <v>105</v>
      </c>
      <c r="CC475" s="5" t="s">
        <v>105</v>
      </c>
      <c r="CD475" s="5" t="s">
        <v>105</v>
      </c>
      <c r="CE475" s="5" t="s">
        <v>105</v>
      </c>
      <c r="CF475" s="5" t="s">
        <v>105</v>
      </c>
      <c r="CG475" s="5" t="s">
        <v>105</v>
      </c>
      <c r="CH475" s="5" t="s">
        <v>105</v>
      </c>
      <c r="CI475" s="5" t="s">
        <v>105</v>
      </c>
      <c r="CJ475" s="5" t="s">
        <v>105</v>
      </c>
      <c r="CK475" s="5" t="s">
        <v>105</v>
      </c>
      <c r="CL475" s="5" t="s">
        <v>105</v>
      </c>
      <c r="CM475" s="5" t="s">
        <v>105</v>
      </c>
      <c r="CN475" s="5" t="s">
        <v>105</v>
      </c>
      <c r="CO475" s="5" t="s">
        <v>105</v>
      </c>
      <c r="CP475" s="5" t="s">
        <v>105</v>
      </c>
      <c r="CQ475" s="5" t="s">
        <v>105</v>
      </c>
      <c r="CR475" s="5" t="s">
        <v>105</v>
      </c>
      <c r="CS475" s="5" t="s">
        <v>105</v>
      </c>
      <c r="CT475" s="5" t="s">
        <v>105</v>
      </c>
      <c r="CU475" s="5" t="s">
        <v>105</v>
      </c>
      <c r="CV475" s="13" t="s">
        <v>4108</v>
      </c>
      <c r="CW475" s="6"/>
      <c r="CX475" s="6"/>
      <c r="CY475" s="6"/>
      <c r="CZ475" s="6"/>
      <c r="DA475" s="6"/>
      <c r="DB475" s="6"/>
      <c r="DC475" s="6"/>
      <c r="DD475" s="6"/>
      <c r="DE475" s="6"/>
      <c r="DF475" s="6"/>
    </row>
    <row r="476">
      <c r="A476" s="5" t="s">
        <v>100</v>
      </c>
      <c r="B476" s="5" t="s">
        <v>3466</v>
      </c>
      <c r="C476" s="5" t="s">
        <v>4109</v>
      </c>
      <c r="D476" s="5">
        <v>19015.0</v>
      </c>
      <c r="E476" s="5" t="s">
        <v>3636</v>
      </c>
      <c r="F476" s="5">
        <v>2006.0</v>
      </c>
      <c r="G476" s="5" t="s">
        <v>396</v>
      </c>
      <c r="H476" s="5" t="s">
        <v>105</v>
      </c>
      <c r="I476" s="5" t="s">
        <v>106</v>
      </c>
      <c r="J476" s="5" t="s">
        <v>124</v>
      </c>
      <c r="K476" s="5" t="s">
        <v>3498</v>
      </c>
      <c r="L476" s="5" t="s">
        <v>105</v>
      </c>
      <c r="M476" s="5" t="s">
        <v>3510</v>
      </c>
      <c r="N476" s="5">
        <v>3.0</v>
      </c>
      <c r="O476" s="26" t="s">
        <v>4110</v>
      </c>
      <c r="P476" s="5" t="s">
        <v>105</v>
      </c>
      <c r="Q476" s="5" t="s">
        <v>4111</v>
      </c>
      <c r="R476" s="5" t="s">
        <v>105</v>
      </c>
      <c r="S476" s="5" t="s">
        <v>4111</v>
      </c>
      <c r="T476" s="5" t="s">
        <v>105</v>
      </c>
      <c r="U476" s="5" t="s">
        <v>105</v>
      </c>
      <c r="V476" s="6"/>
      <c r="W476" s="5" t="s">
        <v>105</v>
      </c>
      <c r="X476" s="5">
        <v>230.0</v>
      </c>
      <c r="Y476" s="5" t="s">
        <v>271</v>
      </c>
      <c r="Z476" s="5" t="s">
        <v>167</v>
      </c>
      <c r="AA476" s="5" t="s">
        <v>105</v>
      </c>
      <c r="AB476" s="5" t="s">
        <v>105</v>
      </c>
      <c r="AC476" s="5" t="s">
        <v>581</v>
      </c>
      <c r="AD476" s="5" t="s">
        <v>105</v>
      </c>
      <c r="AE476" s="5" t="s">
        <v>105</v>
      </c>
      <c r="AF476" s="5" t="s">
        <v>105</v>
      </c>
      <c r="AG476" s="5" t="s">
        <v>105</v>
      </c>
      <c r="AH476" s="5" t="s">
        <v>105</v>
      </c>
      <c r="AI476" s="5" t="s">
        <v>105</v>
      </c>
      <c r="AJ476" s="5" t="s">
        <v>105</v>
      </c>
      <c r="AK476" s="5" t="s">
        <v>105</v>
      </c>
      <c r="AL476" s="5" t="s">
        <v>105</v>
      </c>
      <c r="AM476" s="5">
        <v>1.0</v>
      </c>
      <c r="AN476" s="5" t="s">
        <v>105</v>
      </c>
      <c r="AO476" s="5" t="s">
        <v>105</v>
      </c>
      <c r="AP476" s="5" t="s">
        <v>105</v>
      </c>
      <c r="AQ476" s="5" t="s">
        <v>105</v>
      </c>
      <c r="AR476" s="5" t="s">
        <v>105</v>
      </c>
      <c r="AS476" s="5" t="s">
        <v>105</v>
      </c>
      <c r="AT476" s="5" t="s">
        <v>105</v>
      </c>
      <c r="AU476" s="5" t="s">
        <v>105</v>
      </c>
      <c r="AV476" s="5" t="s">
        <v>105</v>
      </c>
      <c r="AW476" s="5" t="s">
        <v>105</v>
      </c>
      <c r="AX476" s="5" t="s">
        <v>105</v>
      </c>
      <c r="AY476" s="5" t="s">
        <v>105</v>
      </c>
      <c r="AZ476" s="5" t="s">
        <v>105</v>
      </c>
      <c r="BA476" s="5" t="s">
        <v>105</v>
      </c>
      <c r="BB476" s="5" t="s">
        <v>105</v>
      </c>
      <c r="BC476" s="5" t="s">
        <v>105</v>
      </c>
      <c r="BD476" s="5" t="s">
        <v>105</v>
      </c>
      <c r="BE476" s="5" t="s">
        <v>105</v>
      </c>
      <c r="BF476" s="5" t="s">
        <v>105</v>
      </c>
      <c r="BG476" s="5" t="s">
        <v>105</v>
      </c>
      <c r="BH476" s="5" t="s">
        <v>105</v>
      </c>
      <c r="BI476" s="5" t="s">
        <v>105</v>
      </c>
      <c r="BJ476" s="5" t="s">
        <v>105</v>
      </c>
      <c r="BK476" s="5" t="s">
        <v>105</v>
      </c>
      <c r="BL476" s="5" t="s">
        <v>105</v>
      </c>
      <c r="BM476" s="5" t="s">
        <v>105</v>
      </c>
      <c r="BN476" s="5" t="s">
        <v>105</v>
      </c>
      <c r="BO476" s="5" t="s">
        <v>105</v>
      </c>
      <c r="BP476" s="5" t="s">
        <v>105</v>
      </c>
      <c r="BQ476" s="5" t="s">
        <v>105</v>
      </c>
      <c r="BR476" s="5" t="s">
        <v>105</v>
      </c>
      <c r="BS476" s="5" t="s">
        <v>105</v>
      </c>
      <c r="BT476" s="5" t="s">
        <v>105</v>
      </c>
      <c r="BU476" s="5" t="s">
        <v>105</v>
      </c>
      <c r="BV476" s="10" t="s">
        <v>105</v>
      </c>
      <c r="BW476" s="10" t="s">
        <v>105</v>
      </c>
      <c r="BX476" s="5" t="s">
        <v>1572</v>
      </c>
      <c r="BY476" s="5" t="s">
        <v>105</v>
      </c>
      <c r="BZ476" s="5" t="s">
        <v>105</v>
      </c>
      <c r="CA476" s="5" t="s">
        <v>105</v>
      </c>
      <c r="CB476" s="5" t="s">
        <v>105</v>
      </c>
      <c r="CC476" s="5" t="s">
        <v>105</v>
      </c>
      <c r="CD476" s="5" t="s">
        <v>105</v>
      </c>
      <c r="CE476" s="5" t="s">
        <v>105</v>
      </c>
      <c r="CF476" s="5" t="s">
        <v>105</v>
      </c>
      <c r="CG476" s="5" t="s">
        <v>105</v>
      </c>
      <c r="CH476" s="5" t="s">
        <v>105</v>
      </c>
      <c r="CI476" s="5" t="s">
        <v>105</v>
      </c>
      <c r="CJ476" s="5" t="s">
        <v>105</v>
      </c>
      <c r="CK476" s="5" t="s">
        <v>105</v>
      </c>
      <c r="CL476" s="5" t="s">
        <v>105</v>
      </c>
      <c r="CM476" s="5" t="s">
        <v>105</v>
      </c>
      <c r="CN476" s="5" t="s">
        <v>105</v>
      </c>
      <c r="CO476" s="5" t="s">
        <v>105</v>
      </c>
      <c r="CP476" s="5" t="s">
        <v>4112</v>
      </c>
      <c r="CQ476" s="5" t="s">
        <v>4113</v>
      </c>
      <c r="CR476" s="5" t="s">
        <v>105</v>
      </c>
      <c r="CS476" s="5" t="s">
        <v>105</v>
      </c>
      <c r="CT476" s="5" t="s">
        <v>105</v>
      </c>
      <c r="CU476" s="5" t="s">
        <v>105</v>
      </c>
      <c r="CV476" s="13" t="s">
        <v>4114</v>
      </c>
      <c r="CW476" s="6"/>
      <c r="CX476" s="6"/>
      <c r="CY476" s="6"/>
      <c r="CZ476" s="6"/>
      <c r="DA476" s="6"/>
      <c r="DB476" s="6"/>
      <c r="DC476" s="6"/>
      <c r="DD476" s="6"/>
      <c r="DE476" s="6"/>
      <c r="DF476" s="6"/>
    </row>
    <row r="477">
      <c r="A477" s="5" t="s">
        <v>100</v>
      </c>
      <c r="B477" s="5" t="s">
        <v>3466</v>
      </c>
      <c r="C477" s="5" t="s">
        <v>4115</v>
      </c>
      <c r="D477" s="5">
        <v>10776.0</v>
      </c>
      <c r="E477" s="5" t="s">
        <v>148</v>
      </c>
      <c r="F477" s="5">
        <v>1999.0</v>
      </c>
      <c r="G477" s="5" t="s">
        <v>396</v>
      </c>
      <c r="H477" s="5">
        <v>16.0</v>
      </c>
      <c r="I477" s="5" t="s">
        <v>106</v>
      </c>
      <c r="J477" s="5" t="s">
        <v>124</v>
      </c>
      <c r="K477" s="5" t="s">
        <v>151</v>
      </c>
      <c r="L477" s="5" t="s">
        <v>105</v>
      </c>
      <c r="M477" s="5" t="s">
        <v>151</v>
      </c>
      <c r="N477" s="5">
        <v>2.0</v>
      </c>
      <c r="O477" s="26" t="s">
        <v>4116</v>
      </c>
      <c r="P477" s="5" t="s">
        <v>4117</v>
      </c>
      <c r="Q477" s="5" t="s">
        <v>4111</v>
      </c>
      <c r="R477" s="5" t="s">
        <v>4118</v>
      </c>
      <c r="S477" s="5" t="s">
        <v>105</v>
      </c>
      <c r="T477" s="5" t="s">
        <v>105</v>
      </c>
      <c r="U477" s="5" t="s">
        <v>105</v>
      </c>
      <c r="V477" s="6"/>
      <c r="W477" s="5" t="s">
        <v>105</v>
      </c>
      <c r="X477" s="5">
        <v>807.0</v>
      </c>
      <c r="Y477" s="5" t="s">
        <v>271</v>
      </c>
      <c r="Z477" s="5" t="s">
        <v>105</v>
      </c>
      <c r="AA477" s="5" t="s">
        <v>220</v>
      </c>
      <c r="AB477" s="5">
        <v>1.0</v>
      </c>
      <c r="AC477" s="5" t="s">
        <v>4119</v>
      </c>
      <c r="AD477" s="5" t="s">
        <v>105</v>
      </c>
      <c r="AE477" s="5" t="s">
        <v>105</v>
      </c>
      <c r="AF477" s="5" t="s">
        <v>118</v>
      </c>
      <c r="AG477" s="5" t="s">
        <v>105</v>
      </c>
      <c r="AH477" s="5" t="s">
        <v>105</v>
      </c>
      <c r="AI477" s="28">
        <f t="shared" ref="AI477:AI484" si="128">CONVERT(AJ477, "ft", "m")</f>
        <v>0.3048</v>
      </c>
      <c r="AJ477" s="22">
        <v>1.0</v>
      </c>
      <c r="AK477" s="24">
        <f t="shared" ref="AK477:AK484" si="129">CONVERT(AJ477, "ft", "yd")</f>
        <v>0.3333333333</v>
      </c>
      <c r="AL477" s="5" t="s">
        <v>105</v>
      </c>
      <c r="AM477" s="5">
        <v>1.0</v>
      </c>
      <c r="AN477" s="5" t="s">
        <v>105</v>
      </c>
      <c r="AO477" s="5" t="s">
        <v>105</v>
      </c>
      <c r="AP477" s="5" t="s">
        <v>105</v>
      </c>
      <c r="AQ477" s="5" t="s">
        <v>105</v>
      </c>
      <c r="AR477" s="5" t="s">
        <v>105</v>
      </c>
      <c r="AS477" s="5" t="s">
        <v>105</v>
      </c>
      <c r="AT477" s="5" t="s">
        <v>105</v>
      </c>
      <c r="AU477" s="5" t="s">
        <v>105</v>
      </c>
      <c r="AV477" s="5" t="s">
        <v>105</v>
      </c>
      <c r="AW477" s="5" t="s">
        <v>105</v>
      </c>
      <c r="AX477" s="5" t="s">
        <v>105</v>
      </c>
      <c r="AY477" s="5" t="s">
        <v>105</v>
      </c>
      <c r="AZ477" s="5" t="s">
        <v>105</v>
      </c>
      <c r="BA477" s="5" t="s">
        <v>105</v>
      </c>
      <c r="BB477" s="5" t="s">
        <v>105</v>
      </c>
      <c r="BC477" s="5" t="s">
        <v>105</v>
      </c>
      <c r="BD477" s="5" t="s">
        <v>105</v>
      </c>
      <c r="BE477" s="5" t="s">
        <v>105</v>
      </c>
      <c r="BF477" s="5" t="s">
        <v>105</v>
      </c>
      <c r="BG477" s="5" t="s">
        <v>105</v>
      </c>
      <c r="BH477" s="5" t="s">
        <v>105</v>
      </c>
      <c r="BI477" s="5" t="s">
        <v>105</v>
      </c>
      <c r="BJ477" s="5" t="s">
        <v>105</v>
      </c>
      <c r="BK477" s="5" t="s">
        <v>105</v>
      </c>
      <c r="BL477" s="5" t="s">
        <v>105</v>
      </c>
      <c r="BM477" s="5" t="s">
        <v>105</v>
      </c>
      <c r="BN477" s="5" t="s">
        <v>105</v>
      </c>
      <c r="BO477" s="5" t="s">
        <v>105</v>
      </c>
      <c r="BP477" s="5" t="s">
        <v>105</v>
      </c>
      <c r="BQ477" s="5" t="s">
        <v>105</v>
      </c>
      <c r="BR477" s="5" t="s">
        <v>105</v>
      </c>
      <c r="BS477" s="5" t="s">
        <v>105</v>
      </c>
      <c r="BT477" s="5" t="s">
        <v>105</v>
      </c>
      <c r="BU477" s="5" t="s">
        <v>119</v>
      </c>
      <c r="BV477" s="10" t="s">
        <v>105</v>
      </c>
      <c r="BW477" s="10" t="s">
        <v>105</v>
      </c>
      <c r="BX477" s="5" t="s">
        <v>105</v>
      </c>
      <c r="BY477" s="5" t="s">
        <v>105</v>
      </c>
      <c r="BZ477" s="5" t="s">
        <v>105</v>
      </c>
      <c r="CA477" s="5">
        <v>1.0</v>
      </c>
      <c r="CB477" s="5">
        <v>3.0</v>
      </c>
      <c r="CC477" s="5" t="s">
        <v>105</v>
      </c>
      <c r="CD477" s="5">
        <v>16.0</v>
      </c>
      <c r="CE477" s="5">
        <v>7.0</v>
      </c>
      <c r="CF477" s="5" t="s">
        <v>105</v>
      </c>
      <c r="CG477" s="5" t="s">
        <v>105</v>
      </c>
      <c r="CH477" s="5" t="s">
        <v>105</v>
      </c>
      <c r="CI477" s="5" t="s">
        <v>105</v>
      </c>
      <c r="CJ477" s="5" t="s">
        <v>105</v>
      </c>
      <c r="CK477" s="5" t="s">
        <v>105</v>
      </c>
      <c r="CL477" s="5" t="s">
        <v>118</v>
      </c>
      <c r="CM477" s="5">
        <v>5.0</v>
      </c>
      <c r="CN477" s="5" t="s">
        <v>105</v>
      </c>
      <c r="CO477" s="5" t="s">
        <v>105</v>
      </c>
      <c r="CP477" s="5" t="s">
        <v>105</v>
      </c>
      <c r="CQ477" s="26" t="s">
        <v>4120</v>
      </c>
      <c r="CR477" s="5" t="s">
        <v>105</v>
      </c>
      <c r="CS477" s="5" t="s">
        <v>105</v>
      </c>
      <c r="CT477" s="5" t="s">
        <v>105</v>
      </c>
      <c r="CU477" s="5" t="s">
        <v>105</v>
      </c>
      <c r="CV477" s="13" t="s">
        <v>4121</v>
      </c>
      <c r="CW477" s="6"/>
      <c r="CX477" s="6"/>
      <c r="CY477" s="6"/>
      <c r="CZ477" s="6"/>
      <c r="DA477" s="6"/>
      <c r="DB477" s="6"/>
      <c r="DC477" s="6"/>
      <c r="DD477" s="6"/>
      <c r="DE477" s="6"/>
      <c r="DF477" s="6"/>
    </row>
    <row r="478">
      <c r="A478" s="5" t="s">
        <v>100</v>
      </c>
      <c r="B478" s="5" t="s">
        <v>3466</v>
      </c>
      <c r="C478" s="5" t="s">
        <v>4122</v>
      </c>
      <c r="D478" s="5">
        <v>4763.0</v>
      </c>
      <c r="E478" s="5" t="s">
        <v>148</v>
      </c>
      <c r="F478" s="5">
        <v>1975.0</v>
      </c>
      <c r="G478" s="5" t="s">
        <v>105</v>
      </c>
      <c r="H478" s="5" t="s">
        <v>105</v>
      </c>
      <c r="I478" s="5" t="s">
        <v>150</v>
      </c>
      <c r="J478" s="5" t="s">
        <v>124</v>
      </c>
      <c r="K478" s="5" t="s">
        <v>151</v>
      </c>
      <c r="L478" s="5" t="s">
        <v>105</v>
      </c>
      <c r="M478" s="5" t="s">
        <v>151</v>
      </c>
      <c r="N478" s="5">
        <v>2.0</v>
      </c>
      <c r="O478" s="26" t="s">
        <v>4123</v>
      </c>
      <c r="P478" s="5" t="s">
        <v>105</v>
      </c>
      <c r="Q478" s="5" t="s">
        <v>105</v>
      </c>
      <c r="R478" s="5" t="s">
        <v>105</v>
      </c>
      <c r="S478" s="5" t="s">
        <v>4124</v>
      </c>
      <c r="T478" s="5" t="s">
        <v>105</v>
      </c>
      <c r="U478" s="5" t="s">
        <v>105</v>
      </c>
      <c r="V478" s="6"/>
      <c r="W478" s="5" t="s">
        <v>105</v>
      </c>
      <c r="X478" s="5">
        <v>1407.0</v>
      </c>
      <c r="Y478" s="5" t="s">
        <v>105</v>
      </c>
      <c r="Z478" s="5" t="s">
        <v>167</v>
      </c>
      <c r="AA478" s="5" t="s">
        <v>105</v>
      </c>
      <c r="AB478" s="5" t="s">
        <v>105</v>
      </c>
      <c r="AC478" s="5" t="s">
        <v>4125</v>
      </c>
      <c r="AD478" s="5" t="s">
        <v>3801</v>
      </c>
      <c r="AE478" s="5" t="s">
        <v>105</v>
      </c>
      <c r="AF478" s="5" t="s">
        <v>105</v>
      </c>
      <c r="AG478" s="5" t="s">
        <v>105</v>
      </c>
      <c r="AH478" s="5" t="s">
        <v>105</v>
      </c>
      <c r="AI478" s="28">
        <f t="shared" si="128"/>
        <v>0.3048</v>
      </c>
      <c r="AJ478" s="22">
        <v>1.0</v>
      </c>
      <c r="AK478" s="24">
        <f t="shared" si="129"/>
        <v>0.3333333333</v>
      </c>
      <c r="AL478" s="5" t="s">
        <v>105</v>
      </c>
      <c r="AM478" s="5">
        <v>1.0</v>
      </c>
      <c r="AN478" s="5" t="s">
        <v>105</v>
      </c>
      <c r="AO478" s="5" t="s">
        <v>105</v>
      </c>
      <c r="AP478" s="5" t="s">
        <v>105</v>
      </c>
      <c r="AQ478" s="5" t="s">
        <v>105</v>
      </c>
      <c r="AR478" s="5" t="s">
        <v>105</v>
      </c>
      <c r="AS478" s="5" t="s">
        <v>105</v>
      </c>
      <c r="AT478" s="5" t="s">
        <v>105</v>
      </c>
      <c r="AU478" s="5" t="s">
        <v>105</v>
      </c>
      <c r="AV478" s="5" t="s">
        <v>105</v>
      </c>
      <c r="AW478" s="5" t="s">
        <v>105</v>
      </c>
      <c r="AX478" s="5" t="s">
        <v>105</v>
      </c>
      <c r="AY478" s="5" t="s">
        <v>105</v>
      </c>
      <c r="AZ478" s="5" t="s">
        <v>105</v>
      </c>
      <c r="BA478" s="5" t="s">
        <v>105</v>
      </c>
      <c r="BB478" s="5" t="s">
        <v>105</v>
      </c>
      <c r="BC478" s="5" t="s">
        <v>105</v>
      </c>
      <c r="BD478" s="5" t="s">
        <v>105</v>
      </c>
      <c r="BE478" s="5" t="s">
        <v>105</v>
      </c>
      <c r="BF478" s="5" t="s">
        <v>105</v>
      </c>
      <c r="BG478" s="5" t="s">
        <v>105</v>
      </c>
      <c r="BH478" s="5" t="s">
        <v>105</v>
      </c>
      <c r="BI478" s="5" t="s">
        <v>105</v>
      </c>
      <c r="BJ478" s="5" t="s">
        <v>105</v>
      </c>
      <c r="BK478" s="5" t="s">
        <v>105</v>
      </c>
      <c r="BL478" s="5" t="s">
        <v>105</v>
      </c>
      <c r="BM478" s="5" t="s">
        <v>105</v>
      </c>
      <c r="BN478" s="5" t="s">
        <v>105</v>
      </c>
      <c r="BO478" s="5" t="s">
        <v>105</v>
      </c>
      <c r="BP478" s="5" t="s">
        <v>105</v>
      </c>
      <c r="BQ478" s="5" t="s">
        <v>105</v>
      </c>
      <c r="BR478" s="5" t="s">
        <v>4126</v>
      </c>
      <c r="BS478" s="5" t="s">
        <v>105</v>
      </c>
      <c r="BT478" s="5" t="s">
        <v>105</v>
      </c>
      <c r="BU478" s="5" t="s">
        <v>105</v>
      </c>
      <c r="BV478" s="10" t="s">
        <v>105</v>
      </c>
      <c r="BW478" s="10" t="s">
        <v>105</v>
      </c>
      <c r="BX478" s="5" t="s">
        <v>105</v>
      </c>
      <c r="BY478" s="5" t="s">
        <v>105</v>
      </c>
      <c r="BZ478" s="5" t="s">
        <v>105</v>
      </c>
      <c r="CA478" s="5">
        <v>1.0</v>
      </c>
      <c r="CB478" s="5">
        <v>1.0</v>
      </c>
      <c r="CC478" s="5" t="s">
        <v>105</v>
      </c>
      <c r="CD478" s="5">
        <v>14.0</v>
      </c>
      <c r="CE478" s="5">
        <v>5.0</v>
      </c>
      <c r="CF478" s="5" t="s">
        <v>105</v>
      </c>
      <c r="CG478" s="5" t="s">
        <v>105</v>
      </c>
      <c r="CH478" s="5" t="s">
        <v>105</v>
      </c>
      <c r="CI478" s="5" t="s">
        <v>105</v>
      </c>
      <c r="CJ478" s="5" t="s">
        <v>105</v>
      </c>
      <c r="CK478" s="5" t="s">
        <v>105</v>
      </c>
      <c r="CL478" s="5" t="s">
        <v>118</v>
      </c>
      <c r="CM478" s="5">
        <v>5.0</v>
      </c>
      <c r="CN478" s="5" t="s">
        <v>105</v>
      </c>
      <c r="CO478" s="5" t="s">
        <v>105</v>
      </c>
      <c r="CP478" s="5" t="s">
        <v>105</v>
      </c>
      <c r="CQ478" s="26" t="s">
        <v>4127</v>
      </c>
      <c r="CR478" s="5" t="s">
        <v>105</v>
      </c>
      <c r="CS478" s="5" t="s">
        <v>105</v>
      </c>
      <c r="CT478" s="5" t="s">
        <v>105</v>
      </c>
      <c r="CU478" s="5" t="s">
        <v>105</v>
      </c>
      <c r="CV478" s="13" t="s">
        <v>4128</v>
      </c>
      <c r="CW478" s="6"/>
      <c r="CX478" s="6"/>
      <c r="CY478" s="6"/>
      <c r="CZ478" s="6"/>
      <c r="DA478" s="6"/>
      <c r="DB478" s="6"/>
      <c r="DC478" s="6"/>
      <c r="DD478" s="6"/>
      <c r="DE478" s="6"/>
      <c r="DF478" s="6"/>
    </row>
    <row r="479">
      <c r="A479" s="5" t="s">
        <v>100</v>
      </c>
      <c r="B479" s="5" t="s">
        <v>3466</v>
      </c>
      <c r="C479" s="5" t="s">
        <v>4122</v>
      </c>
      <c r="D479" s="5">
        <v>3338.0</v>
      </c>
      <c r="E479" s="5" t="s">
        <v>105</v>
      </c>
      <c r="F479" s="5">
        <v>1998.0</v>
      </c>
      <c r="G479" s="5" t="s">
        <v>396</v>
      </c>
      <c r="H479" s="5">
        <v>5.0</v>
      </c>
      <c r="I479" s="5" t="s">
        <v>106</v>
      </c>
      <c r="J479" s="5" t="s">
        <v>124</v>
      </c>
      <c r="K479" s="5" t="s">
        <v>151</v>
      </c>
      <c r="L479" s="5" t="s">
        <v>105</v>
      </c>
      <c r="M479" s="5" t="s">
        <v>151</v>
      </c>
      <c r="N479" s="5">
        <v>1.0</v>
      </c>
      <c r="O479" s="26" t="s">
        <v>4129</v>
      </c>
      <c r="P479" s="5" t="s">
        <v>4130</v>
      </c>
      <c r="Q479" s="5" t="s">
        <v>105</v>
      </c>
      <c r="R479" s="5" t="s">
        <v>105</v>
      </c>
      <c r="S479" s="5" t="s">
        <v>4131</v>
      </c>
      <c r="T479" s="5" t="s">
        <v>105</v>
      </c>
      <c r="U479" s="5" t="s">
        <v>105</v>
      </c>
      <c r="V479" s="6"/>
      <c r="W479" s="5" t="s">
        <v>105</v>
      </c>
      <c r="X479" s="5" t="s">
        <v>105</v>
      </c>
      <c r="Y479" s="5" t="s">
        <v>105</v>
      </c>
      <c r="Z479" s="5" t="s">
        <v>105</v>
      </c>
      <c r="AA479" s="5" t="s">
        <v>555</v>
      </c>
      <c r="AB479" s="5">
        <v>49.0</v>
      </c>
      <c r="AC479" s="5" t="s">
        <v>2173</v>
      </c>
      <c r="AD479" s="5" t="s">
        <v>105</v>
      </c>
      <c r="AE479" s="5" t="s">
        <v>105</v>
      </c>
      <c r="AF479" s="5" t="s">
        <v>118</v>
      </c>
      <c r="AG479" s="5">
        <v>8.0</v>
      </c>
      <c r="AH479" s="5" t="s">
        <v>105</v>
      </c>
      <c r="AI479" s="28">
        <f t="shared" si="128"/>
        <v>0.3048</v>
      </c>
      <c r="AJ479" s="22">
        <v>1.0</v>
      </c>
      <c r="AK479" s="24">
        <f t="shared" si="129"/>
        <v>0.3333333333</v>
      </c>
      <c r="AL479" s="5" t="s">
        <v>105</v>
      </c>
      <c r="AM479" s="5">
        <v>1.0</v>
      </c>
      <c r="AN479" s="5" t="s">
        <v>105</v>
      </c>
      <c r="AO479" s="5" t="s">
        <v>105</v>
      </c>
      <c r="AP479" s="5" t="s">
        <v>105</v>
      </c>
      <c r="AQ479" s="5" t="s">
        <v>105</v>
      </c>
      <c r="AR479" s="5" t="s">
        <v>105</v>
      </c>
      <c r="AS479" s="5" t="s">
        <v>105</v>
      </c>
      <c r="AT479" s="5" t="s">
        <v>105</v>
      </c>
      <c r="AU479" s="5" t="s">
        <v>105</v>
      </c>
      <c r="AV479" s="5" t="s">
        <v>105</v>
      </c>
      <c r="AW479" s="5" t="s">
        <v>105</v>
      </c>
      <c r="AX479" s="5" t="s">
        <v>105</v>
      </c>
      <c r="AY479" s="5" t="s">
        <v>105</v>
      </c>
      <c r="AZ479" s="5" t="s">
        <v>105</v>
      </c>
      <c r="BA479" s="5" t="s">
        <v>105</v>
      </c>
      <c r="BB479" s="5" t="s">
        <v>105</v>
      </c>
      <c r="BC479" s="5" t="s">
        <v>105</v>
      </c>
      <c r="BD479" s="5" t="s">
        <v>105</v>
      </c>
      <c r="BE479" s="5" t="s">
        <v>105</v>
      </c>
      <c r="BF479" s="5" t="s">
        <v>105</v>
      </c>
      <c r="BG479" s="5" t="s">
        <v>105</v>
      </c>
      <c r="BH479" s="5" t="s">
        <v>105</v>
      </c>
      <c r="BI479" s="5" t="s">
        <v>105</v>
      </c>
      <c r="BJ479" s="5" t="s">
        <v>105</v>
      </c>
      <c r="BK479" s="5" t="s">
        <v>105</v>
      </c>
      <c r="BL479" s="5" t="s">
        <v>105</v>
      </c>
      <c r="BM479" s="5" t="s">
        <v>105</v>
      </c>
      <c r="BN479" s="5" t="s">
        <v>105</v>
      </c>
      <c r="BO479" s="5" t="s">
        <v>105</v>
      </c>
      <c r="BP479" s="5" t="s">
        <v>105</v>
      </c>
      <c r="BQ479" s="5" t="s">
        <v>105</v>
      </c>
      <c r="BR479" s="5" t="s">
        <v>4132</v>
      </c>
      <c r="BS479" s="5" t="s">
        <v>105</v>
      </c>
      <c r="BT479" s="5" t="s">
        <v>105</v>
      </c>
      <c r="BU479" s="5" t="s">
        <v>119</v>
      </c>
      <c r="BV479" s="10" t="s">
        <v>105</v>
      </c>
      <c r="BW479" s="10" t="s">
        <v>105</v>
      </c>
      <c r="BX479" s="5" t="s">
        <v>105</v>
      </c>
      <c r="BY479" s="5" t="s">
        <v>105</v>
      </c>
      <c r="BZ479" s="5" t="s">
        <v>105</v>
      </c>
      <c r="CA479" s="5">
        <v>1.0</v>
      </c>
      <c r="CB479" s="5" t="s">
        <v>105</v>
      </c>
      <c r="CC479" s="6">
        <f>5280+(5280/2)</f>
        <v>7920</v>
      </c>
      <c r="CD479" s="5">
        <v>13.0</v>
      </c>
      <c r="CE479" s="5" t="s">
        <v>105</v>
      </c>
      <c r="CF479" s="5" t="s">
        <v>105</v>
      </c>
      <c r="CG479" s="5" t="s">
        <v>105</v>
      </c>
      <c r="CH479" s="5" t="s">
        <v>105</v>
      </c>
      <c r="CI479" s="5" t="s">
        <v>105</v>
      </c>
      <c r="CJ479" s="5" t="s">
        <v>105</v>
      </c>
      <c r="CK479" s="5" t="s">
        <v>105</v>
      </c>
      <c r="CL479" s="5" t="s">
        <v>105</v>
      </c>
      <c r="CM479" s="5" t="s">
        <v>105</v>
      </c>
      <c r="CN479" s="5" t="s">
        <v>105</v>
      </c>
      <c r="CO479" s="5" t="s">
        <v>105</v>
      </c>
      <c r="CP479" s="5" t="s">
        <v>105</v>
      </c>
      <c r="CQ479" s="5" t="s">
        <v>105</v>
      </c>
      <c r="CR479" s="5" t="s">
        <v>105</v>
      </c>
      <c r="CS479" s="5" t="s">
        <v>105</v>
      </c>
      <c r="CT479" s="5" t="s">
        <v>105</v>
      </c>
      <c r="CU479" s="5" t="s">
        <v>105</v>
      </c>
      <c r="CV479" s="13" t="s">
        <v>4133</v>
      </c>
      <c r="CW479" s="6"/>
      <c r="CX479" s="6"/>
      <c r="CY479" s="6"/>
      <c r="CZ479" s="6"/>
      <c r="DA479" s="6"/>
      <c r="DB479" s="6"/>
      <c r="DC479" s="6"/>
      <c r="DD479" s="6"/>
      <c r="DE479" s="6"/>
      <c r="DF479" s="6"/>
    </row>
    <row r="480">
      <c r="A480" s="5" t="s">
        <v>100</v>
      </c>
      <c r="B480" s="5" t="s">
        <v>3466</v>
      </c>
      <c r="C480" s="5" t="s">
        <v>4122</v>
      </c>
      <c r="D480" s="5">
        <v>48224.0</v>
      </c>
      <c r="E480" s="5" t="s">
        <v>3712</v>
      </c>
      <c r="F480" s="5">
        <v>2015.0</v>
      </c>
      <c r="G480" s="5" t="s">
        <v>669</v>
      </c>
      <c r="H480" s="5">
        <v>10.0</v>
      </c>
      <c r="I480" s="5" t="s">
        <v>214</v>
      </c>
      <c r="J480" s="5" t="s">
        <v>124</v>
      </c>
      <c r="K480" s="5" t="s">
        <v>3498</v>
      </c>
      <c r="L480" s="5" t="s">
        <v>105</v>
      </c>
      <c r="M480" s="5" t="s">
        <v>3510</v>
      </c>
      <c r="N480" s="5">
        <v>3.0</v>
      </c>
      <c r="O480" s="26" t="s">
        <v>4134</v>
      </c>
      <c r="P480" s="5" t="s">
        <v>4135</v>
      </c>
      <c r="Q480" s="5" t="s">
        <v>4136</v>
      </c>
      <c r="R480" s="5" t="s">
        <v>4135</v>
      </c>
      <c r="S480" s="5" t="s">
        <v>4124</v>
      </c>
      <c r="T480" s="5" t="s">
        <v>105</v>
      </c>
      <c r="U480" s="5" t="s">
        <v>105</v>
      </c>
      <c r="V480" s="6"/>
      <c r="W480" s="5" t="s">
        <v>105</v>
      </c>
      <c r="X480" s="5">
        <v>400.0</v>
      </c>
      <c r="Y480" s="5" t="s">
        <v>105</v>
      </c>
      <c r="Z480" s="5" t="s">
        <v>105</v>
      </c>
      <c r="AA480" s="5" t="s">
        <v>283</v>
      </c>
      <c r="AB480" s="5">
        <v>81.0</v>
      </c>
      <c r="AC480" s="5" t="s">
        <v>2173</v>
      </c>
      <c r="AD480" s="5" t="s">
        <v>105</v>
      </c>
      <c r="AE480" s="5" t="s">
        <v>105</v>
      </c>
      <c r="AF480" s="5" t="s">
        <v>105</v>
      </c>
      <c r="AG480" s="5" t="s">
        <v>105</v>
      </c>
      <c r="AH480" s="5">
        <v>120.0</v>
      </c>
      <c r="AI480" s="28">
        <f t="shared" si="128"/>
        <v>9.144</v>
      </c>
      <c r="AJ480" s="22">
        <v>30.0</v>
      </c>
      <c r="AK480" s="24">
        <f t="shared" si="129"/>
        <v>10</v>
      </c>
      <c r="AL480" s="5" t="s">
        <v>105</v>
      </c>
      <c r="AM480" s="5" t="s">
        <v>105</v>
      </c>
      <c r="AN480" s="5" t="s">
        <v>105</v>
      </c>
      <c r="AO480" s="5" t="s">
        <v>105</v>
      </c>
      <c r="AP480" s="5" t="s">
        <v>105</v>
      </c>
      <c r="AQ480" s="5" t="s">
        <v>105</v>
      </c>
      <c r="AR480" s="5" t="s">
        <v>105</v>
      </c>
      <c r="AS480" s="5" t="s">
        <v>105</v>
      </c>
      <c r="AT480" s="5" t="s">
        <v>105</v>
      </c>
      <c r="AU480" s="5" t="s">
        <v>105</v>
      </c>
      <c r="AV480" s="5" t="s">
        <v>105</v>
      </c>
      <c r="AW480" s="5" t="s">
        <v>105</v>
      </c>
      <c r="AX480" s="5" t="s">
        <v>105</v>
      </c>
      <c r="AY480" s="5" t="s">
        <v>105</v>
      </c>
      <c r="AZ480" s="5" t="s">
        <v>105</v>
      </c>
      <c r="BA480" s="5" t="s">
        <v>105</v>
      </c>
      <c r="BB480" s="5" t="s">
        <v>105</v>
      </c>
      <c r="BC480" s="5" t="s">
        <v>105</v>
      </c>
      <c r="BD480" s="5" t="s">
        <v>105</v>
      </c>
      <c r="BE480" s="5" t="s">
        <v>105</v>
      </c>
      <c r="BF480" s="5" t="s">
        <v>105</v>
      </c>
      <c r="BG480" s="5" t="s">
        <v>105</v>
      </c>
      <c r="BH480" s="5" t="s">
        <v>105</v>
      </c>
      <c r="BI480" s="5" t="s">
        <v>105</v>
      </c>
      <c r="BJ480" s="5" t="s">
        <v>105</v>
      </c>
      <c r="BK480" s="5" t="s">
        <v>105</v>
      </c>
      <c r="BL480" s="5" t="s">
        <v>105</v>
      </c>
      <c r="BM480" s="5" t="s">
        <v>105</v>
      </c>
      <c r="BN480" s="5" t="s">
        <v>105</v>
      </c>
      <c r="BO480" s="5" t="s">
        <v>118</v>
      </c>
      <c r="BP480" s="5" t="s">
        <v>105</v>
      </c>
      <c r="BQ480" s="5" t="s">
        <v>105</v>
      </c>
      <c r="BR480" s="5" t="s">
        <v>2349</v>
      </c>
      <c r="BS480" s="5" t="s">
        <v>105</v>
      </c>
      <c r="BT480" s="5" t="s">
        <v>1353</v>
      </c>
      <c r="BU480" s="5" t="s">
        <v>105</v>
      </c>
      <c r="BV480" s="10" t="s">
        <v>105</v>
      </c>
      <c r="BW480" s="10" t="s">
        <v>105</v>
      </c>
      <c r="BX480" s="5" t="s">
        <v>4137</v>
      </c>
      <c r="BY480" s="5" t="s">
        <v>105</v>
      </c>
      <c r="BZ480" s="5" t="s">
        <v>105</v>
      </c>
      <c r="CA480" s="5" t="s">
        <v>105</v>
      </c>
      <c r="CB480" s="5" t="s">
        <v>105</v>
      </c>
      <c r="CC480" s="5" t="s">
        <v>105</v>
      </c>
      <c r="CD480" s="5" t="s">
        <v>105</v>
      </c>
      <c r="CE480" s="5" t="s">
        <v>105</v>
      </c>
      <c r="CF480" s="5" t="s">
        <v>105</v>
      </c>
      <c r="CG480" s="5" t="s">
        <v>105</v>
      </c>
      <c r="CH480" s="5" t="s">
        <v>105</v>
      </c>
      <c r="CI480" s="5" t="s">
        <v>105</v>
      </c>
      <c r="CJ480" s="5" t="s">
        <v>105</v>
      </c>
      <c r="CK480" s="5" t="s">
        <v>105</v>
      </c>
      <c r="CL480" s="5" t="s">
        <v>105</v>
      </c>
      <c r="CM480" s="5" t="s">
        <v>105</v>
      </c>
      <c r="CN480" s="5" t="s">
        <v>105</v>
      </c>
      <c r="CO480" s="5" t="s">
        <v>105</v>
      </c>
      <c r="CP480" s="5" t="s">
        <v>105</v>
      </c>
      <c r="CQ480" s="26" t="s">
        <v>4138</v>
      </c>
      <c r="CR480" s="5" t="s">
        <v>105</v>
      </c>
      <c r="CS480" s="5" t="s">
        <v>105</v>
      </c>
      <c r="CT480" s="5" t="s">
        <v>105</v>
      </c>
      <c r="CU480" s="5" t="s">
        <v>105</v>
      </c>
      <c r="CV480" s="13" t="s">
        <v>4139</v>
      </c>
      <c r="CW480" s="6"/>
      <c r="CX480" s="6"/>
      <c r="CY480" s="6"/>
      <c r="CZ480" s="6"/>
      <c r="DA480" s="6"/>
      <c r="DB480" s="6"/>
      <c r="DC480" s="6"/>
      <c r="DD480" s="6"/>
      <c r="DE480" s="6"/>
      <c r="DF480" s="6"/>
    </row>
    <row r="481">
      <c r="A481" s="5" t="s">
        <v>100</v>
      </c>
      <c r="B481" s="5" t="s">
        <v>3466</v>
      </c>
      <c r="C481" s="5" t="s">
        <v>4122</v>
      </c>
      <c r="D481" s="5">
        <v>64024.0</v>
      </c>
      <c r="E481" s="5" t="s">
        <v>386</v>
      </c>
      <c r="F481" s="5">
        <v>2020.0</v>
      </c>
      <c r="G481" s="5" t="s">
        <v>396</v>
      </c>
      <c r="H481" s="5">
        <v>31.0</v>
      </c>
      <c r="I481" s="5" t="s">
        <v>106</v>
      </c>
      <c r="J481" s="5" t="s">
        <v>107</v>
      </c>
      <c r="K481" s="5" t="s">
        <v>108</v>
      </c>
      <c r="L481" s="5" t="s">
        <v>105</v>
      </c>
      <c r="M481" s="5" t="s">
        <v>225</v>
      </c>
      <c r="N481" s="5">
        <v>2.0</v>
      </c>
      <c r="O481" s="26" t="s">
        <v>4140</v>
      </c>
      <c r="P481" s="5" t="s">
        <v>4141</v>
      </c>
      <c r="Q481" s="5" t="s">
        <v>4136</v>
      </c>
      <c r="R481" s="5" t="s">
        <v>4142</v>
      </c>
      <c r="S481" s="5" t="s">
        <v>3776</v>
      </c>
      <c r="T481" s="5">
        <v>35.337824</v>
      </c>
      <c r="U481" s="5">
        <v>-83.529924</v>
      </c>
      <c r="V481" s="6"/>
      <c r="W481" s="5">
        <v>1769.0</v>
      </c>
      <c r="X481" s="5">
        <v>1730.0</v>
      </c>
      <c r="Y481" s="5" t="s">
        <v>105</v>
      </c>
      <c r="Z481" s="5" t="s">
        <v>167</v>
      </c>
      <c r="AA481" s="5" t="s">
        <v>156</v>
      </c>
      <c r="AB481" s="5">
        <v>35.0</v>
      </c>
      <c r="AC481" s="5" t="s">
        <v>3526</v>
      </c>
      <c r="AD481" s="5" t="s">
        <v>105</v>
      </c>
      <c r="AE481" s="5" t="s">
        <v>105</v>
      </c>
      <c r="AF481" s="5" t="s">
        <v>105</v>
      </c>
      <c r="AG481" s="5" t="s">
        <v>105</v>
      </c>
      <c r="AH481" s="5">
        <v>3.0</v>
      </c>
      <c r="AI481" s="28">
        <f t="shared" si="128"/>
        <v>91.44</v>
      </c>
      <c r="AJ481" s="22">
        <v>300.0</v>
      </c>
      <c r="AK481" s="24">
        <f t="shared" si="129"/>
        <v>100</v>
      </c>
      <c r="AL481" s="5" t="s">
        <v>105</v>
      </c>
      <c r="AM481" s="5">
        <v>1.0</v>
      </c>
      <c r="AN481" s="5">
        <v>8.5</v>
      </c>
      <c r="AO481" s="5" t="s">
        <v>105</v>
      </c>
      <c r="AP481" s="5" t="s">
        <v>105</v>
      </c>
      <c r="AQ481" s="5" t="s">
        <v>105</v>
      </c>
      <c r="AR481" s="5" t="s">
        <v>105</v>
      </c>
      <c r="AS481" s="5" t="s">
        <v>105</v>
      </c>
      <c r="AT481" s="5" t="s">
        <v>105</v>
      </c>
      <c r="AU481" s="5" t="s">
        <v>105</v>
      </c>
      <c r="AV481" s="5" t="s">
        <v>105</v>
      </c>
      <c r="AW481" s="5" t="s">
        <v>286</v>
      </c>
      <c r="AX481" s="5" t="s">
        <v>105</v>
      </c>
      <c r="AY481" s="5" t="s">
        <v>105</v>
      </c>
      <c r="AZ481" s="5" t="s">
        <v>105</v>
      </c>
      <c r="BA481" s="5" t="s">
        <v>105</v>
      </c>
      <c r="BB481" s="5" t="s">
        <v>105</v>
      </c>
      <c r="BC481" s="5" t="s">
        <v>105</v>
      </c>
      <c r="BD481" s="5" t="s">
        <v>105</v>
      </c>
      <c r="BE481" s="5" t="s">
        <v>105</v>
      </c>
      <c r="BF481" s="5" t="s">
        <v>105</v>
      </c>
      <c r="BG481" s="5" t="s">
        <v>105</v>
      </c>
      <c r="BH481" s="5" t="s">
        <v>105</v>
      </c>
      <c r="BI481" s="5" t="s">
        <v>105</v>
      </c>
      <c r="BJ481" s="5" t="s">
        <v>105</v>
      </c>
      <c r="BK481" s="5" t="s">
        <v>105</v>
      </c>
      <c r="BL481" s="5" t="s">
        <v>105</v>
      </c>
      <c r="BM481" s="5" t="s">
        <v>749</v>
      </c>
      <c r="BN481" s="5" t="s">
        <v>105</v>
      </c>
      <c r="BO481" s="5" t="s">
        <v>105</v>
      </c>
      <c r="BP481" s="5" t="s">
        <v>4143</v>
      </c>
      <c r="BQ481" s="5" t="s">
        <v>105</v>
      </c>
      <c r="BR481" s="5" t="s">
        <v>4144</v>
      </c>
      <c r="BS481" s="5" t="s">
        <v>105</v>
      </c>
      <c r="BT481" s="5" t="s">
        <v>105</v>
      </c>
      <c r="BU481" s="5" t="s">
        <v>119</v>
      </c>
      <c r="BV481" s="10" t="s">
        <v>105</v>
      </c>
      <c r="BW481" s="10" t="s">
        <v>105</v>
      </c>
      <c r="BX481" s="5" t="s">
        <v>105</v>
      </c>
      <c r="BY481" s="5" t="s">
        <v>105</v>
      </c>
      <c r="BZ481" s="5" t="s">
        <v>105</v>
      </c>
      <c r="CA481" s="5" t="s">
        <v>105</v>
      </c>
      <c r="CB481" s="5" t="s">
        <v>105</v>
      </c>
      <c r="CC481" s="5" t="s">
        <v>105</v>
      </c>
      <c r="CD481" s="5" t="s">
        <v>105</v>
      </c>
      <c r="CE481" s="5" t="s">
        <v>105</v>
      </c>
      <c r="CF481" s="5" t="s">
        <v>105</v>
      </c>
      <c r="CG481" s="5" t="s">
        <v>105</v>
      </c>
      <c r="CH481" s="5" t="s">
        <v>105</v>
      </c>
      <c r="CI481" s="5" t="s">
        <v>105</v>
      </c>
      <c r="CJ481" s="5" t="s">
        <v>105</v>
      </c>
      <c r="CK481" s="5" t="s">
        <v>105</v>
      </c>
      <c r="CL481" s="5" t="s">
        <v>105</v>
      </c>
      <c r="CM481" s="5" t="s">
        <v>105</v>
      </c>
      <c r="CN481" s="5" t="s">
        <v>105</v>
      </c>
      <c r="CO481" s="5" t="s">
        <v>105</v>
      </c>
      <c r="CP481" s="5" t="s">
        <v>105</v>
      </c>
      <c r="CQ481" s="26" t="s">
        <v>4145</v>
      </c>
      <c r="CR481" s="5" t="s">
        <v>118</v>
      </c>
      <c r="CS481" s="5" t="s">
        <v>105</v>
      </c>
      <c r="CT481" s="5" t="s">
        <v>105</v>
      </c>
      <c r="CU481" s="5" t="s">
        <v>105</v>
      </c>
      <c r="CV481" s="13" t="s">
        <v>4146</v>
      </c>
      <c r="CW481" s="6"/>
      <c r="CX481" s="6"/>
      <c r="CY481" s="6"/>
      <c r="CZ481" s="6"/>
      <c r="DA481" s="6"/>
      <c r="DB481" s="6"/>
      <c r="DC481" s="6"/>
      <c r="DD481" s="6"/>
      <c r="DE481" s="6"/>
      <c r="DF481" s="6"/>
    </row>
    <row r="482">
      <c r="A482" s="5" t="s">
        <v>100</v>
      </c>
      <c r="B482" s="5" t="s">
        <v>3466</v>
      </c>
      <c r="C482" s="5" t="s">
        <v>4147</v>
      </c>
      <c r="D482" s="5">
        <v>58022.0</v>
      </c>
      <c r="E482" s="5" t="s">
        <v>3563</v>
      </c>
      <c r="F482" s="5">
        <v>2011.0</v>
      </c>
      <c r="G482" s="5" t="s">
        <v>135</v>
      </c>
      <c r="H482" s="5">
        <v>10.0</v>
      </c>
      <c r="I482" s="5" t="s">
        <v>136</v>
      </c>
      <c r="J482" s="5" t="s">
        <v>107</v>
      </c>
      <c r="K482" s="5" t="s">
        <v>108</v>
      </c>
      <c r="L482" s="5" t="s">
        <v>105</v>
      </c>
      <c r="M482" s="5" t="s">
        <v>4148</v>
      </c>
      <c r="N482" s="5">
        <v>2.0</v>
      </c>
      <c r="O482" s="26" t="s">
        <v>4149</v>
      </c>
      <c r="P482" s="5" t="s">
        <v>4150</v>
      </c>
      <c r="Q482" s="5" t="s">
        <v>4151</v>
      </c>
      <c r="R482" s="5" t="s">
        <v>4152</v>
      </c>
      <c r="S482" s="5" t="s">
        <v>3547</v>
      </c>
      <c r="T482" s="5">
        <v>35.28135</v>
      </c>
      <c r="U482" s="5">
        <v>-82.724135</v>
      </c>
      <c r="V482" s="6"/>
      <c r="W482" s="5">
        <v>2153.0</v>
      </c>
      <c r="X482" s="5">
        <v>100.0</v>
      </c>
      <c r="Y482" s="5" t="s">
        <v>105</v>
      </c>
      <c r="Z482" s="5" t="s">
        <v>167</v>
      </c>
      <c r="AA482" s="5" t="s">
        <v>141</v>
      </c>
      <c r="AB482" s="5">
        <v>97.0</v>
      </c>
      <c r="AC482" s="5" t="s">
        <v>4153</v>
      </c>
      <c r="AD482" s="5" t="s">
        <v>402</v>
      </c>
      <c r="AE482" s="5" t="s">
        <v>105</v>
      </c>
      <c r="AF482" s="5" t="s">
        <v>105</v>
      </c>
      <c r="AG482" s="5" t="s">
        <v>105</v>
      </c>
      <c r="AH482" s="5" t="s">
        <v>105</v>
      </c>
      <c r="AI482" s="28">
        <f t="shared" si="128"/>
        <v>6.096</v>
      </c>
      <c r="AJ482" s="22">
        <v>20.0</v>
      </c>
      <c r="AK482" s="24">
        <f t="shared" si="129"/>
        <v>6.666666667</v>
      </c>
      <c r="AL482" s="5" t="s">
        <v>105</v>
      </c>
      <c r="AM482" s="5">
        <v>1.0</v>
      </c>
      <c r="AN482" s="5">
        <v>8.5</v>
      </c>
      <c r="AO482" s="5" t="s">
        <v>105</v>
      </c>
      <c r="AP482" s="5" t="s">
        <v>105</v>
      </c>
      <c r="AQ482" s="5" t="s">
        <v>105</v>
      </c>
      <c r="AR482" s="5" t="s">
        <v>105</v>
      </c>
      <c r="AS482" s="5" t="s">
        <v>105</v>
      </c>
      <c r="AT482" s="5" t="s">
        <v>105</v>
      </c>
      <c r="AU482" s="5" t="s">
        <v>105</v>
      </c>
      <c r="AV482" s="5" t="s">
        <v>105</v>
      </c>
      <c r="AW482" s="5" t="s">
        <v>441</v>
      </c>
      <c r="AX482" s="5" t="s">
        <v>105</v>
      </c>
      <c r="AY482" s="5" t="s">
        <v>105</v>
      </c>
      <c r="AZ482" s="5" t="s">
        <v>105</v>
      </c>
      <c r="BA482" s="5" t="s">
        <v>105</v>
      </c>
      <c r="BB482" s="5" t="s">
        <v>105</v>
      </c>
      <c r="BC482" s="5" t="s">
        <v>105</v>
      </c>
      <c r="BD482" s="5" t="s">
        <v>105</v>
      </c>
      <c r="BE482" s="5" t="s">
        <v>105</v>
      </c>
      <c r="BF482" s="5" t="s">
        <v>2238</v>
      </c>
      <c r="BG482" s="5" t="s">
        <v>105</v>
      </c>
      <c r="BH482" s="5" t="s">
        <v>105</v>
      </c>
      <c r="BI482" s="5" t="s">
        <v>105</v>
      </c>
      <c r="BJ482" s="5" t="s">
        <v>105</v>
      </c>
      <c r="BK482" s="5" t="s">
        <v>105</v>
      </c>
      <c r="BL482" s="5" t="s">
        <v>105</v>
      </c>
      <c r="BM482" s="5" t="s">
        <v>105</v>
      </c>
      <c r="BN482" s="5" t="s">
        <v>105</v>
      </c>
      <c r="BO482" s="5" t="s">
        <v>105</v>
      </c>
      <c r="BP482" s="5" t="s">
        <v>4154</v>
      </c>
      <c r="BQ482" s="5" t="s">
        <v>105</v>
      </c>
      <c r="BR482" s="5" t="s">
        <v>4155</v>
      </c>
      <c r="BS482" s="5" t="s">
        <v>105</v>
      </c>
      <c r="BT482" s="5" t="s">
        <v>105</v>
      </c>
      <c r="BU482" s="5" t="s">
        <v>119</v>
      </c>
      <c r="BV482" s="10" t="s">
        <v>105</v>
      </c>
      <c r="BW482" s="10" t="s">
        <v>105</v>
      </c>
      <c r="BX482" s="5" t="s">
        <v>105</v>
      </c>
      <c r="BY482" s="5" t="s">
        <v>105</v>
      </c>
      <c r="BZ482" s="5" t="s">
        <v>105</v>
      </c>
      <c r="CA482" s="5" t="s">
        <v>105</v>
      </c>
      <c r="CB482" s="5" t="s">
        <v>105</v>
      </c>
      <c r="CC482" s="5" t="s">
        <v>105</v>
      </c>
      <c r="CD482" s="5" t="s">
        <v>105</v>
      </c>
      <c r="CE482" s="5" t="s">
        <v>105</v>
      </c>
      <c r="CF482" s="5" t="s">
        <v>105</v>
      </c>
      <c r="CG482" s="5" t="s">
        <v>105</v>
      </c>
      <c r="CH482" s="5" t="s">
        <v>105</v>
      </c>
      <c r="CI482" s="5" t="s">
        <v>105</v>
      </c>
      <c r="CJ482" s="5" t="s">
        <v>105</v>
      </c>
      <c r="CK482" s="5" t="s">
        <v>105</v>
      </c>
      <c r="CL482" s="5" t="s">
        <v>105</v>
      </c>
      <c r="CM482" s="5" t="s">
        <v>105</v>
      </c>
      <c r="CN482" s="5" t="s">
        <v>105</v>
      </c>
      <c r="CO482" s="5" t="s">
        <v>105</v>
      </c>
      <c r="CP482" s="5" t="s">
        <v>105</v>
      </c>
      <c r="CQ482" s="26" t="s">
        <v>4156</v>
      </c>
      <c r="CR482" s="5" t="s">
        <v>118</v>
      </c>
      <c r="CS482" s="5" t="s">
        <v>105</v>
      </c>
      <c r="CT482" s="5" t="s">
        <v>105</v>
      </c>
      <c r="CU482" s="5" t="s">
        <v>105</v>
      </c>
      <c r="CV482" s="13" t="s">
        <v>4157</v>
      </c>
      <c r="CW482" s="6"/>
      <c r="CX482" s="6"/>
      <c r="CY482" s="6"/>
      <c r="CZ482" s="6"/>
      <c r="DA482" s="6"/>
      <c r="DB482" s="6"/>
      <c r="DC482" s="6"/>
      <c r="DD482" s="6"/>
      <c r="DE482" s="6"/>
      <c r="DF482" s="6"/>
    </row>
    <row r="483">
      <c r="A483" s="5" t="s">
        <v>100</v>
      </c>
      <c r="B483" s="5" t="s">
        <v>3466</v>
      </c>
      <c r="C483" s="5" t="s">
        <v>4158</v>
      </c>
      <c r="D483" s="5">
        <v>7246.0</v>
      </c>
      <c r="E483" s="5" t="s">
        <v>105</v>
      </c>
      <c r="F483" s="5">
        <v>1983.0</v>
      </c>
      <c r="G483" s="5" t="s">
        <v>241</v>
      </c>
      <c r="H483" s="5" t="s">
        <v>105</v>
      </c>
      <c r="I483" s="5" t="s">
        <v>136</v>
      </c>
      <c r="J483" s="5" t="s">
        <v>107</v>
      </c>
      <c r="K483" s="5" t="s">
        <v>108</v>
      </c>
      <c r="L483" s="5" t="s">
        <v>105</v>
      </c>
      <c r="M483" s="5" t="s">
        <v>3976</v>
      </c>
      <c r="N483" s="5">
        <v>1.0</v>
      </c>
      <c r="O483" s="26" t="s">
        <v>4159</v>
      </c>
      <c r="P483" s="5" t="s">
        <v>4160</v>
      </c>
      <c r="Q483" s="5" t="s">
        <v>4161</v>
      </c>
      <c r="R483" s="5" t="s">
        <v>105</v>
      </c>
      <c r="S483" s="5" t="s">
        <v>4160</v>
      </c>
      <c r="T483" s="5" t="s">
        <v>105</v>
      </c>
      <c r="U483" s="5" t="s">
        <v>105</v>
      </c>
      <c r="V483" s="6"/>
      <c r="W483" s="5" t="s">
        <v>105</v>
      </c>
      <c r="X483" s="5">
        <v>900.0</v>
      </c>
      <c r="Y483" s="5" t="s">
        <v>105</v>
      </c>
      <c r="Z483" s="5" t="s">
        <v>105</v>
      </c>
      <c r="AA483" s="5" t="s">
        <v>105</v>
      </c>
      <c r="AB483" s="5" t="s">
        <v>105</v>
      </c>
      <c r="AC483" s="5" t="s">
        <v>428</v>
      </c>
      <c r="AD483" s="5" t="s">
        <v>105</v>
      </c>
      <c r="AE483" s="5" t="s">
        <v>105</v>
      </c>
      <c r="AF483" s="5" t="s">
        <v>105</v>
      </c>
      <c r="AG483" s="5" t="s">
        <v>105</v>
      </c>
      <c r="AH483" s="6">
        <f>7/60</f>
        <v>0.1166666667</v>
      </c>
      <c r="AI483" s="28">
        <f t="shared" si="128"/>
        <v>45.72</v>
      </c>
      <c r="AJ483" s="22">
        <v>150.0</v>
      </c>
      <c r="AK483" s="24">
        <f t="shared" si="129"/>
        <v>50</v>
      </c>
      <c r="AL483" s="5" t="s">
        <v>105</v>
      </c>
      <c r="AM483" s="5">
        <v>1.0</v>
      </c>
      <c r="AN483" s="5">
        <v>8.0</v>
      </c>
      <c r="AO483" s="5" t="s">
        <v>105</v>
      </c>
      <c r="AP483" s="5" t="s">
        <v>105</v>
      </c>
      <c r="AQ483" s="5" t="s">
        <v>105</v>
      </c>
      <c r="AR483" s="5" t="s">
        <v>105</v>
      </c>
      <c r="AS483" s="5" t="s">
        <v>105</v>
      </c>
      <c r="AT483" s="5">
        <v>700.0</v>
      </c>
      <c r="AU483" s="5" t="s">
        <v>105</v>
      </c>
      <c r="AV483" s="5" t="s">
        <v>105</v>
      </c>
      <c r="AW483" s="5" t="s">
        <v>556</v>
      </c>
      <c r="AX483" s="5" t="s">
        <v>4162</v>
      </c>
      <c r="AY483" s="5" t="s">
        <v>105</v>
      </c>
      <c r="AZ483" s="5" t="s">
        <v>105</v>
      </c>
      <c r="BA483" s="5" t="s">
        <v>105</v>
      </c>
      <c r="BB483" s="5" t="s">
        <v>105</v>
      </c>
      <c r="BC483" s="5" t="s">
        <v>105</v>
      </c>
      <c r="BD483" s="5" t="s">
        <v>105</v>
      </c>
      <c r="BE483" s="5" t="s">
        <v>105</v>
      </c>
      <c r="BF483" s="5" t="s">
        <v>105</v>
      </c>
      <c r="BG483" s="5" t="s">
        <v>105</v>
      </c>
      <c r="BH483" s="5" t="s">
        <v>4163</v>
      </c>
      <c r="BI483" s="5" t="s">
        <v>105</v>
      </c>
      <c r="BJ483" s="5" t="s">
        <v>105</v>
      </c>
      <c r="BK483" s="5" t="s">
        <v>105</v>
      </c>
      <c r="BL483" s="5" t="s">
        <v>105</v>
      </c>
      <c r="BM483" s="5" t="s">
        <v>105</v>
      </c>
      <c r="BN483" s="5" t="s">
        <v>685</v>
      </c>
      <c r="BO483" s="5" t="s">
        <v>105</v>
      </c>
      <c r="BP483" s="5" t="s">
        <v>105</v>
      </c>
      <c r="BQ483" s="5" t="s">
        <v>105</v>
      </c>
      <c r="BR483" s="5" t="s">
        <v>3180</v>
      </c>
      <c r="BS483" s="5" t="s">
        <v>105</v>
      </c>
      <c r="BT483" s="5" t="s">
        <v>4164</v>
      </c>
      <c r="BU483" s="5" t="s">
        <v>119</v>
      </c>
      <c r="BV483" s="10" t="s">
        <v>105</v>
      </c>
      <c r="BW483" s="10" t="s">
        <v>105</v>
      </c>
      <c r="BX483" s="5" t="s">
        <v>105</v>
      </c>
      <c r="BY483" s="5" t="s">
        <v>105</v>
      </c>
      <c r="BZ483" s="5" t="s">
        <v>105</v>
      </c>
      <c r="CA483" s="5" t="s">
        <v>105</v>
      </c>
      <c r="CB483" s="5" t="s">
        <v>105</v>
      </c>
      <c r="CC483" s="5" t="s">
        <v>105</v>
      </c>
      <c r="CD483" s="5" t="s">
        <v>105</v>
      </c>
      <c r="CE483" s="5" t="s">
        <v>105</v>
      </c>
      <c r="CF483" s="5" t="s">
        <v>105</v>
      </c>
      <c r="CG483" s="5" t="s">
        <v>105</v>
      </c>
      <c r="CH483" s="5" t="s">
        <v>105</v>
      </c>
      <c r="CI483" s="5" t="s">
        <v>105</v>
      </c>
      <c r="CJ483" s="5" t="s">
        <v>105</v>
      </c>
      <c r="CK483" s="5" t="s">
        <v>105</v>
      </c>
      <c r="CL483" s="5" t="s">
        <v>105</v>
      </c>
      <c r="CM483" s="5" t="s">
        <v>105</v>
      </c>
      <c r="CN483" s="5" t="s">
        <v>105</v>
      </c>
      <c r="CO483" s="5" t="s">
        <v>105</v>
      </c>
      <c r="CP483" s="5" t="s">
        <v>105</v>
      </c>
      <c r="CQ483" s="26" t="s">
        <v>4165</v>
      </c>
      <c r="CR483" s="5" t="s">
        <v>105</v>
      </c>
      <c r="CS483" s="5" t="s">
        <v>105</v>
      </c>
      <c r="CT483" s="5" t="s">
        <v>105</v>
      </c>
      <c r="CU483" s="5" t="s">
        <v>105</v>
      </c>
      <c r="CV483" s="13" t="s">
        <v>4166</v>
      </c>
      <c r="CW483" s="6"/>
      <c r="CX483" s="6"/>
      <c r="CY483" s="6"/>
      <c r="CZ483" s="6"/>
      <c r="DA483" s="6"/>
      <c r="DB483" s="6"/>
      <c r="DC483" s="6"/>
      <c r="DD483" s="6"/>
      <c r="DE483" s="6"/>
      <c r="DF483" s="6"/>
    </row>
    <row r="484">
      <c r="A484" s="5" t="s">
        <v>100</v>
      </c>
      <c r="B484" s="5" t="s">
        <v>3466</v>
      </c>
      <c r="C484" s="5" t="s">
        <v>4167</v>
      </c>
      <c r="D484" s="5">
        <v>27908.0</v>
      </c>
      <c r="E484" s="5" t="s">
        <v>4168</v>
      </c>
      <c r="F484" s="5">
        <v>1978.0</v>
      </c>
      <c r="G484" s="5" t="s">
        <v>197</v>
      </c>
      <c r="H484" s="5" t="s">
        <v>105</v>
      </c>
      <c r="I484" s="5" t="s">
        <v>150</v>
      </c>
      <c r="J484" s="5" t="s">
        <v>107</v>
      </c>
      <c r="K484" s="5" t="s">
        <v>108</v>
      </c>
      <c r="L484" s="5" t="s">
        <v>105</v>
      </c>
      <c r="M484" s="5" t="s">
        <v>1076</v>
      </c>
      <c r="N484" s="5">
        <v>1.0</v>
      </c>
      <c r="O484" s="26" t="s">
        <v>4169</v>
      </c>
      <c r="P484" s="5" t="s">
        <v>4170</v>
      </c>
      <c r="Q484" s="5" t="s">
        <v>4171</v>
      </c>
      <c r="R484" s="5" t="s">
        <v>4172</v>
      </c>
      <c r="S484" s="5" t="s">
        <v>105</v>
      </c>
      <c r="T484" s="5" t="s">
        <v>105</v>
      </c>
      <c r="U484" s="5" t="s">
        <v>105</v>
      </c>
      <c r="V484" s="6"/>
      <c r="W484" s="5" t="s">
        <v>105</v>
      </c>
      <c r="X484" s="5">
        <v>500.0</v>
      </c>
      <c r="Y484" s="5" t="s">
        <v>190</v>
      </c>
      <c r="Z484" s="5" t="s">
        <v>167</v>
      </c>
      <c r="AA484" s="5" t="s">
        <v>105</v>
      </c>
      <c r="AB484" s="5" t="s">
        <v>105</v>
      </c>
      <c r="AC484" s="5" t="s">
        <v>4173</v>
      </c>
      <c r="AD484" s="5" t="s">
        <v>4174</v>
      </c>
      <c r="AE484" s="5" t="s">
        <v>105</v>
      </c>
      <c r="AF484" s="5" t="s">
        <v>105</v>
      </c>
      <c r="AG484" s="5" t="s">
        <v>105</v>
      </c>
      <c r="AH484" s="6">
        <f>30/60</f>
        <v>0.5</v>
      </c>
      <c r="AI484" s="28">
        <f t="shared" si="128"/>
        <v>10.668</v>
      </c>
      <c r="AJ484" s="22">
        <v>35.0</v>
      </c>
      <c r="AK484" s="24">
        <f t="shared" si="129"/>
        <v>11.66666667</v>
      </c>
      <c r="AL484" s="5" t="s">
        <v>118</v>
      </c>
      <c r="AM484" s="5">
        <v>1.0</v>
      </c>
      <c r="AN484" s="5">
        <v>7.0</v>
      </c>
      <c r="AO484" s="5" t="s">
        <v>105</v>
      </c>
      <c r="AP484" s="5" t="s">
        <v>105</v>
      </c>
      <c r="AQ484" s="5">
        <v>3.0</v>
      </c>
      <c r="AR484" s="5" t="s">
        <v>105</v>
      </c>
      <c r="AS484" s="5" t="s">
        <v>105</v>
      </c>
      <c r="AT484" s="5">
        <v>425.0</v>
      </c>
      <c r="AU484" s="5" t="s">
        <v>105</v>
      </c>
      <c r="AV484" s="5" t="s">
        <v>105</v>
      </c>
      <c r="AW484" s="5" t="s">
        <v>116</v>
      </c>
      <c r="AX484" s="5" t="s">
        <v>105</v>
      </c>
      <c r="AY484" s="5" t="s">
        <v>105</v>
      </c>
      <c r="AZ484" s="5" t="s">
        <v>105</v>
      </c>
      <c r="BA484" s="5" t="s">
        <v>105</v>
      </c>
      <c r="BB484" s="5" t="s">
        <v>170</v>
      </c>
      <c r="BC484" s="5" t="s">
        <v>105</v>
      </c>
      <c r="BD484" s="5" t="s">
        <v>105</v>
      </c>
      <c r="BE484" s="5" t="s">
        <v>105</v>
      </c>
      <c r="BF484" s="5" t="s">
        <v>105</v>
      </c>
      <c r="BG484" s="5" t="s">
        <v>105</v>
      </c>
      <c r="BH484" s="5" t="s">
        <v>1887</v>
      </c>
      <c r="BI484" s="5" t="s">
        <v>105</v>
      </c>
      <c r="BJ484" s="5" t="s">
        <v>654</v>
      </c>
      <c r="BK484" s="5" t="s">
        <v>306</v>
      </c>
      <c r="BL484" s="5" t="s">
        <v>105</v>
      </c>
      <c r="BM484" s="5" t="s">
        <v>4175</v>
      </c>
      <c r="BN484" s="5" t="s">
        <v>685</v>
      </c>
      <c r="BO484" s="5" t="s">
        <v>118</v>
      </c>
      <c r="BP484" s="5" t="s">
        <v>4176</v>
      </c>
      <c r="BQ484" s="5" t="s">
        <v>105</v>
      </c>
      <c r="BR484" s="5" t="s">
        <v>1076</v>
      </c>
      <c r="BS484" s="5" t="s">
        <v>105</v>
      </c>
      <c r="BT484" s="5" t="s">
        <v>105</v>
      </c>
      <c r="BU484" s="5" t="s">
        <v>119</v>
      </c>
      <c r="BV484" s="10" t="s">
        <v>105</v>
      </c>
      <c r="BW484" s="10" t="s">
        <v>105</v>
      </c>
      <c r="BX484" s="5" t="s">
        <v>105</v>
      </c>
      <c r="BY484" s="5" t="s">
        <v>105</v>
      </c>
      <c r="BZ484" s="5" t="s">
        <v>105</v>
      </c>
      <c r="CA484" s="5" t="s">
        <v>105</v>
      </c>
      <c r="CB484" s="5" t="s">
        <v>105</v>
      </c>
      <c r="CC484" s="5" t="s">
        <v>105</v>
      </c>
      <c r="CD484" s="5" t="s">
        <v>105</v>
      </c>
      <c r="CE484" s="5" t="s">
        <v>105</v>
      </c>
      <c r="CF484" s="5" t="s">
        <v>105</v>
      </c>
      <c r="CG484" s="5" t="s">
        <v>105</v>
      </c>
      <c r="CH484" s="5" t="s">
        <v>105</v>
      </c>
      <c r="CI484" s="5" t="s">
        <v>105</v>
      </c>
      <c r="CJ484" s="5" t="s">
        <v>105</v>
      </c>
      <c r="CK484" s="5" t="s">
        <v>105</v>
      </c>
      <c r="CL484" s="5" t="s">
        <v>105</v>
      </c>
      <c r="CM484" s="5" t="s">
        <v>105</v>
      </c>
      <c r="CN484" s="5" t="s">
        <v>105</v>
      </c>
      <c r="CO484" s="5" t="s">
        <v>105</v>
      </c>
      <c r="CP484" s="5" t="s">
        <v>105</v>
      </c>
      <c r="CQ484" s="26" t="s">
        <v>4177</v>
      </c>
      <c r="CR484" s="5" t="s">
        <v>105</v>
      </c>
      <c r="CS484" s="5" t="s">
        <v>105</v>
      </c>
      <c r="CT484" s="5" t="s">
        <v>105</v>
      </c>
      <c r="CU484" s="5" t="s">
        <v>105</v>
      </c>
      <c r="CV484" s="13" t="s">
        <v>4178</v>
      </c>
      <c r="CW484" s="6"/>
      <c r="CX484" s="6"/>
      <c r="CY484" s="6"/>
      <c r="CZ484" s="6"/>
      <c r="DA484" s="6"/>
      <c r="DB484" s="6"/>
      <c r="DC484" s="6"/>
      <c r="DD484" s="6"/>
      <c r="DE484" s="6"/>
      <c r="DF484" s="6"/>
    </row>
    <row r="485">
      <c r="A485" s="5" t="s">
        <v>100</v>
      </c>
      <c r="B485" s="5" t="s">
        <v>3466</v>
      </c>
      <c r="C485" s="5" t="s">
        <v>4167</v>
      </c>
      <c r="D485" s="5">
        <v>67749.0</v>
      </c>
      <c r="E485" s="5" t="s">
        <v>3563</v>
      </c>
      <c r="F485" s="5">
        <v>2019.0</v>
      </c>
      <c r="G485" s="5" t="s">
        <v>241</v>
      </c>
      <c r="H485" s="5">
        <v>18.0</v>
      </c>
      <c r="I485" s="5" t="s">
        <v>136</v>
      </c>
      <c r="J485" s="5" t="s">
        <v>107</v>
      </c>
      <c r="K485" s="5" t="s">
        <v>108</v>
      </c>
      <c r="L485" s="5" t="s">
        <v>105</v>
      </c>
      <c r="M485" s="5" t="s">
        <v>3976</v>
      </c>
      <c r="N485" s="5">
        <v>1.0</v>
      </c>
      <c r="O485" s="26" t="s">
        <v>4179</v>
      </c>
      <c r="P485" s="5" t="s">
        <v>4180</v>
      </c>
      <c r="Q485" s="5" t="s">
        <v>4181</v>
      </c>
      <c r="R485" s="5" t="s">
        <v>4180</v>
      </c>
      <c r="S485" s="5" t="s">
        <v>105</v>
      </c>
      <c r="T485" s="5" t="s">
        <v>105</v>
      </c>
      <c r="U485" s="5" t="s">
        <v>105</v>
      </c>
      <c r="V485" s="5" t="s">
        <v>105</v>
      </c>
      <c r="W485" s="5" t="s">
        <v>105</v>
      </c>
      <c r="X485" s="5">
        <v>1630.0</v>
      </c>
      <c r="Y485" s="5" t="s">
        <v>105</v>
      </c>
      <c r="Z485" s="5" t="s">
        <v>167</v>
      </c>
      <c r="AA485" s="5" t="s">
        <v>283</v>
      </c>
      <c r="AB485" s="5">
        <v>65.0</v>
      </c>
      <c r="AC485" s="5" t="s">
        <v>1531</v>
      </c>
      <c r="AD485" s="5" t="s">
        <v>105</v>
      </c>
      <c r="AE485" s="5" t="s">
        <v>105</v>
      </c>
      <c r="AF485" s="5" t="s">
        <v>105</v>
      </c>
      <c r="AG485" s="5" t="s">
        <v>105</v>
      </c>
      <c r="AH485" s="5" t="s">
        <v>105</v>
      </c>
      <c r="AI485" s="5" t="s">
        <v>105</v>
      </c>
      <c r="AJ485" s="5" t="s">
        <v>105</v>
      </c>
      <c r="AK485" s="5" t="s">
        <v>105</v>
      </c>
      <c r="AL485" s="5" t="s">
        <v>105</v>
      </c>
      <c r="AM485" s="5">
        <v>1.0</v>
      </c>
      <c r="AN485" s="5">
        <v>8.5</v>
      </c>
      <c r="AO485" s="5" t="s">
        <v>105</v>
      </c>
      <c r="AP485" s="5" t="s">
        <v>105</v>
      </c>
      <c r="AQ485" s="5" t="s">
        <v>105</v>
      </c>
      <c r="AR485" s="5" t="s">
        <v>105</v>
      </c>
      <c r="AS485" s="5" t="s">
        <v>105</v>
      </c>
      <c r="AT485" s="5" t="s">
        <v>105</v>
      </c>
      <c r="AU485" s="5" t="s">
        <v>105</v>
      </c>
      <c r="AV485" s="5" t="s">
        <v>105</v>
      </c>
      <c r="AW485" s="5" t="s">
        <v>286</v>
      </c>
      <c r="AX485" s="5" t="s">
        <v>105</v>
      </c>
      <c r="AY485" s="5" t="s">
        <v>232</v>
      </c>
      <c r="AZ485" s="5" t="s">
        <v>105</v>
      </c>
      <c r="BA485" s="5" t="s">
        <v>105</v>
      </c>
      <c r="BB485" s="5" t="s">
        <v>105</v>
      </c>
      <c r="BC485" s="5" t="s">
        <v>105</v>
      </c>
      <c r="BD485" s="5" t="s">
        <v>105</v>
      </c>
      <c r="BE485" s="5" t="s">
        <v>105</v>
      </c>
      <c r="BF485" s="5" t="s">
        <v>105</v>
      </c>
      <c r="BG485" s="5" t="s">
        <v>105</v>
      </c>
      <c r="BH485" s="5" t="s">
        <v>105</v>
      </c>
      <c r="BI485" s="5" t="s">
        <v>105</v>
      </c>
      <c r="BJ485" s="5" t="s">
        <v>654</v>
      </c>
      <c r="BK485" s="5" t="s">
        <v>105</v>
      </c>
      <c r="BL485" s="5" t="s">
        <v>105</v>
      </c>
      <c r="BM485" s="5" t="s">
        <v>105</v>
      </c>
      <c r="BN485" s="5" t="s">
        <v>105</v>
      </c>
      <c r="BO485" s="5" t="s">
        <v>118</v>
      </c>
      <c r="BP485" s="5" t="s">
        <v>105</v>
      </c>
      <c r="BQ485" s="5" t="s">
        <v>105</v>
      </c>
      <c r="BR485" s="5" t="s">
        <v>1344</v>
      </c>
      <c r="BS485" s="5" t="s">
        <v>105</v>
      </c>
      <c r="BT485" s="5" t="s">
        <v>4182</v>
      </c>
      <c r="BU485" s="5" t="s">
        <v>119</v>
      </c>
      <c r="BV485" s="10" t="s">
        <v>105</v>
      </c>
      <c r="BW485" s="10" t="s">
        <v>105</v>
      </c>
      <c r="BX485" s="5" t="s">
        <v>105</v>
      </c>
      <c r="BY485" s="5" t="s">
        <v>105</v>
      </c>
      <c r="BZ485" s="5" t="s">
        <v>105</v>
      </c>
      <c r="CA485" s="5" t="s">
        <v>105</v>
      </c>
      <c r="CB485" s="5" t="s">
        <v>105</v>
      </c>
      <c r="CC485" s="5" t="s">
        <v>105</v>
      </c>
      <c r="CD485" s="5" t="s">
        <v>105</v>
      </c>
      <c r="CE485" s="5" t="s">
        <v>105</v>
      </c>
      <c r="CF485" s="5" t="s">
        <v>105</v>
      </c>
      <c r="CG485" s="5" t="s">
        <v>105</v>
      </c>
      <c r="CH485" s="5" t="s">
        <v>105</v>
      </c>
      <c r="CI485" s="5" t="s">
        <v>105</v>
      </c>
      <c r="CJ485" s="5" t="s">
        <v>105</v>
      </c>
      <c r="CK485" s="5" t="s">
        <v>105</v>
      </c>
      <c r="CL485" s="5" t="s">
        <v>105</v>
      </c>
      <c r="CM485" s="5" t="s">
        <v>105</v>
      </c>
      <c r="CN485" s="5" t="s">
        <v>105</v>
      </c>
      <c r="CO485" s="5" t="s">
        <v>105</v>
      </c>
      <c r="CP485" s="5" t="s">
        <v>105</v>
      </c>
      <c r="CQ485" s="26" t="s">
        <v>4183</v>
      </c>
      <c r="CR485" s="5" t="s">
        <v>105</v>
      </c>
      <c r="CS485" s="5" t="s">
        <v>105</v>
      </c>
      <c r="CT485" s="5" t="s">
        <v>105</v>
      </c>
      <c r="CU485" s="5" t="s">
        <v>105</v>
      </c>
      <c r="CV485" s="13" t="s">
        <v>4184</v>
      </c>
      <c r="CW485" s="6"/>
      <c r="CX485" s="6"/>
      <c r="CY485" s="6"/>
      <c r="CZ485" s="6"/>
      <c r="DA485" s="6"/>
      <c r="DB485" s="6"/>
      <c r="DC485" s="6"/>
      <c r="DD485" s="6"/>
      <c r="DE485" s="6"/>
      <c r="DF485" s="6"/>
    </row>
    <row r="486">
      <c r="A486" s="5" t="s">
        <v>100</v>
      </c>
      <c r="B486" s="5" t="s">
        <v>3466</v>
      </c>
      <c r="C486" s="5" t="s">
        <v>4185</v>
      </c>
      <c r="D486" s="5">
        <v>3439.0</v>
      </c>
      <c r="E486" s="5" t="s">
        <v>105</v>
      </c>
      <c r="F486" s="5" t="s">
        <v>4186</v>
      </c>
      <c r="G486" s="5" t="s">
        <v>105</v>
      </c>
      <c r="H486" s="5" t="s">
        <v>105</v>
      </c>
      <c r="I486" s="5" t="s">
        <v>105</v>
      </c>
      <c r="J486" s="5" t="s">
        <v>107</v>
      </c>
      <c r="K486" s="5" t="s">
        <v>108</v>
      </c>
      <c r="L486" s="5" t="s">
        <v>105</v>
      </c>
      <c r="M486" s="5" t="s">
        <v>278</v>
      </c>
      <c r="N486" s="5">
        <v>1.0</v>
      </c>
      <c r="O486" s="26" t="s">
        <v>4187</v>
      </c>
      <c r="P486" s="5" t="s">
        <v>4188</v>
      </c>
      <c r="Q486" s="5" t="s">
        <v>4189</v>
      </c>
      <c r="R486" s="5" t="s">
        <v>4190</v>
      </c>
      <c r="S486" s="5" t="s">
        <v>105</v>
      </c>
      <c r="T486" s="5">
        <v>36.097211</v>
      </c>
      <c r="U486" s="5">
        <v>-80.764544</v>
      </c>
      <c r="V486" s="6"/>
      <c r="W486" s="5">
        <v>1032.0</v>
      </c>
      <c r="X486" s="5">
        <v>830.0</v>
      </c>
      <c r="Y486" s="5" t="s">
        <v>105</v>
      </c>
      <c r="Z486" s="5" t="s">
        <v>167</v>
      </c>
      <c r="AA486" s="5" t="s">
        <v>105</v>
      </c>
      <c r="AB486" s="5" t="s">
        <v>105</v>
      </c>
      <c r="AC486" s="5" t="s">
        <v>4191</v>
      </c>
      <c r="AD486" s="5" t="s">
        <v>402</v>
      </c>
      <c r="AE486" s="5" t="s">
        <v>105</v>
      </c>
      <c r="AF486" s="5" t="s">
        <v>105</v>
      </c>
      <c r="AG486" s="5" t="s">
        <v>105</v>
      </c>
      <c r="AH486" s="5" t="s">
        <v>105</v>
      </c>
      <c r="AI486" s="5" t="s">
        <v>105</v>
      </c>
      <c r="AJ486" s="5" t="s">
        <v>105</v>
      </c>
      <c r="AK486" s="5" t="s">
        <v>105</v>
      </c>
      <c r="AL486" s="5" t="s">
        <v>105</v>
      </c>
      <c r="AM486" s="5">
        <v>1.0</v>
      </c>
      <c r="AN486" s="5">
        <v>7.0</v>
      </c>
      <c r="AO486" s="5" t="s">
        <v>105</v>
      </c>
      <c r="AP486" s="5" t="s">
        <v>105</v>
      </c>
      <c r="AQ486" s="5" t="s">
        <v>105</v>
      </c>
      <c r="AR486" s="5" t="s">
        <v>105</v>
      </c>
      <c r="AS486" s="5" t="s">
        <v>105</v>
      </c>
      <c r="AT486" s="5" t="s">
        <v>105</v>
      </c>
      <c r="AU486" s="5" t="s">
        <v>105</v>
      </c>
      <c r="AV486" s="5" t="s">
        <v>105</v>
      </c>
      <c r="AW486" s="5" t="s">
        <v>441</v>
      </c>
      <c r="AX486" s="5" t="s">
        <v>105</v>
      </c>
      <c r="AY486" s="5" t="s">
        <v>105</v>
      </c>
      <c r="AZ486" s="5" t="s">
        <v>105</v>
      </c>
      <c r="BA486" s="5" t="s">
        <v>105</v>
      </c>
      <c r="BB486" s="5" t="s">
        <v>105</v>
      </c>
      <c r="BC486" s="5" t="s">
        <v>105</v>
      </c>
      <c r="BD486" s="5" t="s">
        <v>105</v>
      </c>
      <c r="BE486" s="5" t="s">
        <v>105</v>
      </c>
      <c r="BF486" s="5" t="s">
        <v>105</v>
      </c>
      <c r="BG486" s="5" t="s">
        <v>105</v>
      </c>
      <c r="BH486" s="5" t="s">
        <v>105</v>
      </c>
      <c r="BI486" s="5" t="s">
        <v>748</v>
      </c>
      <c r="BJ486" s="5" t="s">
        <v>105</v>
      </c>
      <c r="BK486" s="5" t="s">
        <v>105</v>
      </c>
      <c r="BL486" s="5" t="s">
        <v>105</v>
      </c>
      <c r="BM486" s="5" t="s">
        <v>105</v>
      </c>
      <c r="BN486" s="5" t="s">
        <v>105</v>
      </c>
      <c r="BO486" s="5" t="s">
        <v>105</v>
      </c>
      <c r="BP486" s="5" t="s">
        <v>1382</v>
      </c>
      <c r="BQ486" s="5" t="s">
        <v>105</v>
      </c>
      <c r="BR486" s="5" t="s">
        <v>4192</v>
      </c>
      <c r="BS486" s="5" t="s">
        <v>118</v>
      </c>
      <c r="BT486" s="5" t="s">
        <v>4193</v>
      </c>
      <c r="BU486" s="5" t="s">
        <v>4194</v>
      </c>
      <c r="BV486" s="10" t="s">
        <v>105</v>
      </c>
      <c r="BW486" s="10" t="s">
        <v>105</v>
      </c>
      <c r="BX486" s="5" t="s">
        <v>105</v>
      </c>
      <c r="BY486" s="5" t="s">
        <v>105</v>
      </c>
      <c r="BZ486" s="5" t="s">
        <v>105</v>
      </c>
      <c r="CA486" s="5" t="s">
        <v>105</v>
      </c>
      <c r="CB486" s="5" t="s">
        <v>105</v>
      </c>
      <c r="CC486" s="5" t="s">
        <v>105</v>
      </c>
      <c r="CD486" s="5" t="s">
        <v>105</v>
      </c>
      <c r="CE486" s="5" t="s">
        <v>105</v>
      </c>
      <c r="CF486" s="5" t="s">
        <v>105</v>
      </c>
      <c r="CG486" s="5" t="s">
        <v>105</v>
      </c>
      <c r="CH486" s="5" t="s">
        <v>105</v>
      </c>
      <c r="CI486" s="5" t="s">
        <v>105</v>
      </c>
      <c r="CJ486" s="5" t="s">
        <v>105</v>
      </c>
      <c r="CK486" s="5" t="s">
        <v>105</v>
      </c>
      <c r="CL486" s="5" t="s">
        <v>105</v>
      </c>
      <c r="CM486" s="5" t="s">
        <v>105</v>
      </c>
      <c r="CN486" s="5" t="s">
        <v>105</v>
      </c>
      <c r="CO486" s="5" t="s">
        <v>105</v>
      </c>
      <c r="CP486" s="5" t="s">
        <v>105</v>
      </c>
      <c r="CQ486" s="26" t="s">
        <v>4195</v>
      </c>
      <c r="CR486" s="5" t="s">
        <v>118</v>
      </c>
      <c r="CS486" s="5" t="s">
        <v>105</v>
      </c>
      <c r="CT486" s="5" t="s">
        <v>105</v>
      </c>
      <c r="CU486" s="5" t="s">
        <v>105</v>
      </c>
      <c r="CV486" s="13" t="s">
        <v>4196</v>
      </c>
      <c r="CW486" s="6"/>
      <c r="CX486" s="6"/>
      <c r="CY486" s="6"/>
      <c r="CZ486" s="6"/>
      <c r="DA486" s="6"/>
      <c r="DB486" s="6"/>
      <c r="DC486" s="6"/>
      <c r="DD486" s="6"/>
      <c r="DE486" s="6"/>
      <c r="DF486" s="6"/>
    </row>
    <row r="487">
      <c r="A487" s="5" t="s">
        <v>100</v>
      </c>
      <c r="B487" s="5" t="s">
        <v>3466</v>
      </c>
      <c r="C487" s="5" t="s">
        <v>4185</v>
      </c>
      <c r="D487" s="5">
        <v>13378.0</v>
      </c>
      <c r="E487" s="5" t="s">
        <v>3533</v>
      </c>
      <c r="F487" s="5">
        <v>1976.0</v>
      </c>
      <c r="G487" s="5" t="s">
        <v>123</v>
      </c>
      <c r="H487" s="5">
        <v>12.0</v>
      </c>
      <c r="I487" s="5" t="s">
        <v>106</v>
      </c>
      <c r="J487" s="5" t="s">
        <v>124</v>
      </c>
      <c r="K487" s="5" t="s">
        <v>623</v>
      </c>
      <c r="L487" s="5" t="s">
        <v>151</v>
      </c>
      <c r="M487" s="5" t="s">
        <v>151</v>
      </c>
      <c r="N487" s="5">
        <v>3.0</v>
      </c>
      <c r="O487" s="26" t="s">
        <v>4197</v>
      </c>
      <c r="P487" s="5" t="s">
        <v>4198</v>
      </c>
      <c r="Q487" s="5" t="s">
        <v>4199</v>
      </c>
      <c r="R487" s="5" t="s">
        <v>4200</v>
      </c>
      <c r="S487" s="5" t="s">
        <v>105</v>
      </c>
      <c r="T487" s="5" t="s">
        <v>105</v>
      </c>
      <c r="U487" s="5" t="s">
        <v>105</v>
      </c>
      <c r="V487" s="6"/>
      <c r="W487" s="5" t="s">
        <v>105</v>
      </c>
      <c r="X487" s="5">
        <v>1930.0</v>
      </c>
      <c r="Y487" s="5" t="s">
        <v>105</v>
      </c>
      <c r="Z487" s="5" t="s">
        <v>105</v>
      </c>
      <c r="AA487" s="5" t="s">
        <v>283</v>
      </c>
      <c r="AB487" s="5">
        <v>70.0</v>
      </c>
      <c r="AC487" s="5" t="s">
        <v>4201</v>
      </c>
      <c r="AD487" s="5" t="s">
        <v>105</v>
      </c>
      <c r="AE487" s="5" t="s">
        <v>105</v>
      </c>
      <c r="AF487" s="5" t="s">
        <v>118</v>
      </c>
      <c r="AG487" s="5" t="s">
        <v>105</v>
      </c>
      <c r="AH487" s="5" t="s">
        <v>105</v>
      </c>
      <c r="AI487" s="28">
        <f t="shared" ref="AI487:AI492" si="130">CONVERT(AJ487, "ft", "m")</f>
        <v>0.3048</v>
      </c>
      <c r="AJ487" s="22">
        <v>1.0</v>
      </c>
      <c r="AK487" s="24">
        <f t="shared" ref="AK487:AK492" si="131">CONVERT(AJ487, "ft", "yd")</f>
        <v>0.3333333333</v>
      </c>
      <c r="AL487" s="5" t="s">
        <v>105</v>
      </c>
      <c r="AM487" s="5" t="s">
        <v>105</v>
      </c>
      <c r="AN487" s="5" t="s">
        <v>105</v>
      </c>
      <c r="AO487" s="5" t="s">
        <v>105</v>
      </c>
      <c r="AP487" s="5" t="s">
        <v>105</v>
      </c>
      <c r="AQ487" s="5" t="s">
        <v>105</v>
      </c>
      <c r="AR487" s="5" t="s">
        <v>105</v>
      </c>
      <c r="AS487" s="5" t="s">
        <v>105</v>
      </c>
      <c r="AT487" s="5" t="s">
        <v>105</v>
      </c>
      <c r="AU487" s="5" t="s">
        <v>105</v>
      </c>
      <c r="AV487" s="5" t="s">
        <v>105</v>
      </c>
      <c r="AW487" s="5" t="s">
        <v>105</v>
      </c>
      <c r="AX487" s="5" t="s">
        <v>105</v>
      </c>
      <c r="AY487" s="5" t="s">
        <v>105</v>
      </c>
      <c r="AZ487" s="5" t="s">
        <v>105</v>
      </c>
      <c r="BA487" s="5" t="s">
        <v>105</v>
      </c>
      <c r="BB487" s="5" t="s">
        <v>105</v>
      </c>
      <c r="BC487" s="5" t="s">
        <v>105</v>
      </c>
      <c r="BD487" s="5" t="s">
        <v>105</v>
      </c>
      <c r="BE487" s="5" t="s">
        <v>105</v>
      </c>
      <c r="BF487" s="5" t="s">
        <v>105</v>
      </c>
      <c r="BG487" s="5" t="s">
        <v>105</v>
      </c>
      <c r="BH487" s="5" t="s">
        <v>105</v>
      </c>
      <c r="BI487" s="5" t="s">
        <v>105</v>
      </c>
      <c r="BJ487" s="5" t="s">
        <v>105</v>
      </c>
      <c r="BK487" s="5" t="s">
        <v>105</v>
      </c>
      <c r="BL487" s="5" t="s">
        <v>105</v>
      </c>
      <c r="BM487" s="5" t="s">
        <v>105</v>
      </c>
      <c r="BN487" s="5" t="s">
        <v>105</v>
      </c>
      <c r="BO487" s="5" t="s">
        <v>105</v>
      </c>
      <c r="BP487" s="5" t="s">
        <v>105</v>
      </c>
      <c r="BQ487" s="5" t="s">
        <v>105</v>
      </c>
      <c r="BR487" s="5" t="s">
        <v>4202</v>
      </c>
      <c r="BS487" s="5" t="s">
        <v>105</v>
      </c>
      <c r="BT487" s="5" t="s">
        <v>105</v>
      </c>
      <c r="BU487" s="5" t="s">
        <v>105</v>
      </c>
      <c r="BV487" s="10" t="s">
        <v>105</v>
      </c>
      <c r="BW487" s="10" t="s">
        <v>105</v>
      </c>
      <c r="BX487" s="5" t="s">
        <v>105</v>
      </c>
      <c r="BY487" s="5" t="s">
        <v>105</v>
      </c>
      <c r="BZ487" s="5" t="s">
        <v>105</v>
      </c>
      <c r="CA487" s="5" t="s">
        <v>105</v>
      </c>
      <c r="CB487" s="5" t="s">
        <v>105</v>
      </c>
      <c r="CC487" s="5" t="s">
        <v>105</v>
      </c>
      <c r="CD487" s="5">
        <v>18.0</v>
      </c>
      <c r="CE487" s="5">
        <v>5.5</v>
      </c>
      <c r="CF487" s="5" t="s">
        <v>105</v>
      </c>
      <c r="CG487" s="5" t="s">
        <v>105</v>
      </c>
      <c r="CH487" s="5" t="s">
        <v>105</v>
      </c>
      <c r="CI487" s="5" t="s">
        <v>105</v>
      </c>
      <c r="CJ487" s="5" t="s">
        <v>105</v>
      </c>
      <c r="CK487" s="5" t="s">
        <v>105</v>
      </c>
      <c r="CL487" s="5" t="s">
        <v>105</v>
      </c>
      <c r="CM487" s="5" t="s">
        <v>105</v>
      </c>
      <c r="CN487" s="5" t="s">
        <v>105</v>
      </c>
      <c r="CO487" s="5" t="s">
        <v>105</v>
      </c>
      <c r="CP487" s="5" t="s">
        <v>105</v>
      </c>
      <c r="CQ487" s="26" t="s">
        <v>4203</v>
      </c>
      <c r="CR487" s="5" t="s">
        <v>105</v>
      </c>
      <c r="CS487" s="5" t="s">
        <v>105</v>
      </c>
      <c r="CT487" s="5" t="s">
        <v>105</v>
      </c>
      <c r="CU487" s="5" t="s">
        <v>105</v>
      </c>
      <c r="CV487" s="13" t="s">
        <v>4204</v>
      </c>
      <c r="CW487" s="6"/>
      <c r="CX487" s="6"/>
      <c r="CY487" s="6"/>
      <c r="CZ487" s="6"/>
      <c r="DA487" s="6"/>
      <c r="DB487" s="6"/>
      <c r="DC487" s="6"/>
      <c r="DD487" s="6"/>
      <c r="DE487" s="6"/>
      <c r="DF487" s="6"/>
    </row>
    <row r="488">
      <c r="A488" s="5" t="s">
        <v>100</v>
      </c>
      <c r="B488" s="5" t="s">
        <v>3466</v>
      </c>
      <c r="C488" s="5" t="s">
        <v>4205</v>
      </c>
      <c r="D488" s="5">
        <v>3339.0</v>
      </c>
      <c r="E488" s="5" t="s">
        <v>105</v>
      </c>
      <c r="F488" s="5">
        <v>1988.0</v>
      </c>
      <c r="G488" s="5" t="s">
        <v>669</v>
      </c>
      <c r="H488" s="5" t="s">
        <v>105</v>
      </c>
      <c r="I488" s="5" t="s">
        <v>214</v>
      </c>
      <c r="J488" s="5" t="s">
        <v>124</v>
      </c>
      <c r="K488" s="5" t="s">
        <v>151</v>
      </c>
      <c r="L488" s="5" t="s">
        <v>105</v>
      </c>
      <c r="M488" s="5" t="s">
        <v>151</v>
      </c>
      <c r="N488" s="5" t="s">
        <v>105</v>
      </c>
      <c r="O488" s="26" t="s">
        <v>4206</v>
      </c>
      <c r="P488" s="5" t="s">
        <v>4207</v>
      </c>
      <c r="Q488" s="5" t="s">
        <v>105</v>
      </c>
      <c r="R488" s="5" t="s">
        <v>105</v>
      </c>
      <c r="S488" s="5" t="s">
        <v>4208</v>
      </c>
      <c r="T488" s="5">
        <v>35.762479</v>
      </c>
      <c r="U488" s="5">
        <v>-82.273246</v>
      </c>
      <c r="V488" s="6"/>
      <c r="W488" s="5">
        <v>6287.0</v>
      </c>
      <c r="X488" s="5" t="s">
        <v>105</v>
      </c>
      <c r="Y488" s="5" t="s">
        <v>105</v>
      </c>
      <c r="Z488" s="5" t="s">
        <v>105</v>
      </c>
      <c r="AA488" s="5" t="s">
        <v>105</v>
      </c>
      <c r="AB488" s="5" t="s">
        <v>105</v>
      </c>
      <c r="AC488" s="5" t="s">
        <v>3557</v>
      </c>
      <c r="AD488" s="5" t="s">
        <v>4209</v>
      </c>
      <c r="AE488" s="5" t="s">
        <v>105</v>
      </c>
      <c r="AF488" s="5" t="s">
        <v>118</v>
      </c>
      <c r="AG488" s="5">
        <v>18.0</v>
      </c>
      <c r="AH488" s="5" t="s">
        <v>105</v>
      </c>
      <c r="AI488" s="28">
        <f t="shared" si="130"/>
        <v>0.3048</v>
      </c>
      <c r="AJ488" s="22">
        <v>1.0</v>
      </c>
      <c r="AK488" s="24">
        <f t="shared" si="131"/>
        <v>0.3333333333</v>
      </c>
      <c r="AL488" s="5" t="s">
        <v>105</v>
      </c>
      <c r="AM488" s="5" t="s">
        <v>105</v>
      </c>
      <c r="AN488" s="5" t="s">
        <v>105</v>
      </c>
      <c r="AO488" s="5" t="s">
        <v>105</v>
      </c>
      <c r="AP488" s="5" t="s">
        <v>105</v>
      </c>
      <c r="AQ488" s="5" t="s">
        <v>105</v>
      </c>
      <c r="AR488" s="5" t="s">
        <v>105</v>
      </c>
      <c r="AS488" s="5" t="s">
        <v>105</v>
      </c>
      <c r="AT488" s="5" t="s">
        <v>105</v>
      </c>
      <c r="AU488" s="5" t="s">
        <v>105</v>
      </c>
      <c r="AV488" s="5" t="s">
        <v>105</v>
      </c>
      <c r="AW488" s="5" t="s">
        <v>105</v>
      </c>
      <c r="AX488" s="5" t="s">
        <v>105</v>
      </c>
      <c r="AY488" s="5" t="s">
        <v>105</v>
      </c>
      <c r="AZ488" s="5" t="s">
        <v>105</v>
      </c>
      <c r="BA488" s="5" t="s">
        <v>105</v>
      </c>
      <c r="BB488" s="5" t="s">
        <v>105</v>
      </c>
      <c r="BC488" s="5" t="s">
        <v>105</v>
      </c>
      <c r="BD488" s="5" t="s">
        <v>105</v>
      </c>
      <c r="BE488" s="5" t="s">
        <v>105</v>
      </c>
      <c r="BF488" s="5" t="s">
        <v>105</v>
      </c>
      <c r="BG488" s="5" t="s">
        <v>105</v>
      </c>
      <c r="BH488" s="5" t="s">
        <v>105</v>
      </c>
      <c r="BI488" s="5" t="s">
        <v>105</v>
      </c>
      <c r="BJ488" s="5" t="s">
        <v>105</v>
      </c>
      <c r="BK488" s="5" t="s">
        <v>105</v>
      </c>
      <c r="BL488" s="5" t="s">
        <v>105</v>
      </c>
      <c r="BM488" s="5" t="s">
        <v>105</v>
      </c>
      <c r="BN488" s="5" t="s">
        <v>105</v>
      </c>
      <c r="BO488" s="5" t="s">
        <v>105</v>
      </c>
      <c r="BP488" s="5" t="s">
        <v>105</v>
      </c>
      <c r="BQ488" s="5" t="s">
        <v>105</v>
      </c>
      <c r="BR488" s="5" t="s">
        <v>4210</v>
      </c>
      <c r="BS488" s="5" t="s">
        <v>105</v>
      </c>
      <c r="BT488" s="5" t="s">
        <v>105</v>
      </c>
      <c r="BU488" s="5" t="s">
        <v>119</v>
      </c>
      <c r="BV488" s="10" t="s">
        <v>105</v>
      </c>
      <c r="BW488" s="10" t="s">
        <v>105</v>
      </c>
      <c r="BX488" s="5" t="s">
        <v>105</v>
      </c>
      <c r="BY488" s="5" t="s">
        <v>105</v>
      </c>
      <c r="BZ488" s="5" t="s">
        <v>105</v>
      </c>
      <c r="CA488" s="5">
        <v>1.0</v>
      </c>
      <c r="CB488" s="5" t="s">
        <v>105</v>
      </c>
      <c r="CC488" s="6">
        <f>75*3</f>
        <v>225</v>
      </c>
      <c r="CD488" s="5">
        <v>14.0</v>
      </c>
      <c r="CE488" s="5">
        <v>7.0</v>
      </c>
      <c r="CF488" s="5" t="s">
        <v>105</v>
      </c>
      <c r="CG488" s="5" t="s">
        <v>105</v>
      </c>
      <c r="CH488" s="5" t="s">
        <v>105</v>
      </c>
      <c r="CI488" s="5" t="s">
        <v>105</v>
      </c>
      <c r="CJ488" s="5" t="s">
        <v>105</v>
      </c>
      <c r="CK488" s="5" t="s">
        <v>105</v>
      </c>
      <c r="CL488" s="5" t="s">
        <v>118</v>
      </c>
      <c r="CM488" s="5" t="s">
        <v>105</v>
      </c>
      <c r="CN488" s="5" t="s">
        <v>105</v>
      </c>
      <c r="CO488" s="5" t="s">
        <v>105</v>
      </c>
      <c r="CP488" s="5" t="s">
        <v>4211</v>
      </c>
      <c r="CQ488" s="5" t="s">
        <v>105</v>
      </c>
      <c r="CR488" s="5" t="s">
        <v>118</v>
      </c>
      <c r="CS488" s="5" t="s">
        <v>105</v>
      </c>
      <c r="CT488" s="5" t="s">
        <v>105</v>
      </c>
      <c r="CU488" s="5" t="s">
        <v>105</v>
      </c>
      <c r="CV488" s="13" t="s">
        <v>4212</v>
      </c>
      <c r="CW488" s="6"/>
      <c r="CX488" s="6"/>
      <c r="CY488" s="6"/>
      <c r="CZ488" s="6"/>
      <c r="DA488" s="6"/>
      <c r="DB488" s="6"/>
      <c r="DC488" s="6"/>
      <c r="DD488" s="6"/>
      <c r="DE488" s="6"/>
      <c r="DF488" s="6"/>
    </row>
    <row r="489">
      <c r="A489" s="5" t="s">
        <v>100</v>
      </c>
      <c r="B489" s="5" t="s">
        <v>3466</v>
      </c>
      <c r="C489" s="5" t="s">
        <v>4205</v>
      </c>
      <c r="D489" s="5">
        <v>30860.0</v>
      </c>
      <c r="E489" s="5" t="s">
        <v>3601</v>
      </c>
      <c r="F489" s="5">
        <v>2011.0</v>
      </c>
      <c r="G489" s="5" t="s">
        <v>197</v>
      </c>
      <c r="H489" s="5">
        <v>21.0</v>
      </c>
      <c r="I489" s="5" t="s">
        <v>150</v>
      </c>
      <c r="J489" s="5" t="s">
        <v>107</v>
      </c>
      <c r="K489" s="5" t="s">
        <v>108</v>
      </c>
      <c r="L489" s="5" t="s">
        <v>199</v>
      </c>
      <c r="M489" s="5" t="s">
        <v>1076</v>
      </c>
      <c r="N489" s="5">
        <v>1.0</v>
      </c>
      <c r="O489" s="26" t="s">
        <v>4213</v>
      </c>
      <c r="P489" s="5" t="s">
        <v>4214</v>
      </c>
      <c r="Q489" s="5" t="s">
        <v>4215</v>
      </c>
      <c r="R489" s="5" t="s">
        <v>105</v>
      </c>
      <c r="S489" s="5" t="s">
        <v>3547</v>
      </c>
      <c r="T489" s="5">
        <v>35.751656</v>
      </c>
      <c r="U489" s="5">
        <v>-82.220841</v>
      </c>
      <c r="V489" s="6"/>
      <c r="W489" s="5">
        <v>2994.0</v>
      </c>
      <c r="X489" s="5">
        <v>1400.0</v>
      </c>
      <c r="Y489" s="5">
        <v>80.0</v>
      </c>
      <c r="Z489" s="5" t="s">
        <v>167</v>
      </c>
      <c r="AA489" s="5" t="s">
        <v>805</v>
      </c>
      <c r="AB489" s="5">
        <v>54.0</v>
      </c>
      <c r="AC489" s="5" t="s">
        <v>4216</v>
      </c>
      <c r="AD489" s="5" t="s">
        <v>105</v>
      </c>
      <c r="AE489" s="5" t="s">
        <v>105</v>
      </c>
      <c r="AF489" s="5" t="s">
        <v>105</v>
      </c>
      <c r="AG489" s="5" t="s">
        <v>105</v>
      </c>
      <c r="AH489" s="6">
        <f>10/60</f>
        <v>0.1666666667</v>
      </c>
      <c r="AI489" s="28">
        <f t="shared" si="130"/>
        <v>6.858</v>
      </c>
      <c r="AJ489" s="22">
        <f>(15+30)/2</f>
        <v>22.5</v>
      </c>
      <c r="AK489" s="24">
        <f t="shared" si="131"/>
        <v>7.5</v>
      </c>
      <c r="AL489" s="5" t="s">
        <v>118</v>
      </c>
      <c r="AM489" s="5">
        <v>1.0</v>
      </c>
      <c r="AN489" s="5">
        <v>7.5</v>
      </c>
      <c r="AO489" s="5" t="s">
        <v>105</v>
      </c>
      <c r="AP489" s="5" t="s">
        <v>105</v>
      </c>
      <c r="AQ489" s="5">
        <v>3.5</v>
      </c>
      <c r="AR489" s="5" t="s">
        <v>105</v>
      </c>
      <c r="AS489" s="5" t="s">
        <v>105</v>
      </c>
      <c r="AT489" s="5">
        <v>400.0</v>
      </c>
      <c r="AU489" s="5" t="s">
        <v>105</v>
      </c>
      <c r="AV489" s="5" t="s">
        <v>105</v>
      </c>
      <c r="AW489" s="5" t="s">
        <v>116</v>
      </c>
      <c r="AX489" s="5" t="s">
        <v>105</v>
      </c>
      <c r="AY489" s="5" t="s">
        <v>105</v>
      </c>
      <c r="AZ489" s="5">
        <v>6.0</v>
      </c>
      <c r="BA489" s="5" t="s">
        <v>116</v>
      </c>
      <c r="BB489" s="5" t="s">
        <v>105</v>
      </c>
      <c r="BC489" s="5" t="s">
        <v>105</v>
      </c>
      <c r="BD489" s="5" t="s">
        <v>105</v>
      </c>
      <c r="BE489" s="5" t="s">
        <v>105</v>
      </c>
      <c r="BF489" s="5" t="s">
        <v>105</v>
      </c>
      <c r="BG489" s="5" t="s">
        <v>105</v>
      </c>
      <c r="BH489" s="5" t="s">
        <v>105</v>
      </c>
      <c r="BI489" s="5" t="s">
        <v>748</v>
      </c>
      <c r="BJ489" s="5" t="s">
        <v>654</v>
      </c>
      <c r="BK489" s="5" t="s">
        <v>306</v>
      </c>
      <c r="BL489" s="5" t="s">
        <v>105</v>
      </c>
      <c r="BM489" s="5" t="s">
        <v>749</v>
      </c>
      <c r="BN489" s="5" t="s">
        <v>105</v>
      </c>
      <c r="BO489" s="5" t="s">
        <v>105</v>
      </c>
      <c r="BP489" s="5" t="s">
        <v>4217</v>
      </c>
      <c r="BQ489" s="5" t="s">
        <v>105</v>
      </c>
      <c r="BR489" s="5" t="s">
        <v>4218</v>
      </c>
      <c r="BS489" s="5" t="s">
        <v>105</v>
      </c>
      <c r="BT489" s="5" t="s">
        <v>4219</v>
      </c>
      <c r="BU489" s="5" t="s">
        <v>119</v>
      </c>
      <c r="BV489" s="10" t="s">
        <v>105</v>
      </c>
      <c r="BW489" s="5" t="s">
        <v>118</v>
      </c>
      <c r="BX489" s="5" t="s">
        <v>105</v>
      </c>
      <c r="BY489" s="5" t="s">
        <v>105</v>
      </c>
      <c r="BZ489" s="5" t="s">
        <v>105</v>
      </c>
      <c r="CA489" s="5" t="s">
        <v>105</v>
      </c>
      <c r="CB489" s="5" t="s">
        <v>105</v>
      </c>
      <c r="CC489" s="5" t="s">
        <v>105</v>
      </c>
      <c r="CD489" s="5" t="s">
        <v>105</v>
      </c>
      <c r="CE489" s="5" t="s">
        <v>105</v>
      </c>
      <c r="CF489" s="5" t="s">
        <v>105</v>
      </c>
      <c r="CG489" s="5" t="s">
        <v>105</v>
      </c>
      <c r="CH489" s="5" t="s">
        <v>105</v>
      </c>
      <c r="CI489" s="5" t="s">
        <v>105</v>
      </c>
      <c r="CJ489" s="5" t="s">
        <v>105</v>
      </c>
      <c r="CK489" s="5" t="s">
        <v>105</v>
      </c>
      <c r="CL489" s="5" t="s">
        <v>105</v>
      </c>
      <c r="CM489" s="5" t="s">
        <v>105</v>
      </c>
      <c r="CN489" s="5" t="s">
        <v>105</v>
      </c>
      <c r="CO489" s="5" t="s">
        <v>105</v>
      </c>
      <c r="CP489" s="5" t="s">
        <v>105</v>
      </c>
      <c r="CQ489" s="26" t="s">
        <v>4220</v>
      </c>
      <c r="CR489" s="5" t="s">
        <v>118</v>
      </c>
      <c r="CS489" s="5" t="s">
        <v>118</v>
      </c>
      <c r="CT489" s="5" t="s">
        <v>105</v>
      </c>
      <c r="CU489" s="5" t="s">
        <v>105</v>
      </c>
      <c r="CV489" s="13" t="s">
        <v>4221</v>
      </c>
      <c r="CW489" s="6"/>
      <c r="CX489" s="6"/>
      <c r="CY489" s="6"/>
      <c r="CZ489" s="6"/>
      <c r="DA489" s="6"/>
      <c r="DB489" s="6"/>
      <c r="DC489" s="6"/>
      <c r="DD489" s="6"/>
      <c r="DE489" s="6"/>
      <c r="DF489" s="6"/>
    </row>
    <row r="490">
      <c r="A490" s="5"/>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28">
        <f t="shared" si="130"/>
        <v>0.3048</v>
      </c>
      <c r="AJ490" s="22">
        <v>1.0</v>
      </c>
      <c r="AK490" s="24">
        <f t="shared" si="131"/>
        <v>0.3333333333</v>
      </c>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c r="BU490" s="6"/>
      <c r="BV490" s="10" t="s">
        <v>105</v>
      </c>
      <c r="BW490" s="10" t="s">
        <v>105</v>
      </c>
      <c r="BX490" s="6"/>
      <c r="BY490" s="6"/>
      <c r="BZ490" s="6"/>
      <c r="CA490" s="6"/>
      <c r="CB490" s="6"/>
      <c r="CC490" s="6"/>
      <c r="CD490" s="6"/>
      <c r="CE490" s="6"/>
      <c r="CF490" s="6"/>
      <c r="CG490" s="6"/>
      <c r="CH490" s="6"/>
      <c r="CI490" s="6"/>
      <c r="CJ490" s="6"/>
      <c r="CK490" s="6"/>
      <c r="CL490" s="6"/>
      <c r="CM490" s="6"/>
      <c r="CN490" s="6"/>
      <c r="CO490" s="6"/>
      <c r="CP490" s="6"/>
      <c r="CQ490" s="6"/>
      <c r="CR490" s="6"/>
      <c r="CS490" s="6"/>
      <c r="CT490" s="6"/>
      <c r="CU490" s="6"/>
      <c r="CV490" s="6"/>
      <c r="CW490" s="6"/>
      <c r="CX490" s="6"/>
      <c r="CY490" s="6"/>
      <c r="CZ490" s="6"/>
      <c r="DA490" s="6"/>
      <c r="DB490" s="6"/>
      <c r="DC490" s="6"/>
      <c r="DD490" s="6"/>
      <c r="DE490" s="6"/>
      <c r="DF490" s="6"/>
    </row>
    <row r="491">
      <c r="A491" s="5" t="s">
        <v>100</v>
      </c>
      <c r="B491" s="5" t="s">
        <v>4222</v>
      </c>
      <c r="C491" s="5" t="s">
        <v>4223</v>
      </c>
      <c r="D491" s="5">
        <v>39121.0</v>
      </c>
      <c r="E491" s="5" t="s">
        <v>4224</v>
      </c>
      <c r="F491" s="5" t="s">
        <v>4225</v>
      </c>
      <c r="G491" s="5" t="s">
        <v>104</v>
      </c>
      <c r="H491" s="5" t="s">
        <v>105</v>
      </c>
      <c r="I491" s="5" t="s">
        <v>106</v>
      </c>
      <c r="J491" s="5" t="s">
        <v>124</v>
      </c>
      <c r="K491" s="5" t="s">
        <v>108</v>
      </c>
      <c r="L491" s="5" t="s">
        <v>105</v>
      </c>
      <c r="M491" s="5" t="s">
        <v>215</v>
      </c>
      <c r="N491" s="5">
        <v>1.0</v>
      </c>
      <c r="O491" s="26" t="s">
        <v>4226</v>
      </c>
      <c r="P491" s="5" t="s">
        <v>105</v>
      </c>
      <c r="Q491" s="5" t="s">
        <v>4227</v>
      </c>
      <c r="R491" s="5" t="s">
        <v>4228</v>
      </c>
      <c r="S491" s="5" t="s">
        <v>105</v>
      </c>
      <c r="T491" s="5" t="s">
        <v>105</v>
      </c>
      <c r="U491" s="5" t="s">
        <v>105</v>
      </c>
      <c r="V491" s="6"/>
      <c r="W491" s="5" t="s">
        <v>105</v>
      </c>
      <c r="X491" s="5">
        <v>100.0</v>
      </c>
      <c r="Y491" s="5" t="s">
        <v>105</v>
      </c>
      <c r="Z491" s="5" t="s">
        <v>105</v>
      </c>
      <c r="AA491" s="5" t="s">
        <v>105</v>
      </c>
      <c r="AB491" s="5" t="s">
        <v>105</v>
      </c>
      <c r="AC491" s="5" t="s">
        <v>4229</v>
      </c>
      <c r="AD491" s="5" t="s">
        <v>105</v>
      </c>
      <c r="AE491" s="5" t="s">
        <v>105</v>
      </c>
      <c r="AF491" s="5" t="s">
        <v>105</v>
      </c>
      <c r="AG491" s="5" t="s">
        <v>105</v>
      </c>
      <c r="AH491" s="5" t="s">
        <v>105</v>
      </c>
      <c r="AI491" s="28">
        <f t="shared" si="130"/>
        <v>41.148</v>
      </c>
      <c r="AJ491" s="22">
        <f>45*3</f>
        <v>135</v>
      </c>
      <c r="AK491" s="24">
        <f t="shared" si="131"/>
        <v>45</v>
      </c>
      <c r="AL491" s="5" t="s">
        <v>105</v>
      </c>
      <c r="AM491" s="5">
        <v>1.0</v>
      </c>
      <c r="AN491" s="5" t="s">
        <v>105</v>
      </c>
      <c r="AO491" s="5" t="s">
        <v>105</v>
      </c>
      <c r="AP491" s="5" t="s">
        <v>105</v>
      </c>
      <c r="AQ491" s="5" t="s">
        <v>105</v>
      </c>
      <c r="AR491" s="5" t="s">
        <v>105</v>
      </c>
      <c r="AS491" s="5" t="s">
        <v>105</v>
      </c>
      <c r="AT491" s="5" t="s">
        <v>105</v>
      </c>
      <c r="AU491" s="5" t="s">
        <v>105</v>
      </c>
      <c r="AV491" s="5" t="s">
        <v>105</v>
      </c>
      <c r="AW491" s="5" t="s">
        <v>144</v>
      </c>
      <c r="AX491" s="5" t="s">
        <v>556</v>
      </c>
      <c r="AY491" s="5" t="s">
        <v>105</v>
      </c>
      <c r="AZ491" s="5" t="s">
        <v>105</v>
      </c>
      <c r="BA491" s="5" t="s">
        <v>105</v>
      </c>
      <c r="BB491" s="5" t="s">
        <v>105</v>
      </c>
      <c r="BC491" s="5" t="s">
        <v>232</v>
      </c>
      <c r="BD491" s="5" t="s">
        <v>105</v>
      </c>
      <c r="BE491" s="5" t="s">
        <v>105</v>
      </c>
      <c r="BF491" s="5" t="s">
        <v>105</v>
      </c>
      <c r="BG491" s="5" t="s">
        <v>105</v>
      </c>
      <c r="BH491" s="5" t="s">
        <v>105</v>
      </c>
      <c r="BI491" s="5" t="s">
        <v>105</v>
      </c>
      <c r="BJ491" s="5" t="s">
        <v>105</v>
      </c>
      <c r="BK491" s="5" t="s">
        <v>105</v>
      </c>
      <c r="BL491" s="5" t="s">
        <v>105</v>
      </c>
      <c r="BM491" s="5" t="s">
        <v>105</v>
      </c>
      <c r="BN491" s="5" t="s">
        <v>105</v>
      </c>
      <c r="BO491" s="5" t="s">
        <v>105</v>
      </c>
      <c r="BP491" s="5" t="s">
        <v>105</v>
      </c>
      <c r="BQ491" s="5" t="s">
        <v>105</v>
      </c>
      <c r="BR491" s="5" t="s">
        <v>4230</v>
      </c>
      <c r="BS491" s="5" t="s">
        <v>105</v>
      </c>
      <c r="BT491" s="5" t="s">
        <v>4231</v>
      </c>
      <c r="BU491" s="5" t="s">
        <v>445</v>
      </c>
      <c r="BV491" s="10" t="s">
        <v>105</v>
      </c>
      <c r="BW491" s="10" t="s">
        <v>105</v>
      </c>
      <c r="BX491" s="5" t="s">
        <v>105</v>
      </c>
      <c r="BY491" s="5" t="s">
        <v>105</v>
      </c>
      <c r="BZ491" s="5" t="s">
        <v>105</v>
      </c>
      <c r="CA491" s="5" t="s">
        <v>105</v>
      </c>
      <c r="CB491" s="5" t="s">
        <v>105</v>
      </c>
      <c r="CC491" s="5" t="s">
        <v>105</v>
      </c>
      <c r="CD491" s="5" t="s">
        <v>105</v>
      </c>
      <c r="CE491" s="5" t="s">
        <v>105</v>
      </c>
      <c r="CF491" s="5" t="s">
        <v>105</v>
      </c>
      <c r="CG491" s="5" t="s">
        <v>105</v>
      </c>
      <c r="CH491" s="5" t="s">
        <v>105</v>
      </c>
      <c r="CI491" s="5" t="s">
        <v>105</v>
      </c>
      <c r="CJ491" s="5" t="s">
        <v>105</v>
      </c>
      <c r="CK491" s="5" t="s">
        <v>105</v>
      </c>
      <c r="CL491" s="5" t="s">
        <v>105</v>
      </c>
      <c r="CM491" s="5" t="s">
        <v>105</v>
      </c>
      <c r="CN491" s="5" t="s">
        <v>105</v>
      </c>
      <c r="CO491" s="5" t="s">
        <v>105</v>
      </c>
      <c r="CP491" s="5" t="s">
        <v>4232</v>
      </c>
      <c r="CQ491" s="26" t="s">
        <v>4233</v>
      </c>
      <c r="CR491" s="5" t="s">
        <v>105</v>
      </c>
      <c r="CS491" s="5" t="s">
        <v>105</v>
      </c>
      <c r="CT491" s="5" t="s">
        <v>105</v>
      </c>
      <c r="CU491" s="5" t="s">
        <v>118</v>
      </c>
      <c r="CV491" s="13" t="s">
        <v>4234</v>
      </c>
      <c r="CW491" s="6"/>
      <c r="CX491" s="6"/>
      <c r="CY491" s="6"/>
      <c r="CZ491" s="6"/>
      <c r="DA491" s="6"/>
      <c r="DB491" s="6"/>
      <c r="DC491" s="6"/>
      <c r="DD491" s="6"/>
      <c r="DE491" s="6"/>
      <c r="DF491" s="6"/>
    </row>
    <row r="492">
      <c r="A492" s="5" t="s">
        <v>100</v>
      </c>
      <c r="B492" s="5" t="s">
        <v>4222</v>
      </c>
      <c r="C492" s="5" t="s">
        <v>4223</v>
      </c>
      <c r="D492" s="5">
        <v>6470.0</v>
      </c>
      <c r="E492" s="5" t="s">
        <v>105</v>
      </c>
      <c r="F492" s="5">
        <v>2003.0</v>
      </c>
      <c r="G492" s="5" t="s">
        <v>163</v>
      </c>
      <c r="H492" s="5">
        <v>7.0</v>
      </c>
      <c r="I492" s="5" t="s">
        <v>150</v>
      </c>
      <c r="J492" s="5" t="s">
        <v>107</v>
      </c>
      <c r="K492" s="5" t="s">
        <v>108</v>
      </c>
      <c r="L492" s="5" t="s">
        <v>105</v>
      </c>
      <c r="M492" s="5" t="s">
        <v>215</v>
      </c>
      <c r="N492" s="5">
        <v>2.0</v>
      </c>
      <c r="O492" s="26" t="s">
        <v>4235</v>
      </c>
      <c r="P492" s="5" t="s">
        <v>4236</v>
      </c>
      <c r="Q492" s="5" t="s">
        <v>4237</v>
      </c>
      <c r="R492" s="5" t="s">
        <v>4238</v>
      </c>
      <c r="S492" s="5" t="s">
        <v>105</v>
      </c>
      <c r="T492" s="5" t="s">
        <v>105</v>
      </c>
      <c r="U492" s="5" t="s">
        <v>105</v>
      </c>
      <c r="V492" s="5" t="s">
        <v>105</v>
      </c>
      <c r="W492" s="5" t="s">
        <v>105</v>
      </c>
      <c r="X492" s="5">
        <v>130.0</v>
      </c>
      <c r="Y492" s="5" t="s">
        <v>105</v>
      </c>
      <c r="Z492" s="5" t="s">
        <v>167</v>
      </c>
      <c r="AA492" s="5" t="s">
        <v>555</v>
      </c>
      <c r="AB492" s="5">
        <v>46.0</v>
      </c>
      <c r="AC492" s="5" t="s">
        <v>4239</v>
      </c>
      <c r="AD492" s="5" t="s">
        <v>105</v>
      </c>
      <c r="AE492" s="5" t="s">
        <v>105</v>
      </c>
      <c r="AF492" s="5" t="s">
        <v>105</v>
      </c>
      <c r="AG492" s="5" t="s">
        <v>105</v>
      </c>
      <c r="AH492" s="5" t="s">
        <v>105</v>
      </c>
      <c r="AI492" s="28">
        <f t="shared" si="130"/>
        <v>38.1</v>
      </c>
      <c r="AJ492" s="22">
        <v>125.0</v>
      </c>
      <c r="AK492" s="24">
        <f t="shared" si="131"/>
        <v>41.66666667</v>
      </c>
      <c r="AL492" s="5" t="s">
        <v>105</v>
      </c>
      <c r="AM492" s="5">
        <v>2.0</v>
      </c>
      <c r="AN492" s="5" t="s">
        <v>105</v>
      </c>
      <c r="AO492" s="5" t="s">
        <v>105</v>
      </c>
      <c r="AP492" s="5" t="s">
        <v>105</v>
      </c>
      <c r="AQ492" s="5" t="s">
        <v>105</v>
      </c>
      <c r="AR492" s="5" t="s">
        <v>105</v>
      </c>
      <c r="AS492" s="5" t="s">
        <v>105</v>
      </c>
      <c r="AT492" s="5" t="s">
        <v>105</v>
      </c>
      <c r="AU492" s="5" t="s">
        <v>105</v>
      </c>
      <c r="AV492" s="5" t="s">
        <v>105</v>
      </c>
      <c r="AW492" s="5" t="s">
        <v>286</v>
      </c>
      <c r="AX492" s="5" t="s">
        <v>105</v>
      </c>
      <c r="AY492" s="5" t="s">
        <v>105</v>
      </c>
      <c r="AZ492" s="5" t="s">
        <v>105</v>
      </c>
      <c r="BA492" s="5" t="s">
        <v>105</v>
      </c>
      <c r="BB492" s="5" t="s">
        <v>105</v>
      </c>
      <c r="BC492" s="5" t="s">
        <v>105</v>
      </c>
      <c r="BD492" s="5" t="s">
        <v>105</v>
      </c>
      <c r="BE492" s="5" t="s">
        <v>105</v>
      </c>
      <c r="BF492" s="5" t="s">
        <v>105</v>
      </c>
      <c r="BG492" s="5" t="s">
        <v>105</v>
      </c>
      <c r="BH492" s="5" t="s">
        <v>105</v>
      </c>
      <c r="BI492" s="5" t="s">
        <v>105</v>
      </c>
      <c r="BJ492" s="5" t="s">
        <v>105</v>
      </c>
      <c r="BK492" s="5" t="s">
        <v>105</v>
      </c>
      <c r="BL492" s="5" t="s">
        <v>105</v>
      </c>
      <c r="BM492" s="5" t="s">
        <v>105</v>
      </c>
      <c r="BN492" s="5" t="s">
        <v>105</v>
      </c>
      <c r="BO492" s="5" t="s">
        <v>105</v>
      </c>
      <c r="BP492" s="5" t="s">
        <v>4240</v>
      </c>
      <c r="BQ492" s="5" t="s">
        <v>105</v>
      </c>
      <c r="BR492" s="5" t="s">
        <v>4241</v>
      </c>
      <c r="BS492" s="5" t="s">
        <v>105</v>
      </c>
      <c r="BT492" s="5" t="s">
        <v>4242</v>
      </c>
      <c r="BU492" s="5" t="s">
        <v>119</v>
      </c>
      <c r="BV492" s="5" t="s">
        <v>348</v>
      </c>
      <c r="BW492" s="5" t="s">
        <v>118</v>
      </c>
      <c r="BX492" s="5" t="s">
        <v>105</v>
      </c>
      <c r="BY492" s="5" t="s">
        <v>105</v>
      </c>
      <c r="BZ492" s="5" t="s">
        <v>105</v>
      </c>
      <c r="CA492" s="5" t="s">
        <v>105</v>
      </c>
      <c r="CB492" s="5" t="s">
        <v>105</v>
      </c>
      <c r="CC492" s="5" t="s">
        <v>105</v>
      </c>
      <c r="CD492" s="5" t="s">
        <v>105</v>
      </c>
      <c r="CE492" s="5" t="s">
        <v>105</v>
      </c>
      <c r="CF492" s="5" t="s">
        <v>105</v>
      </c>
      <c r="CG492" s="5" t="s">
        <v>105</v>
      </c>
      <c r="CH492" s="5" t="s">
        <v>105</v>
      </c>
      <c r="CI492" s="5" t="s">
        <v>105</v>
      </c>
      <c r="CJ492" s="5" t="s">
        <v>105</v>
      </c>
      <c r="CK492" s="5" t="s">
        <v>105</v>
      </c>
      <c r="CL492" s="5" t="s">
        <v>105</v>
      </c>
      <c r="CM492" s="5" t="s">
        <v>105</v>
      </c>
      <c r="CN492" s="5" t="s">
        <v>105</v>
      </c>
      <c r="CO492" s="5" t="s">
        <v>105</v>
      </c>
      <c r="CP492" s="5" t="s">
        <v>105</v>
      </c>
      <c r="CQ492" s="5" t="s">
        <v>105</v>
      </c>
      <c r="CR492" s="5" t="s">
        <v>105</v>
      </c>
      <c r="CS492" s="5" t="s">
        <v>105</v>
      </c>
      <c r="CT492" s="5" t="s">
        <v>105</v>
      </c>
      <c r="CU492" s="5" t="s">
        <v>105</v>
      </c>
      <c r="CV492" s="13" t="s">
        <v>4243</v>
      </c>
      <c r="CW492" s="6"/>
      <c r="CX492" s="6"/>
      <c r="CY492" s="6"/>
      <c r="CZ492" s="6"/>
      <c r="DA492" s="6"/>
      <c r="DB492" s="6"/>
      <c r="DC492" s="6"/>
      <c r="DD492" s="6"/>
      <c r="DE492" s="6"/>
      <c r="DF492" s="6"/>
    </row>
    <row r="493">
      <c r="A493" s="5" t="s">
        <v>100</v>
      </c>
      <c r="B493" s="5" t="s">
        <v>4222</v>
      </c>
      <c r="C493" s="5" t="s">
        <v>4223</v>
      </c>
      <c r="D493" s="5">
        <v>7771.0</v>
      </c>
      <c r="E493" s="5" t="s">
        <v>3721</v>
      </c>
      <c r="F493" s="5">
        <v>2004.0</v>
      </c>
      <c r="G493" s="5" t="s">
        <v>396</v>
      </c>
      <c r="H493" s="5">
        <v>13.0</v>
      </c>
      <c r="I493" s="5" t="s">
        <v>106</v>
      </c>
      <c r="J493" s="5" t="s">
        <v>107</v>
      </c>
      <c r="K493" s="5" t="s">
        <v>108</v>
      </c>
      <c r="L493" s="5" t="s">
        <v>105</v>
      </c>
      <c r="M493" s="5" t="s">
        <v>266</v>
      </c>
      <c r="N493" s="5">
        <v>1.0</v>
      </c>
      <c r="O493" s="26" t="s">
        <v>4244</v>
      </c>
      <c r="P493" s="5" t="s">
        <v>4245</v>
      </c>
      <c r="Q493" s="5" t="s">
        <v>4246</v>
      </c>
      <c r="R493" s="5" t="s">
        <v>4247</v>
      </c>
      <c r="S493" s="5" t="s">
        <v>105</v>
      </c>
      <c r="T493" s="5" t="s">
        <v>105</v>
      </c>
      <c r="U493" s="5" t="s">
        <v>105</v>
      </c>
      <c r="V493" s="5" t="s">
        <v>105</v>
      </c>
      <c r="W493" s="5" t="s">
        <v>105</v>
      </c>
      <c r="X493" s="5">
        <v>2055.0</v>
      </c>
      <c r="Y493" s="5">
        <v>30.0</v>
      </c>
      <c r="Z493" s="5" t="s">
        <v>105</v>
      </c>
      <c r="AA493" s="5" t="s">
        <v>283</v>
      </c>
      <c r="AB493" s="5">
        <v>68.0</v>
      </c>
      <c r="AC493" s="5" t="s">
        <v>428</v>
      </c>
      <c r="AD493" s="5" t="s">
        <v>105</v>
      </c>
      <c r="AE493" s="5" t="s">
        <v>105</v>
      </c>
      <c r="AF493" s="5" t="s">
        <v>105</v>
      </c>
      <c r="AG493" s="5" t="s">
        <v>105</v>
      </c>
      <c r="AH493" s="5" t="s">
        <v>105</v>
      </c>
      <c r="AI493" s="5" t="s">
        <v>105</v>
      </c>
      <c r="AJ493" s="5" t="s">
        <v>105</v>
      </c>
      <c r="AK493" s="5" t="s">
        <v>105</v>
      </c>
      <c r="AL493" s="5" t="s">
        <v>105</v>
      </c>
      <c r="AM493" s="5">
        <v>1.0</v>
      </c>
      <c r="AN493" s="5">
        <v>7.5</v>
      </c>
      <c r="AO493" s="5" t="s">
        <v>105</v>
      </c>
      <c r="AP493" s="5" t="s">
        <v>105</v>
      </c>
      <c r="AQ493" s="5" t="s">
        <v>105</v>
      </c>
      <c r="AR493" s="5" t="s">
        <v>105</v>
      </c>
      <c r="AS493" s="5" t="s">
        <v>105</v>
      </c>
      <c r="AT493" s="5" t="s">
        <v>105</v>
      </c>
      <c r="AU493" s="5" t="s">
        <v>105</v>
      </c>
      <c r="AV493" s="5" t="s">
        <v>105</v>
      </c>
      <c r="AW493" s="5" t="s">
        <v>286</v>
      </c>
      <c r="AX493" s="5" t="s">
        <v>105</v>
      </c>
      <c r="AY493" s="5" t="s">
        <v>105</v>
      </c>
      <c r="AZ493" s="5" t="s">
        <v>105</v>
      </c>
      <c r="BA493" s="5" t="s">
        <v>105</v>
      </c>
      <c r="BB493" s="5" t="s">
        <v>105</v>
      </c>
      <c r="BC493" s="5" t="s">
        <v>105</v>
      </c>
      <c r="BD493" s="5" t="s">
        <v>105</v>
      </c>
      <c r="BE493" s="5" t="s">
        <v>105</v>
      </c>
      <c r="BF493" s="5" t="s">
        <v>105</v>
      </c>
      <c r="BG493" s="5" t="s">
        <v>105</v>
      </c>
      <c r="BH493" s="5" t="s">
        <v>105</v>
      </c>
      <c r="BI493" s="5" t="s">
        <v>105</v>
      </c>
      <c r="BJ493" s="5" t="s">
        <v>654</v>
      </c>
      <c r="BK493" s="5" t="s">
        <v>105</v>
      </c>
      <c r="BL493" s="5" t="s">
        <v>105</v>
      </c>
      <c r="BM493" s="5" t="s">
        <v>105</v>
      </c>
      <c r="BN493" s="5" t="s">
        <v>105</v>
      </c>
      <c r="BO493" s="5" t="s">
        <v>105</v>
      </c>
      <c r="BP493" s="5" t="s">
        <v>4248</v>
      </c>
      <c r="BQ493" s="5" t="s">
        <v>105</v>
      </c>
      <c r="BR493" s="5" t="s">
        <v>4249</v>
      </c>
      <c r="BS493" s="5" t="s">
        <v>105</v>
      </c>
      <c r="BT493" s="5" t="s">
        <v>105</v>
      </c>
      <c r="BU493" s="5" t="s">
        <v>119</v>
      </c>
      <c r="BV493" s="10" t="s">
        <v>105</v>
      </c>
      <c r="BW493" s="10" t="s">
        <v>105</v>
      </c>
      <c r="BX493" s="5" t="s">
        <v>105</v>
      </c>
      <c r="BY493" s="5" t="s">
        <v>105</v>
      </c>
      <c r="BZ493" s="5" t="s">
        <v>105</v>
      </c>
      <c r="CA493" s="5" t="s">
        <v>105</v>
      </c>
      <c r="CB493" s="5" t="s">
        <v>105</v>
      </c>
      <c r="CC493" s="5" t="s">
        <v>105</v>
      </c>
      <c r="CD493" s="5" t="s">
        <v>105</v>
      </c>
      <c r="CE493" s="5" t="s">
        <v>105</v>
      </c>
      <c r="CF493" s="5" t="s">
        <v>105</v>
      </c>
      <c r="CG493" s="5" t="s">
        <v>105</v>
      </c>
      <c r="CH493" s="5" t="s">
        <v>105</v>
      </c>
      <c r="CI493" s="5" t="s">
        <v>105</v>
      </c>
      <c r="CJ493" s="5" t="s">
        <v>105</v>
      </c>
      <c r="CK493" s="5" t="s">
        <v>105</v>
      </c>
      <c r="CL493" s="5" t="s">
        <v>105</v>
      </c>
      <c r="CM493" s="5" t="s">
        <v>105</v>
      </c>
      <c r="CN493" s="5" t="s">
        <v>105</v>
      </c>
      <c r="CO493" s="5" t="s">
        <v>105</v>
      </c>
      <c r="CP493" s="5" t="s">
        <v>105</v>
      </c>
      <c r="CQ493" s="26" t="s">
        <v>4250</v>
      </c>
      <c r="CR493" s="5" t="s">
        <v>105</v>
      </c>
      <c r="CS493" s="5" t="s">
        <v>105</v>
      </c>
      <c r="CT493" s="5" t="s">
        <v>105</v>
      </c>
      <c r="CU493" s="5" t="s">
        <v>105</v>
      </c>
      <c r="CV493" s="13" t="s">
        <v>4251</v>
      </c>
      <c r="CW493" s="6"/>
      <c r="CX493" s="6"/>
      <c r="CY493" s="6"/>
      <c r="CZ493" s="6"/>
      <c r="DA493" s="6"/>
      <c r="DB493" s="6"/>
      <c r="DC493" s="6"/>
      <c r="DD493" s="6"/>
      <c r="DE493" s="6"/>
      <c r="DF493" s="6"/>
    </row>
    <row r="494">
      <c r="A494" s="5" t="s">
        <v>100</v>
      </c>
      <c r="B494" s="5" t="s">
        <v>4222</v>
      </c>
      <c r="C494" s="5" t="s">
        <v>4223</v>
      </c>
      <c r="D494" s="5">
        <v>28720.0</v>
      </c>
      <c r="E494" s="5" t="s">
        <v>4224</v>
      </c>
      <c r="F494" s="5">
        <v>2010.0</v>
      </c>
      <c r="G494" s="5" t="s">
        <v>197</v>
      </c>
      <c r="H494" s="5">
        <v>16.0</v>
      </c>
      <c r="I494" s="5" t="s">
        <v>150</v>
      </c>
      <c r="J494" s="5" t="s">
        <v>107</v>
      </c>
      <c r="K494" s="5" t="s">
        <v>108</v>
      </c>
      <c r="L494" s="5" t="s">
        <v>105</v>
      </c>
      <c r="M494" s="5" t="s">
        <v>137</v>
      </c>
      <c r="N494" s="5">
        <v>1.0</v>
      </c>
      <c r="O494" s="26" t="s">
        <v>4252</v>
      </c>
      <c r="P494" s="5" t="s">
        <v>4253</v>
      </c>
      <c r="Q494" s="5" t="s">
        <v>4254</v>
      </c>
      <c r="R494" s="5" t="s">
        <v>4255</v>
      </c>
      <c r="S494" s="5" t="s">
        <v>105</v>
      </c>
      <c r="T494" s="5" t="s">
        <v>105</v>
      </c>
      <c r="U494" s="5" t="s">
        <v>105</v>
      </c>
      <c r="V494" s="5" t="s">
        <v>105</v>
      </c>
      <c r="W494" s="5" t="s">
        <v>105</v>
      </c>
      <c r="X494" s="5">
        <v>1015.0</v>
      </c>
      <c r="Y494" s="5">
        <v>77.5</v>
      </c>
      <c r="Z494" s="5" t="s">
        <v>167</v>
      </c>
      <c r="AA494" s="5" t="s">
        <v>555</v>
      </c>
      <c r="AB494" s="5">
        <v>47.0</v>
      </c>
      <c r="AC494" s="5" t="s">
        <v>4256</v>
      </c>
      <c r="AD494" s="5" t="s">
        <v>4174</v>
      </c>
      <c r="AE494" s="5" t="s">
        <v>105</v>
      </c>
      <c r="AF494" s="5" t="s">
        <v>105</v>
      </c>
      <c r="AG494" s="5" t="s">
        <v>105</v>
      </c>
      <c r="AH494" s="5">
        <v>7.5</v>
      </c>
      <c r="AI494" s="28">
        <f t="shared" ref="AI494:AI495" si="132">CONVERT(AJ494, "ft", "m")</f>
        <v>91.44</v>
      </c>
      <c r="AJ494" s="22">
        <v>300.0</v>
      </c>
      <c r="AK494" s="24">
        <f t="shared" ref="AK494:AK495" si="133">CONVERT(AJ494, "ft", "yd")</f>
        <v>100</v>
      </c>
      <c r="AL494" s="5" t="s">
        <v>105</v>
      </c>
      <c r="AM494" s="5">
        <v>1.0</v>
      </c>
      <c r="AN494" s="5">
        <v>7.5</v>
      </c>
      <c r="AO494" s="5" t="s">
        <v>105</v>
      </c>
      <c r="AP494" s="5" t="s">
        <v>105</v>
      </c>
      <c r="AQ494" s="5">
        <v>3.0</v>
      </c>
      <c r="AR494" s="5" t="s">
        <v>105</v>
      </c>
      <c r="AS494" s="5" t="s">
        <v>105</v>
      </c>
      <c r="AT494" s="5" t="s">
        <v>105</v>
      </c>
      <c r="AU494" s="5" t="s">
        <v>105</v>
      </c>
      <c r="AV494" s="5" t="s">
        <v>105</v>
      </c>
      <c r="AW494" s="5" t="s">
        <v>116</v>
      </c>
      <c r="AX494" s="5" t="s">
        <v>105</v>
      </c>
      <c r="AY494" s="5" t="s">
        <v>105</v>
      </c>
      <c r="AZ494" s="5" t="s">
        <v>105</v>
      </c>
      <c r="BA494" s="5" t="s">
        <v>105</v>
      </c>
      <c r="BB494" s="5" t="s">
        <v>105</v>
      </c>
      <c r="BC494" s="5" t="s">
        <v>105</v>
      </c>
      <c r="BD494" s="5" t="s">
        <v>105</v>
      </c>
      <c r="BE494" s="5" t="s">
        <v>118</v>
      </c>
      <c r="BF494" s="5" t="s">
        <v>105</v>
      </c>
      <c r="BG494" s="5" t="s">
        <v>105</v>
      </c>
      <c r="BH494" s="5" t="s">
        <v>105</v>
      </c>
      <c r="BI494" s="5" t="s">
        <v>105</v>
      </c>
      <c r="BJ494" s="5" t="s">
        <v>105</v>
      </c>
      <c r="BK494" s="5" t="s">
        <v>105</v>
      </c>
      <c r="BL494" s="5" t="s">
        <v>105</v>
      </c>
      <c r="BM494" s="5" t="s">
        <v>105</v>
      </c>
      <c r="BN494" s="5" t="s">
        <v>105</v>
      </c>
      <c r="BO494" s="5" t="s">
        <v>105</v>
      </c>
      <c r="BP494" s="5" t="s">
        <v>4257</v>
      </c>
      <c r="BQ494" s="5" t="s">
        <v>105</v>
      </c>
      <c r="BR494" s="5" t="s">
        <v>4258</v>
      </c>
      <c r="BS494" s="5" t="s">
        <v>105</v>
      </c>
      <c r="BT494" s="5" t="s">
        <v>105</v>
      </c>
      <c r="BU494" s="5" t="s">
        <v>105</v>
      </c>
      <c r="BV494" s="10" t="s">
        <v>105</v>
      </c>
      <c r="BW494" s="10" t="s">
        <v>105</v>
      </c>
      <c r="BX494" s="5" t="s">
        <v>105</v>
      </c>
      <c r="BY494" s="5" t="s">
        <v>105</v>
      </c>
      <c r="BZ494" s="5" t="s">
        <v>105</v>
      </c>
      <c r="CA494" s="5" t="s">
        <v>105</v>
      </c>
      <c r="CB494" s="5" t="s">
        <v>105</v>
      </c>
      <c r="CC494" s="5" t="s">
        <v>105</v>
      </c>
      <c r="CD494" s="5" t="s">
        <v>105</v>
      </c>
      <c r="CE494" s="5" t="s">
        <v>105</v>
      </c>
      <c r="CF494" s="5" t="s">
        <v>105</v>
      </c>
      <c r="CG494" s="5" t="s">
        <v>105</v>
      </c>
      <c r="CH494" s="5" t="s">
        <v>105</v>
      </c>
      <c r="CI494" s="5" t="s">
        <v>105</v>
      </c>
      <c r="CJ494" s="5" t="s">
        <v>105</v>
      </c>
      <c r="CK494" s="5" t="s">
        <v>105</v>
      </c>
      <c r="CL494" s="5" t="s">
        <v>105</v>
      </c>
      <c r="CM494" s="5" t="s">
        <v>105</v>
      </c>
      <c r="CN494" s="5" t="s">
        <v>105</v>
      </c>
      <c r="CO494" s="5" t="s">
        <v>105</v>
      </c>
      <c r="CP494" s="5" t="s">
        <v>105</v>
      </c>
      <c r="CQ494" s="26" t="s">
        <v>4259</v>
      </c>
      <c r="CR494" s="5" t="s">
        <v>105</v>
      </c>
      <c r="CS494" s="5" t="s">
        <v>105</v>
      </c>
      <c r="CT494" s="5" t="s">
        <v>105</v>
      </c>
      <c r="CU494" s="5" t="s">
        <v>105</v>
      </c>
      <c r="CV494" s="13" t="s">
        <v>4260</v>
      </c>
      <c r="CW494" s="6"/>
      <c r="CX494" s="6"/>
      <c r="CY494" s="6"/>
      <c r="CZ494" s="6"/>
      <c r="DA494" s="6"/>
      <c r="DB494" s="6"/>
      <c r="DC494" s="6"/>
      <c r="DD494" s="6"/>
      <c r="DE494" s="6"/>
      <c r="DF494" s="6"/>
    </row>
    <row r="495">
      <c r="A495" s="5" t="s">
        <v>100</v>
      </c>
      <c r="B495" s="5" t="s">
        <v>4222</v>
      </c>
      <c r="C495" s="5" t="s">
        <v>4223</v>
      </c>
      <c r="D495" s="5">
        <v>37386.0</v>
      </c>
      <c r="E495" s="5" t="s">
        <v>4224</v>
      </c>
      <c r="F495" s="5">
        <v>2012.0</v>
      </c>
      <c r="G495" s="5" t="s">
        <v>241</v>
      </c>
      <c r="H495" s="5">
        <v>13.0</v>
      </c>
      <c r="I495" s="5" t="s">
        <v>136</v>
      </c>
      <c r="J495" s="5" t="s">
        <v>124</v>
      </c>
      <c r="K495" s="5" t="s">
        <v>199</v>
      </c>
      <c r="L495" s="5" t="s">
        <v>325</v>
      </c>
      <c r="M495" s="5" t="s">
        <v>3510</v>
      </c>
      <c r="N495" s="5">
        <v>2.0</v>
      </c>
      <c r="O495" s="26" t="s">
        <v>4261</v>
      </c>
      <c r="P495" s="5" t="s">
        <v>714</v>
      </c>
      <c r="Q495" s="5" t="s">
        <v>4262</v>
      </c>
      <c r="R495" s="5" t="s">
        <v>4263</v>
      </c>
      <c r="S495" s="5" t="s">
        <v>1222</v>
      </c>
      <c r="T495" s="5" t="s">
        <v>105</v>
      </c>
      <c r="U495" s="5" t="s">
        <v>105</v>
      </c>
      <c r="V495" s="6"/>
      <c r="W495" s="5" t="s">
        <v>105</v>
      </c>
      <c r="X495" s="5">
        <v>1847.0</v>
      </c>
      <c r="Y495" s="5" t="s">
        <v>105</v>
      </c>
      <c r="Z495" s="5" t="s">
        <v>105</v>
      </c>
      <c r="AA495" s="5" t="s">
        <v>1842</v>
      </c>
      <c r="AB495" s="5">
        <v>0.0</v>
      </c>
      <c r="AC495" s="5" t="s">
        <v>4264</v>
      </c>
      <c r="AD495" s="5" t="s">
        <v>402</v>
      </c>
      <c r="AE495" s="5" t="s">
        <v>105</v>
      </c>
      <c r="AF495" s="5" t="s">
        <v>105</v>
      </c>
      <c r="AG495" s="5" t="s">
        <v>105</v>
      </c>
      <c r="AH495" s="5" t="s">
        <v>105</v>
      </c>
      <c r="AI495" s="28">
        <f t="shared" si="132"/>
        <v>30.48</v>
      </c>
      <c r="AJ495" s="22">
        <v>100.0</v>
      </c>
      <c r="AK495" s="24">
        <f t="shared" si="133"/>
        <v>33.33333333</v>
      </c>
      <c r="AL495" s="5" t="s">
        <v>105</v>
      </c>
      <c r="AM495" s="5" t="s">
        <v>105</v>
      </c>
      <c r="AN495" s="5" t="s">
        <v>105</v>
      </c>
      <c r="AO495" s="5" t="s">
        <v>105</v>
      </c>
      <c r="AP495" s="5" t="s">
        <v>105</v>
      </c>
      <c r="AQ495" s="5" t="s">
        <v>105</v>
      </c>
      <c r="AR495" s="5" t="s">
        <v>105</v>
      </c>
      <c r="AS495" s="5" t="s">
        <v>105</v>
      </c>
      <c r="AT495" s="5" t="s">
        <v>105</v>
      </c>
      <c r="AU495" s="5" t="s">
        <v>105</v>
      </c>
      <c r="AV495" s="5" t="s">
        <v>105</v>
      </c>
      <c r="AW495" s="5" t="s">
        <v>105</v>
      </c>
      <c r="AX495" s="5" t="s">
        <v>105</v>
      </c>
      <c r="AY495" s="5" t="s">
        <v>105</v>
      </c>
      <c r="AZ495" s="5" t="s">
        <v>105</v>
      </c>
      <c r="BA495" s="5" t="s">
        <v>105</v>
      </c>
      <c r="BB495" s="5" t="s">
        <v>105</v>
      </c>
      <c r="BC495" s="5" t="s">
        <v>105</v>
      </c>
      <c r="BD495" s="5" t="s">
        <v>105</v>
      </c>
      <c r="BE495" s="5" t="s">
        <v>105</v>
      </c>
      <c r="BF495" s="5" t="s">
        <v>105</v>
      </c>
      <c r="BG495" s="5" t="s">
        <v>105</v>
      </c>
      <c r="BH495" s="5" t="s">
        <v>105</v>
      </c>
      <c r="BI495" s="5" t="s">
        <v>105</v>
      </c>
      <c r="BJ495" s="5" t="s">
        <v>105</v>
      </c>
      <c r="BK495" s="5" t="s">
        <v>105</v>
      </c>
      <c r="BL495" s="5" t="s">
        <v>105</v>
      </c>
      <c r="BM495" s="5" t="s">
        <v>105</v>
      </c>
      <c r="BN495" s="5" t="s">
        <v>105</v>
      </c>
      <c r="BO495" s="5" t="s">
        <v>105</v>
      </c>
      <c r="BP495" s="5" t="s">
        <v>105</v>
      </c>
      <c r="BQ495" s="5" t="s">
        <v>105</v>
      </c>
      <c r="BR495" s="5" t="s">
        <v>105</v>
      </c>
      <c r="BS495" s="5" t="s">
        <v>105</v>
      </c>
      <c r="BT495" s="5" t="s">
        <v>105</v>
      </c>
      <c r="BU495" s="5" t="s">
        <v>105</v>
      </c>
      <c r="BV495" s="10" t="s">
        <v>105</v>
      </c>
      <c r="BW495" s="10" t="s">
        <v>105</v>
      </c>
      <c r="BX495" s="5" t="s">
        <v>368</v>
      </c>
      <c r="BY495" s="5" t="s">
        <v>118</v>
      </c>
      <c r="BZ495" s="5" t="s">
        <v>4265</v>
      </c>
      <c r="CA495" s="5" t="s">
        <v>105</v>
      </c>
      <c r="CB495" s="5" t="s">
        <v>105</v>
      </c>
      <c r="CC495" s="5" t="s">
        <v>105</v>
      </c>
      <c r="CD495" s="5" t="s">
        <v>105</v>
      </c>
      <c r="CE495" s="5" t="s">
        <v>105</v>
      </c>
      <c r="CF495" s="5" t="s">
        <v>105</v>
      </c>
      <c r="CG495" s="5" t="s">
        <v>105</v>
      </c>
      <c r="CH495" s="5" t="s">
        <v>105</v>
      </c>
      <c r="CI495" s="5" t="s">
        <v>105</v>
      </c>
      <c r="CJ495" s="5" t="s">
        <v>105</v>
      </c>
      <c r="CK495" s="5" t="s">
        <v>105</v>
      </c>
      <c r="CL495" s="5" t="s">
        <v>105</v>
      </c>
      <c r="CM495" s="5" t="s">
        <v>105</v>
      </c>
      <c r="CN495" s="5" t="s">
        <v>105</v>
      </c>
      <c r="CO495" s="5" t="s">
        <v>105</v>
      </c>
      <c r="CP495" s="5" t="s">
        <v>4266</v>
      </c>
      <c r="CQ495" s="26" t="s">
        <v>4267</v>
      </c>
      <c r="CR495" s="5" t="s">
        <v>105</v>
      </c>
      <c r="CS495" s="5" t="s">
        <v>105</v>
      </c>
      <c r="CT495" s="5" t="s">
        <v>105</v>
      </c>
      <c r="CU495" s="5" t="s">
        <v>105</v>
      </c>
      <c r="CV495" s="13" t="s">
        <v>4268</v>
      </c>
      <c r="CW495" s="6"/>
      <c r="CX495" s="6"/>
      <c r="CY495" s="6"/>
      <c r="CZ495" s="6"/>
      <c r="DA495" s="6"/>
      <c r="DB495" s="6"/>
      <c r="DC495" s="6"/>
      <c r="DD495" s="6"/>
      <c r="DE495" s="6"/>
      <c r="DF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28"/>
      <c r="AJ496" s="22"/>
      <c r="AK496" s="24"/>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c r="BU496" s="6"/>
      <c r="BV496" s="10" t="s">
        <v>105</v>
      </c>
      <c r="BW496" s="10" t="s">
        <v>105</v>
      </c>
      <c r="BX496" s="6"/>
      <c r="BY496" s="6"/>
      <c r="BZ496" s="6"/>
      <c r="CA496" s="6"/>
      <c r="CB496" s="6"/>
      <c r="CC496" s="6"/>
      <c r="CD496" s="6"/>
      <c r="CE496" s="6"/>
      <c r="CF496" s="6"/>
      <c r="CG496" s="6"/>
      <c r="CH496" s="6"/>
      <c r="CI496" s="6"/>
      <c r="CJ496" s="6"/>
      <c r="CK496" s="6"/>
      <c r="CL496" s="6"/>
      <c r="CM496" s="6"/>
      <c r="CN496" s="6"/>
      <c r="CO496" s="6"/>
      <c r="CP496" s="6"/>
      <c r="CQ496" s="6"/>
      <c r="CR496" s="6"/>
      <c r="CS496" s="6"/>
      <c r="CT496" s="6"/>
      <c r="CU496" s="6"/>
      <c r="CV496" s="6"/>
      <c r="CW496" s="6"/>
      <c r="CX496" s="6"/>
      <c r="CY496" s="6"/>
      <c r="CZ496" s="6"/>
      <c r="DA496" s="6"/>
      <c r="DB496" s="6"/>
      <c r="DC496" s="6"/>
      <c r="DD496" s="6"/>
      <c r="DE496" s="6"/>
      <c r="DF496" s="6"/>
    </row>
    <row r="497">
      <c r="A497" s="5" t="s">
        <v>100</v>
      </c>
      <c r="B497" s="5" t="s">
        <v>4269</v>
      </c>
      <c r="C497" s="5" t="s">
        <v>4270</v>
      </c>
      <c r="D497" s="5">
        <v>15923.0</v>
      </c>
      <c r="E497" s="5" t="s">
        <v>4271</v>
      </c>
      <c r="F497" s="5">
        <v>1998.0</v>
      </c>
      <c r="G497" s="5" t="s">
        <v>492</v>
      </c>
      <c r="H497" s="5">
        <v>15.0</v>
      </c>
      <c r="I497" s="5" t="s">
        <v>136</v>
      </c>
      <c r="J497" s="5" t="s">
        <v>107</v>
      </c>
      <c r="K497" s="5" t="s">
        <v>108</v>
      </c>
      <c r="L497" s="5" t="s">
        <v>105</v>
      </c>
      <c r="M497" s="5" t="s">
        <v>137</v>
      </c>
      <c r="N497" s="5">
        <v>1.0</v>
      </c>
      <c r="O497" s="26" t="s">
        <v>4272</v>
      </c>
      <c r="P497" s="5" t="s">
        <v>4273</v>
      </c>
      <c r="Q497" s="5" t="s">
        <v>4274</v>
      </c>
      <c r="R497" s="5" t="s">
        <v>4275</v>
      </c>
      <c r="S497" s="5" t="s">
        <v>4276</v>
      </c>
      <c r="T497" s="5" t="s">
        <v>105</v>
      </c>
      <c r="U497" s="5" t="s">
        <v>105</v>
      </c>
      <c r="V497" s="5" t="s">
        <v>105</v>
      </c>
      <c r="W497" s="5" t="s">
        <v>105</v>
      </c>
      <c r="X497" s="5">
        <v>1630.0</v>
      </c>
      <c r="Y497" s="5" t="s">
        <v>105</v>
      </c>
      <c r="Z497" s="5" t="s">
        <v>167</v>
      </c>
      <c r="AA497" s="5" t="s">
        <v>220</v>
      </c>
      <c r="AB497" s="5">
        <v>21.0</v>
      </c>
      <c r="AC497" s="5" t="s">
        <v>284</v>
      </c>
      <c r="AD497" s="5" t="s">
        <v>4277</v>
      </c>
      <c r="AE497" s="5" t="s">
        <v>105</v>
      </c>
      <c r="AF497" s="5" t="s">
        <v>105</v>
      </c>
      <c r="AG497" s="5" t="s">
        <v>105</v>
      </c>
      <c r="AH497" s="5" t="s">
        <v>105</v>
      </c>
      <c r="AI497" s="5" t="s">
        <v>105</v>
      </c>
      <c r="AJ497" s="5" t="s">
        <v>105</v>
      </c>
      <c r="AK497" s="5" t="s">
        <v>105</v>
      </c>
      <c r="AL497" s="5" t="s">
        <v>105</v>
      </c>
      <c r="AM497" s="5">
        <v>1.0</v>
      </c>
      <c r="AN497" s="5">
        <v>6.0</v>
      </c>
      <c r="AO497" s="5" t="s">
        <v>105</v>
      </c>
      <c r="AP497" s="5" t="s">
        <v>105</v>
      </c>
      <c r="AQ497" s="5" t="s">
        <v>105</v>
      </c>
      <c r="AR497" s="5" t="s">
        <v>105</v>
      </c>
      <c r="AS497" s="5" t="s">
        <v>105</v>
      </c>
      <c r="AT497" s="5" t="s">
        <v>105</v>
      </c>
      <c r="AU497" s="5" t="s">
        <v>105</v>
      </c>
      <c r="AV497" s="5" t="s">
        <v>105</v>
      </c>
      <c r="AW497" s="5" t="s">
        <v>441</v>
      </c>
      <c r="AX497" s="5" t="s">
        <v>144</v>
      </c>
      <c r="AY497" s="5" t="s">
        <v>105</v>
      </c>
      <c r="AZ497" s="5" t="s">
        <v>105</v>
      </c>
      <c r="BA497" s="5" t="s">
        <v>105</v>
      </c>
      <c r="BB497" s="5" t="s">
        <v>105</v>
      </c>
      <c r="BC497" s="5" t="s">
        <v>105</v>
      </c>
      <c r="BD497" s="5" t="s">
        <v>105</v>
      </c>
      <c r="BE497" s="5" t="s">
        <v>105</v>
      </c>
      <c r="BF497" s="5" t="s">
        <v>105</v>
      </c>
      <c r="BG497" s="5" t="s">
        <v>105</v>
      </c>
      <c r="BH497" s="5" t="s">
        <v>105</v>
      </c>
      <c r="BI497" s="5" t="s">
        <v>105</v>
      </c>
      <c r="BJ497" s="5" t="s">
        <v>105</v>
      </c>
      <c r="BK497" s="5" t="s">
        <v>105</v>
      </c>
      <c r="BL497" s="5" t="s">
        <v>105</v>
      </c>
      <c r="BM497" s="5" t="s">
        <v>105</v>
      </c>
      <c r="BN497" s="5" t="s">
        <v>105</v>
      </c>
      <c r="BO497" s="5" t="s">
        <v>105</v>
      </c>
      <c r="BP497" s="5" t="s">
        <v>4278</v>
      </c>
      <c r="BQ497" s="5" t="s">
        <v>105</v>
      </c>
      <c r="BR497" s="5" t="s">
        <v>4279</v>
      </c>
      <c r="BS497" s="5" t="s">
        <v>105</v>
      </c>
      <c r="BT497" s="5" t="s">
        <v>4280</v>
      </c>
      <c r="BU497" s="5" t="s">
        <v>119</v>
      </c>
      <c r="BV497" s="10" t="s">
        <v>105</v>
      </c>
      <c r="BW497" s="10" t="s">
        <v>105</v>
      </c>
      <c r="BX497" s="5" t="s">
        <v>105</v>
      </c>
      <c r="BY497" s="5" t="s">
        <v>105</v>
      </c>
      <c r="BZ497" s="5" t="s">
        <v>105</v>
      </c>
      <c r="CA497" s="5" t="s">
        <v>105</v>
      </c>
      <c r="CB497" s="5" t="s">
        <v>105</v>
      </c>
      <c r="CC497" s="5" t="s">
        <v>105</v>
      </c>
      <c r="CD497" s="5" t="s">
        <v>105</v>
      </c>
      <c r="CE497" s="5" t="s">
        <v>105</v>
      </c>
      <c r="CF497" s="5" t="s">
        <v>105</v>
      </c>
      <c r="CG497" s="5" t="s">
        <v>105</v>
      </c>
      <c r="CH497" s="5" t="s">
        <v>105</v>
      </c>
      <c r="CI497" s="5" t="s">
        <v>105</v>
      </c>
      <c r="CJ497" s="5" t="s">
        <v>105</v>
      </c>
      <c r="CK497" s="5" t="s">
        <v>105</v>
      </c>
      <c r="CL497" s="5" t="s">
        <v>105</v>
      </c>
      <c r="CM497" s="5" t="s">
        <v>105</v>
      </c>
      <c r="CN497" s="5" t="s">
        <v>105</v>
      </c>
      <c r="CO497" s="5" t="s">
        <v>105</v>
      </c>
      <c r="CP497" s="5" t="s">
        <v>105</v>
      </c>
      <c r="CQ497" s="26" t="s">
        <v>4281</v>
      </c>
      <c r="CR497" s="5" t="s">
        <v>105</v>
      </c>
      <c r="CS497" s="5" t="s">
        <v>105</v>
      </c>
      <c r="CT497" s="5" t="s">
        <v>105</v>
      </c>
      <c r="CU497" s="5" t="s">
        <v>105</v>
      </c>
      <c r="CV497" s="13" t="s">
        <v>4282</v>
      </c>
      <c r="CW497" s="6"/>
      <c r="CX497" s="6"/>
      <c r="CY497" s="6"/>
      <c r="CZ497" s="6"/>
      <c r="DA497" s="6"/>
      <c r="DB497" s="6"/>
      <c r="DC497" s="6"/>
      <c r="DD497" s="6"/>
      <c r="DE497" s="6"/>
      <c r="DF497" s="6"/>
    </row>
    <row r="498">
      <c r="A498" s="5" t="s">
        <v>100</v>
      </c>
      <c r="B498" s="5" t="s">
        <v>4269</v>
      </c>
      <c r="C498" s="5" t="s">
        <v>4270</v>
      </c>
      <c r="D498" s="5">
        <v>30906.0</v>
      </c>
      <c r="E498" s="5" t="s">
        <v>4283</v>
      </c>
      <c r="F498" s="5">
        <v>2010.0</v>
      </c>
      <c r="G498" s="5" t="s">
        <v>313</v>
      </c>
      <c r="H498" s="5">
        <v>15.0</v>
      </c>
      <c r="I498" s="5" t="s">
        <v>214</v>
      </c>
      <c r="J498" s="5" t="s">
        <v>124</v>
      </c>
      <c r="K498" s="5" t="s">
        <v>108</v>
      </c>
      <c r="L498" s="5" t="s">
        <v>105</v>
      </c>
      <c r="M498" s="5" t="s">
        <v>215</v>
      </c>
      <c r="N498" s="5">
        <v>2.0</v>
      </c>
      <c r="O498" s="26" t="s">
        <v>4284</v>
      </c>
      <c r="P498" s="5" t="s">
        <v>4285</v>
      </c>
      <c r="Q498" s="5" t="s">
        <v>4286</v>
      </c>
      <c r="R498" s="5" t="s">
        <v>4287</v>
      </c>
      <c r="S498" s="5" t="s">
        <v>4288</v>
      </c>
      <c r="T498" s="5" t="s">
        <v>105</v>
      </c>
      <c r="U498" s="5" t="s">
        <v>105</v>
      </c>
      <c r="V498" s="6"/>
      <c r="W498" s="5" t="s">
        <v>105</v>
      </c>
      <c r="X498" s="5">
        <v>200.0</v>
      </c>
      <c r="Y498" s="5" t="s">
        <v>105</v>
      </c>
      <c r="Z498" s="5" t="s">
        <v>105</v>
      </c>
      <c r="AA498" s="5" t="s">
        <v>283</v>
      </c>
      <c r="AB498" s="5">
        <v>59.0</v>
      </c>
      <c r="AC498" s="5" t="s">
        <v>4289</v>
      </c>
      <c r="AD498" s="5" t="s">
        <v>105</v>
      </c>
      <c r="AE498" s="5" t="s">
        <v>105</v>
      </c>
      <c r="AF498" s="5" t="s">
        <v>105</v>
      </c>
      <c r="AG498" s="5" t="s">
        <v>105</v>
      </c>
      <c r="AH498" s="5">
        <v>0.5</v>
      </c>
      <c r="AI498" s="15" t="s">
        <v>105</v>
      </c>
      <c r="AJ498" s="22" t="s">
        <v>105</v>
      </c>
      <c r="AK498" s="25" t="s">
        <v>105</v>
      </c>
      <c r="AL498" s="5" t="s">
        <v>105</v>
      </c>
      <c r="AM498" s="5">
        <v>1.0</v>
      </c>
      <c r="AN498" s="5" t="s">
        <v>105</v>
      </c>
      <c r="AO498" s="5" t="s">
        <v>105</v>
      </c>
      <c r="AP498" s="5" t="s">
        <v>105</v>
      </c>
      <c r="AQ498" s="5" t="s">
        <v>105</v>
      </c>
      <c r="AR498" s="5" t="s">
        <v>105</v>
      </c>
      <c r="AS498" s="5" t="s">
        <v>105</v>
      </c>
      <c r="AT498" s="5" t="s">
        <v>105</v>
      </c>
      <c r="AU498" s="5" t="s">
        <v>105</v>
      </c>
      <c r="AV498" s="5" t="s">
        <v>105</v>
      </c>
      <c r="AW498" s="5" t="s">
        <v>170</v>
      </c>
      <c r="AX498" s="5" t="s">
        <v>105</v>
      </c>
      <c r="AY498" s="5" t="s">
        <v>105</v>
      </c>
      <c r="AZ498" s="5" t="s">
        <v>105</v>
      </c>
      <c r="BA498" s="5" t="s">
        <v>105</v>
      </c>
      <c r="BB498" s="5" t="s">
        <v>105</v>
      </c>
      <c r="BC498" s="5" t="s">
        <v>105</v>
      </c>
      <c r="BD498" s="5" t="s">
        <v>105</v>
      </c>
      <c r="BE498" s="5" t="s">
        <v>105</v>
      </c>
      <c r="BF498" s="5" t="s">
        <v>105</v>
      </c>
      <c r="BG498" s="5" t="s">
        <v>105</v>
      </c>
      <c r="BH498" s="5" t="s">
        <v>105</v>
      </c>
      <c r="BI498" s="5" t="s">
        <v>105</v>
      </c>
      <c r="BJ498" s="5" t="s">
        <v>105</v>
      </c>
      <c r="BK498" s="5" t="s">
        <v>105</v>
      </c>
      <c r="BL498" s="5" t="s">
        <v>105</v>
      </c>
      <c r="BM498" s="5" t="s">
        <v>105</v>
      </c>
      <c r="BN498" s="5" t="s">
        <v>105</v>
      </c>
      <c r="BO498" s="5" t="s">
        <v>105</v>
      </c>
      <c r="BP498" s="5" t="s">
        <v>759</v>
      </c>
      <c r="BQ498" s="5" t="s">
        <v>105</v>
      </c>
      <c r="BR498" s="5" t="s">
        <v>215</v>
      </c>
      <c r="BS498" s="5" t="s">
        <v>105</v>
      </c>
      <c r="BT498" s="5" t="s">
        <v>4290</v>
      </c>
      <c r="BU498" s="5" t="s">
        <v>119</v>
      </c>
      <c r="BV498" s="5" t="s">
        <v>348</v>
      </c>
      <c r="BW498" s="10" t="s">
        <v>105</v>
      </c>
      <c r="BX498" s="5" t="s">
        <v>105</v>
      </c>
      <c r="BY498" s="5" t="s">
        <v>105</v>
      </c>
      <c r="BZ498" s="5" t="s">
        <v>105</v>
      </c>
      <c r="CA498" s="5" t="s">
        <v>105</v>
      </c>
      <c r="CB498" s="5" t="s">
        <v>105</v>
      </c>
      <c r="CC498" s="5" t="s">
        <v>105</v>
      </c>
      <c r="CD498" s="5" t="s">
        <v>105</v>
      </c>
      <c r="CE498" s="5" t="s">
        <v>105</v>
      </c>
      <c r="CF498" s="5" t="s">
        <v>105</v>
      </c>
      <c r="CG498" s="5" t="s">
        <v>105</v>
      </c>
      <c r="CH498" s="5" t="s">
        <v>105</v>
      </c>
      <c r="CI498" s="5" t="s">
        <v>105</v>
      </c>
      <c r="CJ498" s="5" t="s">
        <v>105</v>
      </c>
      <c r="CK498" s="5" t="s">
        <v>105</v>
      </c>
      <c r="CL498" s="5" t="s">
        <v>105</v>
      </c>
      <c r="CM498" s="5" t="s">
        <v>105</v>
      </c>
      <c r="CN498" s="5" t="s">
        <v>105</v>
      </c>
      <c r="CO498" s="5" t="s">
        <v>105</v>
      </c>
      <c r="CP498" s="5" t="s">
        <v>105</v>
      </c>
      <c r="CQ498" s="26" t="s">
        <v>4291</v>
      </c>
      <c r="CR498" s="5" t="s">
        <v>105</v>
      </c>
      <c r="CS498" s="5" t="s">
        <v>105</v>
      </c>
      <c r="CT498" s="5" t="s">
        <v>105</v>
      </c>
      <c r="CU498" s="5" t="s">
        <v>105</v>
      </c>
      <c r="CV498" s="13" t="s">
        <v>4292</v>
      </c>
      <c r="CW498" s="6"/>
      <c r="CX498" s="6"/>
      <c r="CY498" s="6"/>
      <c r="CZ498" s="6"/>
      <c r="DA498" s="6"/>
      <c r="DB498" s="6"/>
      <c r="DC498" s="6"/>
      <c r="DD498" s="6"/>
      <c r="DE498" s="6"/>
      <c r="DF498" s="6"/>
    </row>
    <row r="499">
      <c r="A499" s="5" t="s">
        <v>100</v>
      </c>
      <c r="B499" s="5" t="s">
        <v>4269</v>
      </c>
      <c r="C499" s="5" t="s">
        <v>1268</v>
      </c>
      <c r="D499" s="5">
        <v>6496.0</v>
      </c>
      <c r="E499" s="5" t="s">
        <v>103</v>
      </c>
      <c r="F499" s="5">
        <v>1974.0</v>
      </c>
      <c r="G499" s="5" t="s">
        <v>135</v>
      </c>
      <c r="H499" s="5" t="s">
        <v>105</v>
      </c>
      <c r="I499" s="5" t="s">
        <v>136</v>
      </c>
      <c r="J499" s="5" t="s">
        <v>107</v>
      </c>
      <c r="K499" s="5" t="s">
        <v>108</v>
      </c>
      <c r="L499" s="5" t="s">
        <v>105</v>
      </c>
      <c r="M499" s="5" t="s">
        <v>372</v>
      </c>
      <c r="N499" s="5">
        <v>1.0</v>
      </c>
      <c r="O499" s="26" t="s">
        <v>4293</v>
      </c>
      <c r="P499" s="5" t="s">
        <v>105</v>
      </c>
      <c r="Q499" s="5" t="s">
        <v>4294</v>
      </c>
      <c r="R499" s="5" t="s">
        <v>4295</v>
      </c>
      <c r="S499" s="5" t="s">
        <v>4296</v>
      </c>
      <c r="T499" s="5" t="s">
        <v>105</v>
      </c>
      <c r="U499" s="5" t="s">
        <v>105</v>
      </c>
      <c r="V499" s="5" t="s">
        <v>105</v>
      </c>
      <c r="W499" s="5" t="s">
        <v>105</v>
      </c>
      <c r="X499" s="5">
        <v>2200.0</v>
      </c>
      <c r="Y499" s="5" t="s">
        <v>1041</v>
      </c>
      <c r="Z499" s="5" t="s">
        <v>105</v>
      </c>
      <c r="AA499" s="5" t="s">
        <v>105</v>
      </c>
      <c r="AB499" s="5" t="s">
        <v>105</v>
      </c>
      <c r="AC499" s="5" t="s">
        <v>947</v>
      </c>
      <c r="AD499" s="5" t="s">
        <v>4297</v>
      </c>
      <c r="AE499" s="5" t="s">
        <v>105</v>
      </c>
      <c r="AF499" s="5" t="s">
        <v>105</v>
      </c>
      <c r="AG499" s="5" t="s">
        <v>105</v>
      </c>
      <c r="AH499" s="5" t="s">
        <v>105</v>
      </c>
      <c r="AI499" s="28">
        <f t="shared" ref="AI499:AI503" si="134">CONVERT(AJ499, "ft", "m")</f>
        <v>6.858</v>
      </c>
      <c r="AJ499" s="22">
        <v>22.5</v>
      </c>
      <c r="AK499" s="24">
        <f t="shared" ref="AK499:AK503" si="135">CONVERT(AJ499, "ft", "yd")</f>
        <v>7.5</v>
      </c>
      <c r="AL499" s="5" t="s">
        <v>105</v>
      </c>
      <c r="AM499" s="5">
        <v>1.0</v>
      </c>
      <c r="AN499" s="5">
        <v>6.0</v>
      </c>
      <c r="AO499" s="5" t="s">
        <v>105</v>
      </c>
      <c r="AP499" s="5" t="s">
        <v>105</v>
      </c>
      <c r="AQ499" s="5" t="s">
        <v>105</v>
      </c>
      <c r="AR499" s="5" t="s">
        <v>105</v>
      </c>
      <c r="AS499" s="5" t="s">
        <v>105</v>
      </c>
      <c r="AT499" s="5">
        <v>400.0</v>
      </c>
      <c r="AU499" s="5" t="s">
        <v>105</v>
      </c>
      <c r="AV499" s="5" t="s">
        <v>105</v>
      </c>
      <c r="AW499" s="5" t="s">
        <v>441</v>
      </c>
      <c r="AX499" s="5" t="s">
        <v>105</v>
      </c>
      <c r="AY499" s="5" t="s">
        <v>105</v>
      </c>
      <c r="AZ499" s="5" t="s">
        <v>105</v>
      </c>
      <c r="BA499" s="5" t="s">
        <v>170</v>
      </c>
      <c r="BB499" s="5" t="s">
        <v>105</v>
      </c>
      <c r="BC499" s="5" t="s">
        <v>105</v>
      </c>
      <c r="BD499" s="5" t="s">
        <v>4298</v>
      </c>
      <c r="BE499" s="5" t="s">
        <v>105</v>
      </c>
      <c r="BF499" s="5" t="s">
        <v>118</v>
      </c>
      <c r="BG499" s="5" t="s">
        <v>653</v>
      </c>
      <c r="BH499" s="5" t="s">
        <v>105</v>
      </c>
      <c r="BI499" s="5" t="s">
        <v>105</v>
      </c>
      <c r="BJ499" s="5" t="s">
        <v>654</v>
      </c>
      <c r="BK499" s="5" t="s">
        <v>118</v>
      </c>
      <c r="BL499" s="5" t="s">
        <v>105</v>
      </c>
      <c r="BM499" s="5" t="s">
        <v>4008</v>
      </c>
      <c r="BN499" s="5" t="s">
        <v>105</v>
      </c>
      <c r="BO499" s="5" t="s">
        <v>105</v>
      </c>
      <c r="BP499" s="5" t="s">
        <v>4299</v>
      </c>
      <c r="BQ499" s="5" t="s">
        <v>105</v>
      </c>
      <c r="BR499" s="5" t="s">
        <v>4300</v>
      </c>
      <c r="BS499" s="5" t="s">
        <v>105</v>
      </c>
      <c r="BT499" s="5" t="s">
        <v>4301</v>
      </c>
      <c r="BU499" s="5" t="s">
        <v>445</v>
      </c>
      <c r="BV499" s="5" t="s">
        <v>105</v>
      </c>
      <c r="BW499" s="5" t="s">
        <v>105</v>
      </c>
      <c r="BX499" s="5" t="s">
        <v>105</v>
      </c>
      <c r="BY499" s="5" t="s">
        <v>105</v>
      </c>
      <c r="BZ499" s="5" t="s">
        <v>105</v>
      </c>
      <c r="CA499" s="5" t="s">
        <v>105</v>
      </c>
      <c r="CB499" s="5" t="s">
        <v>105</v>
      </c>
      <c r="CC499" s="5" t="s">
        <v>105</v>
      </c>
      <c r="CD499" s="5" t="s">
        <v>105</v>
      </c>
      <c r="CE499" s="5" t="s">
        <v>105</v>
      </c>
      <c r="CF499" s="5" t="s">
        <v>105</v>
      </c>
      <c r="CG499" s="5" t="s">
        <v>105</v>
      </c>
      <c r="CH499" s="5" t="s">
        <v>105</v>
      </c>
      <c r="CI499" s="5" t="s">
        <v>105</v>
      </c>
      <c r="CJ499" s="5" t="s">
        <v>105</v>
      </c>
      <c r="CK499" s="5" t="s">
        <v>105</v>
      </c>
      <c r="CL499" s="5" t="s">
        <v>105</v>
      </c>
      <c r="CM499" s="5" t="s">
        <v>105</v>
      </c>
      <c r="CN499" s="5" t="s">
        <v>105</v>
      </c>
      <c r="CO499" s="5" t="s">
        <v>105</v>
      </c>
      <c r="CP499" s="5" t="s">
        <v>4302</v>
      </c>
      <c r="CQ499" s="26" t="s">
        <v>4303</v>
      </c>
      <c r="CR499" s="5" t="s">
        <v>105</v>
      </c>
      <c r="CS499" s="5" t="s">
        <v>118</v>
      </c>
      <c r="CT499" s="5" t="s">
        <v>105</v>
      </c>
      <c r="CU499" s="5" t="s">
        <v>105</v>
      </c>
      <c r="CV499" s="13" t="s">
        <v>4304</v>
      </c>
      <c r="CW499" s="6"/>
      <c r="CX499" s="6"/>
      <c r="CY499" s="6"/>
      <c r="CZ499" s="6"/>
      <c r="DA499" s="6"/>
      <c r="DB499" s="6"/>
      <c r="DC499" s="6"/>
      <c r="DD499" s="6"/>
      <c r="DE499" s="6"/>
      <c r="DF499" s="6"/>
    </row>
    <row r="500">
      <c r="A500" s="5" t="s">
        <v>100</v>
      </c>
      <c r="B500" s="5" t="s">
        <v>4269</v>
      </c>
      <c r="C500" s="5" t="s">
        <v>1268</v>
      </c>
      <c r="D500" s="5">
        <v>6643.0</v>
      </c>
      <c r="E500" s="5" t="s">
        <v>105</v>
      </c>
      <c r="F500" s="5">
        <v>1978.0</v>
      </c>
      <c r="G500" s="5" t="s">
        <v>105</v>
      </c>
      <c r="H500" s="5" t="s">
        <v>105</v>
      </c>
      <c r="I500" s="5" t="s">
        <v>150</v>
      </c>
      <c r="J500" s="5" t="s">
        <v>107</v>
      </c>
      <c r="K500" s="5" t="s">
        <v>108</v>
      </c>
      <c r="L500" s="5" t="s">
        <v>105</v>
      </c>
      <c r="M500" s="5" t="s">
        <v>266</v>
      </c>
      <c r="N500" s="5">
        <v>2.0</v>
      </c>
      <c r="O500" s="26" t="s">
        <v>4305</v>
      </c>
      <c r="P500" s="5" t="s">
        <v>4306</v>
      </c>
      <c r="Q500" s="5" t="s">
        <v>4307</v>
      </c>
      <c r="R500" s="5" t="s">
        <v>4308</v>
      </c>
      <c r="S500" s="5" t="s">
        <v>4309</v>
      </c>
      <c r="T500" s="5" t="s">
        <v>105</v>
      </c>
      <c r="U500" s="5" t="s">
        <v>105</v>
      </c>
      <c r="V500" s="6"/>
      <c r="W500" s="5" t="s">
        <v>105</v>
      </c>
      <c r="X500" s="5">
        <v>2100.0</v>
      </c>
      <c r="Y500" s="5" t="s">
        <v>105</v>
      </c>
      <c r="Z500" s="5" t="s">
        <v>105</v>
      </c>
      <c r="AA500" s="5" t="s">
        <v>105</v>
      </c>
      <c r="AB500" s="5" t="s">
        <v>105</v>
      </c>
      <c r="AC500" s="5" t="s">
        <v>1555</v>
      </c>
      <c r="AD500" s="5" t="s">
        <v>4310</v>
      </c>
      <c r="AE500" s="5" t="s">
        <v>105</v>
      </c>
      <c r="AF500" s="5" t="s">
        <v>105</v>
      </c>
      <c r="AG500" s="5" t="s">
        <v>105</v>
      </c>
      <c r="AH500" s="6">
        <f>10/60</f>
        <v>0.1666666667</v>
      </c>
      <c r="AI500" s="28">
        <f t="shared" si="134"/>
        <v>6.61416</v>
      </c>
      <c r="AJ500" s="22">
        <f>14.7+7</f>
        <v>21.7</v>
      </c>
      <c r="AK500" s="24">
        <f t="shared" si="135"/>
        <v>7.233333333</v>
      </c>
      <c r="AL500" s="5" t="s">
        <v>105</v>
      </c>
      <c r="AM500" s="5">
        <v>1.0</v>
      </c>
      <c r="AN500" s="5">
        <v>6.5</v>
      </c>
      <c r="AO500" s="5" t="s">
        <v>105</v>
      </c>
      <c r="AP500" s="5" t="s">
        <v>105</v>
      </c>
      <c r="AQ500" s="5" t="s">
        <v>105</v>
      </c>
      <c r="AR500" s="5" t="s">
        <v>105</v>
      </c>
      <c r="AS500" s="5" t="s">
        <v>105</v>
      </c>
      <c r="AT500" s="5" t="s">
        <v>105</v>
      </c>
      <c r="AU500" s="5" t="s">
        <v>105</v>
      </c>
      <c r="AV500" s="5" t="s">
        <v>105</v>
      </c>
      <c r="AW500" s="5" t="s">
        <v>441</v>
      </c>
      <c r="AX500" s="5" t="s">
        <v>1178</v>
      </c>
      <c r="AY500" s="5" t="s">
        <v>105</v>
      </c>
      <c r="AZ500" s="5" t="s">
        <v>318</v>
      </c>
      <c r="BA500" s="5" t="s">
        <v>105</v>
      </c>
      <c r="BB500" s="5" t="s">
        <v>105</v>
      </c>
      <c r="BC500" s="5" t="s">
        <v>105</v>
      </c>
      <c r="BD500" s="5" t="s">
        <v>977</v>
      </c>
      <c r="BE500" s="5" t="s">
        <v>105</v>
      </c>
      <c r="BF500" s="5" t="s">
        <v>105</v>
      </c>
      <c r="BG500" s="5" t="s">
        <v>105</v>
      </c>
      <c r="BH500" s="5" t="s">
        <v>105</v>
      </c>
      <c r="BI500" s="5" t="s">
        <v>105</v>
      </c>
      <c r="BJ500" s="5" t="s">
        <v>105</v>
      </c>
      <c r="BK500" s="5" t="s">
        <v>306</v>
      </c>
      <c r="BL500" s="5" t="s">
        <v>105</v>
      </c>
      <c r="BM500" s="5" t="s">
        <v>105</v>
      </c>
      <c r="BN500" s="5" t="s">
        <v>105</v>
      </c>
      <c r="BO500" s="5" t="s">
        <v>105</v>
      </c>
      <c r="BP500" s="5" t="s">
        <v>4311</v>
      </c>
      <c r="BQ500" s="5" t="s">
        <v>105</v>
      </c>
      <c r="BR500" s="5" t="s">
        <v>4312</v>
      </c>
      <c r="BS500" s="5" t="s">
        <v>105</v>
      </c>
      <c r="BT500" s="5" t="s">
        <v>105</v>
      </c>
      <c r="BU500" s="5" t="s">
        <v>105</v>
      </c>
      <c r="BV500" s="5" t="s">
        <v>105</v>
      </c>
      <c r="BW500" s="5" t="s">
        <v>105</v>
      </c>
      <c r="BX500" s="5" t="s">
        <v>105</v>
      </c>
      <c r="BY500" s="5" t="s">
        <v>105</v>
      </c>
      <c r="BZ500" s="5" t="s">
        <v>105</v>
      </c>
      <c r="CA500" s="5" t="s">
        <v>105</v>
      </c>
      <c r="CB500" s="5" t="s">
        <v>105</v>
      </c>
      <c r="CC500" s="5" t="s">
        <v>105</v>
      </c>
      <c r="CD500" s="5" t="s">
        <v>105</v>
      </c>
      <c r="CE500" s="5" t="s">
        <v>105</v>
      </c>
      <c r="CF500" s="5" t="s">
        <v>105</v>
      </c>
      <c r="CG500" s="5" t="s">
        <v>105</v>
      </c>
      <c r="CH500" s="5" t="s">
        <v>105</v>
      </c>
      <c r="CI500" s="5" t="s">
        <v>105</v>
      </c>
      <c r="CJ500" s="5" t="s">
        <v>105</v>
      </c>
      <c r="CK500" s="5" t="s">
        <v>105</v>
      </c>
      <c r="CL500" s="5" t="s">
        <v>105</v>
      </c>
      <c r="CM500" s="5" t="s">
        <v>105</v>
      </c>
      <c r="CN500" s="5" t="s">
        <v>105</v>
      </c>
      <c r="CO500" s="5" t="s">
        <v>105</v>
      </c>
      <c r="CP500" s="5" t="s">
        <v>105</v>
      </c>
      <c r="CQ500" s="5" t="s">
        <v>105</v>
      </c>
      <c r="CR500" s="5" t="s">
        <v>105</v>
      </c>
      <c r="CS500" s="5" t="s">
        <v>105</v>
      </c>
      <c r="CT500" s="5" t="s">
        <v>105</v>
      </c>
      <c r="CU500" s="5" t="s">
        <v>105</v>
      </c>
      <c r="CV500" s="13" t="s">
        <v>4313</v>
      </c>
      <c r="CW500" s="6"/>
      <c r="CX500" s="6"/>
      <c r="CY500" s="6"/>
      <c r="CZ500" s="6"/>
      <c r="DA500" s="6"/>
      <c r="DB500" s="6"/>
      <c r="DC500" s="6"/>
      <c r="DD500" s="6"/>
      <c r="DE500" s="6"/>
      <c r="DF500" s="6"/>
    </row>
    <row r="501">
      <c r="A501" s="5" t="s">
        <v>100</v>
      </c>
      <c r="B501" s="5" t="s">
        <v>4269</v>
      </c>
      <c r="C501" s="5" t="s">
        <v>1268</v>
      </c>
      <c r="D501" s="5">
        <v>16746.0</v>
      </c>
      <c r="E501" s="5" t="s">
        <v>105</v>
      </c>
      <c r="F501" s="5">
        <v>2006.0</v>
      </c>
      <c r="G501" s="5" t="s">
        <v>492</v>
      </c>
      <c r="H501" s="5" t="s">
        <v>105</v>
      </c>
      <c r="I501" s="5" t="s">
        <v>136</v>
      </c>
      <c r="J501" s="5" t="s">
        <v>124</v>
      </c>
      <c r="K501" s="5" t="s">
        <v>623</v>
      </c>
      <c r="L501" s="5" t="s">
        <v>105</v>
      </c>
      <c r="M501" s="5" t="s">
        <v>4314</v>
      </c>
      <c r="N501" s="5">
        <v>1.0</v>
      </c>
      <c r="O501" s="26" t="s">
        <v>4315</v>
      </c>
      <c r="P501" s="5" t="s">
        <v>4316</v>
      </c>
      <c r="Q501" s="5" t="s">
        <v>4317</v>
      </c>
      <c r="R501" s="5" t="s">
        <v>4318</v>
      </c>
      <c r="S501" s="5" t="s">
        <v>4296</v>
      </c>
      <c r="T501" s="5" t="s">
        <v>105</v>
      </c>
      <c r="U501" s="5" t="s">
        <v>105</v>
      </c>
      <c r="V501" s="6"/>
      <c r="W501" s="5" t="s">
        <v>105</v>
      </c>
      <c r="X501" s="5">
        <v>1330.0</v>
      </c>
      <c r="Y501" s="5" t="s">
        <v>105</v>
      </c>
      <c r="Z501" s="5" t="s">
        <v>167</v>
      </c>
      <c r="AA501" s="5" t="s">
        <v>105</v>
      </c>
      <c r="AB501" s="5" t="s">
        <v>105</v>
      </c>
      <c r="AC501" s="5" t="s">
        <v>1555</v>
      </c>
      <c r="AD501" s="5" t="s">
        <v>4319</v>
      </c>
      <c r="AE501" s="5" t="s">
        <v>105</v>
      </c>
      <c r="AF501" s="5" t="s">
        <v>105</v>
      </c>
      <c r="AG501" s="5" t="s">
        <v>105</v>
      </c>
      <c r="AH501" s="5" t="s">
        <v>105</v>
      </c>
      <c r="AI501" s="28">
        <f t="shared" si="134"/>
        <v>0.3048</v>
      </c>
      <c r="AJ501" s="22">
        <v>1.0</v>
      </c>
      <c r="AK501" s="24">
        <f t="shared" si="135"/>
        <v>0.3333333333</v>
      </c>
      <c r="AL501" s="5" t="s">
        <v>105</v>
      </c>
      <c r="AM501" s="5" t="s">
        <v>105</v>
      </c>
      <c r="AN501" s="5" t="s">
        <v>105</v>
      </c>
      <c r="AO501" s="5" t="s">
        <v>105</v>
      </c>
      <c r="AP501" s="5" t="s">
        <v>105</v>
      </c>
      <c r="AQ501" s="5" t="s">
        <v>105</v>
      </c>
      <c r="AR501" s="5" t="s">
        <v>105</v>
      </c>
      <c r="AS501" s="5" t="s">
        <v>105</v>
      </c>
      <c r="AT501" s="5" t="s">
        <v>105</v>
      </c>
      <c r="AU501" s="5" t="s">
        <v>105</v>
      </c>
      <c r="AV501" s="5" t="s">
        <v>105</v>
      </c>
      <c r="AW501" s="5" t="s">
        <v>105</v>
      </c>
      <c r="AX501" s="5" t="s">
        <v>105</v>
      </c>
      <c r="AY501" s="5" t="s">
        <v>105</v>
      </c>
      <c r="AZ501" s="5" t="s">
        <v>105</v>
      </c>
      <c r="BA501" s="5" t="s">
        <v>105</v>
      </c>
      <c r="BB501" s="5" t="s">
        <v>105</v>
      </c>
      <c r="BC501" s="5" t="s">
        <v>105</v>
      </c>
      <c r="BD501" s="5" t="s">
        <v>105</v>
      </c>
      <c r="BE501" s="5" t="s">
        <v>105</v>
      </c>
      <c r="BF501" s="5" t="s">
        <v>105</v>
      </c>
      <c r="BG501" s="5" t="s">
        <v>105</v>
      </c>
      <c r="BH501" s="5" t="s">
        <v>105</v>
      </c>
      <c r="BI501" s="5" t="s">
        <v>105</v>
      </c>
      <c r="BJ501" s="5" t="s">
        <v>105</v>
      </c>
      <c r="BK501" s="5" t="s">
        <v>105</v>
      </c>
      <c r="BL501" s="5" t="s">
        <v>105</v>
      </c>
      <c r="BM501" s="5" t="s">
        <v>105</v>
      </c>
      <c r="BN501" s="5" t="s">
        <v>105</v>
      </c>
      <c r="BO501" s="5" t="s">
        <v>105</v>
      </c>
      <c r="BP501" s="5" t="s">
        <v>105</v>
      </c>
      <c r="BQ501" s="5" t="s">
        <v>105</v>
      </c>
      <c r="BR501" s="5" t="s">
        <v>105</v>
      </c>
      <c r="BS501" s="5" t="s">
        <v>105</v>
      </c>
      <c r="BT501" s="5" t="s">
        <v>105</v>
      </c>
      <c r="BU501" s="5" t="s">
        <v>105</v>
      </c>
      <c r="BV501" s="5" t="s">
        <v>105</v>
      </c>
      <c r="BW501" s="5" t="s">
        <v>105</v>
      </c>
      <c r="BX501" s="5" t="s">
        <v>105</v>
      </c>
      <c r="BY501" s="5" t="s">
        <v>105</v>
      </c>
      <c r="BZ501" s="5" t="s">
        <v>105</v>
      </c>
      <c r="CA501" s="5" t="s">
        <v>105</v>
      </c>
      <c r="CB501" s="5" t="s">
        <v>105</v>
      </c>
      <c r="CC501" s="5" t="s">
        <v>105</v>
      </c>
      <c r="CD501" s="5" t="s">
        <v>105</v>
      </c>
      <c r="CE501" s="5" t="s">
        <v>105</v>
      </c>
      <c r="CF501" s="5" t="s">
        <v>105</v>
      </c>
      <c r="CG501" s="5" t="s">
        <v>105</v>
      </c>
      <c r="CH501" s="5" t="s">
        <v>105</v>
      </c>
      <c r="CI501" s="5" t="s">
        <v>105</v>
      </c>
      <c r="CJ501" s="5" t="s">
        <v>105</v>
      </c>
      <c r="CK501" s="5" t="s">
        <v>105</v>
      </c>
      <c r="CL501" s="5" t="s">
        <v>105</v>
      </c>
      <c r="CM501" s="5" t="s">
        <v>105</v>
      </c>
      <c r="CN501" s="5" t="s">
        <v>105</v>
      </c>
      <c r="CO501" s="5" t="s">
        <v>105</v>
      </c>
      <c r="CP501" s="5" t="s">
        <v>4320</v>
      </c>
      <c r="CQ501" s="5" t="s">
        <v>105</v>
      </c>
      <c r="CR501" s="5" t="s">
        <v>105</v>
      </c>
      <c r="CS501" s="5" t="s">
        <v>105</v>
      </c>
      <c r="CT501" s="5" t="s">
        <v>105</v>
      </c>
      <c r="CU501" s="5" t="s">
        <v>105</v>
      </c>
      <c r="CV501" s="13" t="s">
        <v>4321</v>
      </c>
      <c r="CW501" s="6"/>
      <c r="CX501" s="6"/>
      <c r="CY501" s="6"/>
      <c r="CZ501" s="6"/>
      <c r="DA501" s="6"/>
      <c r="DB501" s="6"/>
      <c r="DC501" s="6"/>
      <c r="DD501" s="6"/>
      <c r="DE501" s="6"/>
      <c r="DF501" s="6"/>
    </row>
    <row r="502">
      <c r="A502" s="6"/>
      <c r="B502" s="6"/>
      <c r="C502" s="6"/>
      <c r="D502" s="6"/>
      <c r="E502" s="6"/>
      <c r="F502" s="6"/>
      <c r="G502" s="6"/>
      <c r="H502" s="6"/>
      <c r="I502" s="6"/>
      <c r="J502" s="6"/>
      <c r="K502" s="6"/>
      <c r="L502" s="6"/>
      <c r="M502" s="6"/>
      <c r="N502" s="6"/>
      <c r="O502" s="26"/>
      <c r="P502" s="6"/>
      <c r="Q502" s="6"/>
      <c r="R502" s="6"/>
      <c r="S502" s="6"/>
      <c r="T502" s="6"/>
      <c r="U502" s="6"/>
      <c r="V502" s="6"/>
      <c r="W502" s="6"/>
      <c r="X502" s="6"/>
      <c r="Y502" s="6"/>
      <c r="Z502" s="6"/>
      <c r="AA502" s="6"/>
      <c r="AB502" s="6"/>
      <c r="AC502" s="6"/>
      <c r="AD502" s="6"/>
      <c r="AE502" s="6"/>
      <c r="AF502" s="6"/>
      <c r="AG502" s="6"/>
      <c r="AH502" s="6"/>
      <c r="AI502" s="28">
        <f t="shared" si="134"/>
        <v>0.3048</v>
      </c>
      <c r="AJ502" s="22">
        <v>1.0</v>
      </c>
      <c r="AK502" s="24">
        <f t="shared" si="135"/>
        <v>0.3333333333</v>
      </c>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c r="BU502" s="6"/>
      <c r="BV502" s="6"/>
      <c r="BW502" s="6"/>
      <c r="BX502" s="6"/>
      <c r="BY502" s="6"/>
      <c r="BZ502" s="6"/>
      <c r="CA502" s="6"/>
      <c r="CB502" s="6"/>
      <c r="CC502" s="6"/>
      <c r="CD502" s="6"/>
      <c r="CE502" s="6"/>
      <c r="CF502" s="6"/>
      <c r="CG502" s="6"/>
      <c r="CH502" s="6"/>
      <c r="CI502" s="6"/>
      <c r="CJ502" s="6"/>
      <c r="CK502" s="6"/>
      <c r="CL502" s="6"/>
      <c r="CM502" s="6"/>
      <c r="CN502" s="6"/>
      <c r="CO502" s="6"/>
      <c r="CP502" s="6"/>
      <c r="CQ502" s="6"/>
      <c r="CR502" s="6"/>
      <c r="CS502" s="6"/>
      <c r="CT502" s="6"/>
      <c r="CU502" s="6"/>
      <c r="CV502" s="6"/>
      <c r="CW502" s="6"/>
      <c r="CX502" s="6"/>
      <c r="CY502" s="6"/>
      <c r="CZ502" s="6"/>
      <c r="DA502" s="6"/>
      <c r="DB502" s="6"/>
      <c r="DC502" s="6"/>
      <c r="DD502" s="6"/>
      <c r="DE502" s="6"/>
      <c r="DF502" s="6"/>
    </row>
    <row r="503">
      <c r="A503" s="5" t="s">
        <v>100</v>
      </c>
      <c r="B503" s="5" t="s">
        <v>4322</v>
      </c>
      <c r="C503" s="5" t="s">
        <v>4323</v>
      </c>
      <c r="D503" s="5">
        <v>1445.0</v>
      </c>
      <c r="E503" s="5" t="s">
        <v>105</v>
      </c>
      <c r="F503" s="5">
        <v>1986.0</v>
      </c>
      <c r="G503" s="5" t="s">
        <v>313</v>
      </c>
      <c r="H503" s="5">
        <v>4.0</v>
      </c>
      <c r="I503" s="5" t="s">
        <v>214</v>
      </c>
      <c r="J503" s="5" t="s">
        <v>124</v>
      </c>
      <c r="K503" s="5" t="s">
        <v>199</v>
      </c>
      <c r="L503" s="5" t="s">
        <v>105</v>
      </c>
      <c r="M503" s="5" t="s">
        <v>3510</v>
      </c>
      <c r="N503" s="5">
        <v>2.0</v>
      </c>
      <c r="O503" s="26" t="s">
        <v>4324</v>
      </c>
      <c r="P503" s="5" t="s">
        <v>4325</v>
      </c>
      <c r="Q503" s="5" t="s">
        <v>4326</v>
      </c>
      <c r="R503" s="5" t="s">
        <v>4327</v>
      </c>
      <c r="S503" s="5" t="s">
        <v>105</v>
      </c>
      <c r="T503" s="5" t="s">
        <v>105</v>
      </c>
      <c r="U503" s="5" t="s">
        <v>105</v>
      </c>
      <c r="V503" s="6"/>
      <c r="W503" s="5" t="s">
        <v>105</v>
      </c>
      <c r="X503" s="5">
        <v>200.0</v>
      </c>
      <c r="Y503" s="5">
        <v>60.0</v>
      </c>
      <c r="Z503" s="5" t="s">
        <v>167</v>
      </c>
      <c r="AA503" s="5" t="s">
        <v>220</v>
      </c>
      <c r="AB503" s="5">
        <v>8.0</v>
      </c>
      <c r="AC503" s="5" t="s">
        <v>4328</v>
      </c>
      <c r="AD503" s="5" t="s">
        <v>105</v>
      </c>
      <c r="AE503" s="5" t="s">
        <v>105</v>
      </c>
      <c r="AF503" s="5" t="s">
        <v>105</v>
      </c>
      <c r="AG503" s="5" t="s">
        <v>105</v>
      </c>
      <c r="AH503" s="5">
        <v>10.0</v>
      </c>
      <c r="AI503" s="28">
        <f t="shared" si="134"/>
        <v>114.3</v>
      </c>
      <c r="AJ503" s="22">
        <f>75*5</f>
        <v>375</v>
      </c>
      <c r="AK503" s="24">
        <f t="shared" si="135"/>
        <v>125</v>
      </c>
      <c r="AL503" s="5" t="s">
        <v>105</v>
      </c>
      <c r="AM503" s="5">
        <v>1.0</v>
      </c>
      <c r="AN503" s="5" t="s">
        <v>105</v>
      </c>
      <c r="AO503" s="5" t="s">
        <v>105</v>
      </c>
      <c r="AP503" s="5" t="s">
        <v>105</v>
      </c>
      <c r="AQ503" s="5" t="s">
        <v>105</v>
      </c>
      <c r="AR503" s="5" t="s">
        <v>105</v>
      </c>
      <c r="AS503" s="5" t="s">
        <v>105</v>
      </c>
      <c r="AT503" s="5" t="s">
        <v>105</v>
      </c>
      <c r="AU503" s="5" t="s">
        <v>105</v>
      </c>
      <c r="AV503" s="5" t="s">
        <v>105</v>
      </c>
      <c r="AW503" s="5" t="s">
        <v>105</v>
      </c>
      <c r="AX503" s="5" t="s">
        <v>105</v>
      </c>
      <c r="AY503" s="5" t="s">
        <v>105</v>
      </c>
      <c r="AZ503" s="5" t="s">
        <v>105</v>
      </c>
      <c r="BA503" s="5" t="s">
        <v>105</v>
      </c>
      <c r="BB503" s="5" t="s">
        <v>105</v>
      </c>
      <c r="BC503" s="5" t="s">
        <v>105</v>
      </c>
      <c r="BD503" s="5" t="s">
        <v>105</v>
      </c>
      <c r="BE503" s="5" t="s">
        <v>105</v>
      </c>
      <c r="BF503" s="5" t="s">
        <v>105</v>
      </c>
      <c r="BG503" s="5" t="s">
        <v>105</v>
      </c>
      <c r="BH503" s="5" t="s">
        <v>105</v>
      </c>
      <c r="BI503" s="5" t="s">
        <v>105</v>
      </c>
      <c r="BJ503" s="5" t="s">
        <v>105</v>
      </c>
      <c r="BK503" s="5" t="s">
        <v>105</v>
      </c>
      <c r="BL503" s="5" t="s">
        <v>105</v>
      </c>
      <c r="BM503" s="5" t="s">
        <v>105</v>
      </c>
      <c r="BN503" s="5" t="s">
        <v>105</v>
      </c>
      <c r="BO503" s="5" t="s">
        <v>105</v>
      </c>
      <c r="BP503" s="5" t="s">
        <v>105</v>
      </c>
      <c r="BQ503" s="5" t="s">
        <v>105</v>
      </c>
      <c r="BR503" s="5" t="s">
        <v>105</v>
      </c>
      <c r="BS503" s="5" t="s">
        <v>105</v>
      </c>
      <c r="BT503" s="5" t="s">
        <v>105</v>
      </c>
      <c r="BU503" s="5" t="s">
        <v>105</v>
      </c>
      <c r="BV503" s="5" t="s">
        <v>105</v>
      </c>
      <c r="BW503" s="5" t="s">
        <v>105</v>
      </c>
      <c r="BX503" s="5" t="s">
        <v>368</v>
      </c>
      <c r="BY503" s="5" t="s">
        <v>105</v>
      </c>
      <c r="BZ503" s="5" t="s">
        <v>105</v>
      </c>
      <c r="CA503" s="5" t="s">
        <v>105</v>
      </c>
      <c r="CB503" s="5" t="s">
        <v>105</v>
      </c>
      <c r="CC503" s="5" t="s">
        <v>105</v>
      </c>
      <c r="CD503" s="5" t="s">
        <v>105</v>
      </c>
      <c r="CE503" s="5" t="s">
        <v>105</v>
      </c>
      <c r="CF503" s="5" t="s">
        <v>105</v>
      </c>
      <c r="CG503" s="5" t="s">
        <v>105</v>
      </c>
      <c r="CH503" s="5" t="s">
        <v>105</v>
      </c>
      <c r="CI503" s="5" t="s">
        <v>105</v>
      </c>
      <c r="CJ503" s="5" t="s">
        <v>105</v>
      </c>
      <c r="CK503" s="5" t="s">
        <v>105</v>
      </c>
      <c r="CL503" s="5" t="s">
        <v>105</v>
      </c>
      <c r="CM503" s="5" t="s">
        <v>105</v>
      </c>
      <c r="CN503" s="5" t="s">
        <v>105</v>
      </c>
      <c r="CO503" s="5" t="s">
        <v>105</v>
      </c>
      <c r="CP503" s="5" t="s">
        <v>4329</v>
      </c>
      <c r="CQ503" s="26" t="s">
        <v>4330</v>
      </c>
      <c r="CR503" s="5" t="s">
        <v>105</v>
      </c>
      <c r="CS503" s="5" t="s">
        <v>105</v>
      </c>
      <c r="CT503" s="5" t="s">
        <v>105</v>
      </c>
      <c r="CU503" s="5" t="s">
        <v>105</v>
      </c>
      <c r="CV503" s="13" t="s">
        <v>4331</v>
      </c>
      <c r="CW503" s="6"/>
      <c r="CX503" s="6"/>
      <c r="CY503" s="6"/>
      <c r="CZ503" s="6"/>
      <c r="DA503" s="6"/>
      <c r="DB503" s="6"/>
      <c r="DC503" s="6"/>
      <c r="DD503" s="6"/>
      <c r="DE503" s="6"/>
      <c r="DF503" s="6"/>
    </row>
    <row r="504">
      <c r="A504" s="5" t="s">
        <v>100</v>
      </c>
      <c r="B504" s="5" t="s">
        <v>4322</v>
      </c>
      <c r="C504" s="5" t="s">
        <v>4332</v>
      </c>
      <c r="D504" s="5">
        <v>19350.0</v>
      </c>
      <c r="E504" s="5" t="s">
        <v>4333</v>
      </c>
      <c r="F504" s="5">
        <v>2003.0</v>
      </c>
      <c r="G504" s="5" t="s">
        <v>197</v>
      </c>
      <c r="H504" s="5" t="s">
        <v>105</v>
      </c>
      <c r="I504" s="5" t="s">
        <v>150</v>
      </c>
      <c r="J504" s="5" t="s">
        <v>124</v>
      </c>
      <c r="K504" s="5" t="s">
        <v>623</v>
      </c>
      <c r="L504" s="5" t="s">
        <v>199</v>
      </c>
      <c r="M504" s="5" t="s">
        <v>2494</v>
      </c>
      <c r="N504" s="5" t="s">
        <v>105</v>
      </c>
      <c r="O504" s="26" t="s">
        <v>4334</v>
      </c>
      <c r="P504" s="5" t="s">
        <v>105</v>
      </c>
      <c r="Q504" s="5" t="s">
        <v>4332</v>
      </c>
      <c r="R504" s="5" t="s">
        <v>4335</v>
      </c>
      <c r="S504" s="5" t="s">
        <v>105</v>
      </c>
      <c r="T504" s="5" t="s">
        <v>105</v>
      </c>
      <c r="U504" s="5" t="s">
        <v>105</v>
      </c>
      <c r="V504" s="6"/>
      <c r="W504" s="5" t="s">
        <v>105</v>
      </c>
      <c r="X504" s="5">
        <v>2307.0</v>
      </c>
      <c r="Y504" s="5" t="s">
        <v>105</v>
      </c>
      <c r="Z504" s="5" t="s">
        <v>105</v>
      </c>
      <c r="AA504" s="5" t="s">
        <v>105</v>
      </c>
      <c r="AB504" s="5" t="s">
        <v>105</v>
      </c>
      <c r="AC504" s="5" t="s">
        <v>4336</v>
      </c>
      <c r="AD504" s="5" t="s">
        <v>4337</v>
      </c>
      <c r="AE504" s="5" t="s">
        <v>105</v>
      </c>
      <c r="AF504" s="5" t="s">
        <v>105</v>
      </c>
      <c r="AG504" s="5" t="s">
        <v>105</v>
      </c>
      <c r="AH504" s="5" t="s">
        <v>105</v>
      </c>
      <c r="AI504" s="15" t="s">
        <v>105</v>
      </c>
      <c r="AJ504" s="22" t="s">
        <v>105</v>
      </c>
      <c r="AK504" s="25" t="s">
        <v>105</v>
      </c>
      <c r="AL504" s="5" t="s">
        <v>105</v>
      </c>
      <c r="AM504" s="5" t="s">
        <v>105</v>
      </c>
      <c r="AN504" s="5" t="s">
        <v>105</v>
      </c>
      <c r="AO504" s="5" t="s">
        <v>105</v>
      </c>
      <c r="AP504" s="5" t="s">
        <v>105</v>
      </c>
      <c r="AQ504" s="5" t="s">
        <v>105</v>
      </c>
      <c r="AR504" s="5" t="s">
        <v>105</v>
      </c>
      <c r="AS504" s="5" t="s">
        <v>105</v>
      </c>
      <c r="AT504" s="5" t="s">
        <v>105</v>
      </c>
      <c r="AU504" s="5" t="s">
        <v>105</v>
      </c>
      <c r="AV504" s="5" t="s">
        <v>105</v>
      </c>
      <c r="AW504" s="5" t="s">
        <v>286</v>
      </c>
      <c r="AX504" s="5" t="s">
        <v>105</v>
      </c>
      <c r="AY504" s="5" t="s">
        <v>105</v>
      </c>
      <c r="AZ504" s="5" t="s">
        <v>105</v>
      </c>
      <c r="BA504" s="5" t="s">
        <v>105</v>
      </c>
      <c r="BB504" s="5" t="s">
        <v>105</v>
      </c>
      <c r="BC504" s="5" t="s">
        <v>105</v>
      </c>
      <c r="BD504" s="5" t="s">
        <v>105</v>
      </c>
      <c r="BE504" s="5" t="s">
        <v>105</v>
      </c>
      <c r="BF504" s="5" t="s">
        <v>105</v>
      </c>
      <c r="BG504" s="5" t="s">
        <v>105</v>
      </c>
      <c r="BH504" s="5" t="s">
        <v>105</v>
      </c>
      <c r="BI504" s="5" t="s">
        <v>105</v>
      </c>
      <c r="BJ504" s="5" t="s">
        <v>105</v>
      </c>
      <c r="BK504" s="5" t="s">
        <v>105</v>
      </c>
      <c r="BL504" s="5" t="s">
        <v>105</v>
      </c>
      <c r="BM504" s="5" t="s">
        <v>105</v>
      </c>
      <c r="BN504" s="5" t="s">
        <v>105</v>
      </c>
      <c r="BO504" s="5" t="s">
        <v>118</v>
      </c>
      <c r="BP504" s="5" t="s">
        <v>105</v>
      </c>
      <c r="BQ504" s="5" t="s">
        <v>105</v>
      </c>
      <c r="BR504" s="5" t="s">
        <v>4338</v>
      </c>
      <c r="BS504" s="5" t="s">
        <v>105</v>
      </c>
      <c r="BT504" s="5" t="s">
        <v>105</v>
      </c>
      <c r="BU504" s="5" t="s">
        <v>105</v>
      </c>
      <c r="BV504" s="5" t="s">
        <v>105</v>
      </c>
      <c r="BW504" s="5" t="s">
        <v>105</v>
      </c>
      <c r="BX504" s="5" t="s">
        <v>368</v>
      </c>
      <c r="BY504" s="5" t="s">
        <v>105</v>
      </c>
      <c r="BZ504" s="5" t="s">
        <v>105</v>
      </c>
      <c r="CA504" s="5" t="s">
        <v>105</v>
      </c>
      <c r="CB504" s="5" t="s">
        <v>105</v>
      </c>
      <c r="CC504" s="5" t="s">
        <v>105</v>
      </c>
      <c r="CD504" s="5" t="s">
        <v>105</v>
      </c>
      <c r="CE504" s="5" t="s">
        <v>105</v>
      </c>
      <c r="CF504" s="5" t="s">
        <v>105</v>
      </c>
      <c r="CG504" s="5" t="s">
        <v>105</v>
      </c>
      <c r="CH504" s="5" t="s">
        <v>105</v>
      </c>
      <c r="CI504" s="5" t="s">
        <v>105</v>
      </c>
      <c r="CJ504" s="5" t="s">
        <v>105</v>
      </c>
      <c r="CK504" s="5" t="s">
        <v>105</v>
      </c>
      <c r="CL504" s="5" t="s">
        <v>105</v>
      </c>
      <c r="CM504" s="5" t="s">
        <v>105</v>
      </c>
      <c r="CN504" s="5" t="s">
        <v>105</v>
      </c>
      <c r="CO504" s="5" t="s">
        <v>105</v>
      </c>
      <c r="CP504" s="5" t="s">
        <v>4339</v>
      </c>
      <c r="CQ504" s="26" t="s">
        <v>4340</v>
      </c>
      <c r="CR504" s="5" t="s">
        <v>105</v>
      </c>
      <c r="CS504" s="5" t="s">
        <v>105</v>
      </c>
      <c r="CT504" s="5" t="s">
        <v>105</v>
      </c>
      <c r="CU504" s="5" t="s">
        <v>105</v>
      </c>
      <c r="CV504" s="13" t="s">
        <v>4341</v>
      </c>
      <c r="CW504" s="6"/>
      <c r="CX504" s="6"/>
      <c r="CY504" s="6"/>
      <c r="CZ504" s="6"/>
      <c r="DA504" s="6"/>
      <c r="DB504" s="6"/>
      <c r="DC504" s="6"/>
      <c r="DD504" s="6"/>
      <c r="DE504" s="6"/>
      <c r="DF504" s="6"/>
    </row>
    <row r="505">
      <c r="A505" s="5" t="s">
        <v>100</v>
      </c>
      <c r="B505" s="5" t="s">
        <v>4322</v>
      </c>
      <c r="C505" s="5" t="s">
        <v>4332</v>
      </c>
      <c r="D505" s="5">
        <v>7884.0</v>
      </c>
      <c r="E505" s="5" t="s">
        <v>105</v>
      </c>
      <c r="F505" s="5">
        <v>2003.0</v>
      </c>
      <c r="G505" s="5" t="s">
        <v>492</v>
      </c>
      <c r="H505" s="5">
        <v>3.0</v>
      </c>
      <c r="I505" s="5" t="s">
        <v>136</v>
      </c>
      <c r="J505" s="5" t="s">
        <v>107</v>
      </c>
      <c r="K505" s="5" t="s">
        <v>108</v>
      </c>
      <c r="L505" s="5" t="s">
        <v>105</v>
      </c>
      <c r="M505" s="5" t="s">
        <v>215</v>
      </c>
      <c r="N505" s="5">
        <v>1.0</v>
      </c>
      <c r="O505" s="26" t="s">
        <v>4342</v>
      </c>
      <c r="P505" s="26" t="s">
        <v>4343</v>
      </c>
      <c r="Q505" s="5" t="s">
        <v>4332</v>
      </c>
      <c r="R505" s="5" t="s">
        <v>4335</v>
      </c>
      <c r="S505" s="5" t="s">
        <v>4344</v>
      </c>
      <c r="T505" s="5" t="s">
        <v>105</v>
      </c>
      <c r="U505" s="5" t="s">
        <v>105</v>
      </c>
      <c r="V505" s="6"/>
      <c r="W505" s="5" t="s">
        <v>105</v>
      </c>
      <c r="X505" s="5">
        <v>2100.0</v>
      </c>
      <c r="Y505" s="5" t="s">
        <v>271</v>
      </c>
      <c r="Z505" s="5" t="s">
        <v>167</v>
      </c>
      <c r="AA505" s="5" t="s">
        <v>141</v>
      </c>
      <c r="AB505" s="5">
        <v>58.0</v>
      </c>
      <c r="AC505" s="5" t="s">
        <v>4345</v>
      </c>
      <c r="AD505" s="5" t="s">
        <v>402</v>
      </c>
      <c r="AE505" s="5" t="s">
        <v>105</v>
      </c>
      <c r="AF505" s="5" t="s">
        <v>105</v>
      </c>
      <c r="AG505" s="5" t="s">
        <v>105</v>
      </c>
      <c r="AH505" s="5" t="s">
        <v>105</v>
      </c>
      <c r="AI505" s="28">
        <f>CONVERT(AJ505, "ft", "m")</f>
        <v>11.43</v>
      </c>
      <c r="AJ505" s="22">
        <f>12.5*3</f>
        <v>37.5</v>
      </c>
      <c r="AK505" s="24">
        <f>CONVERT(AJ505, "ft", "yd")</f>
        <v>12.5</v>
      </c>
      <c r="AL505" s="5" t="s">
        <v>105</v>
      </c>
      <c r="AM505" s="5">
        <v>1.0</v>
      </c>
      <c r="AN505" s="5">
        <v>6.5</v>
      </c>
      <c r="AO505" s="5" t="s">
        <v>105</v>
      </c>
      <c r="AP505" s="5" t="s">
        <v>105</v>
      </c>
      <c r="AQ505" s="5" t="s">
        <v>105</v>
      </c>
      <c r="AR505" s="5" t="s">
        <v>105</v>
      </c>
      <c r="AS505" s="5" t="s">
        <v>105</v>
      </c>
      <c r="AT505" s="5" t="s">
        <v>105</v>
      </c>
      <c r="AU505" s="5" t="s">
        <v>105</v>
      </c>
      <c r="AV505" s="5" t="s">
        <v>105</v>
      </c>
      <c r="AW505" s="5" t="s">
        <v>556</v>
      </c>
      <c r="AX505" s="5" t="s">
        <v>232</v>
      </c>
      <c r="AY505" s="5" t="s">
        <v>105</v>
      </c>
      <c r="AZ505" s="5" t="s">
        <v>105</v>
      </c>
      <c r="BA505" s="5" t="s">
        <v>105</v>
      </c>
      <c r="BB505" s="5" t="s">
        <v>105</v>
      </c>
      <c r="BC505" s="5" t="s">
        <v>105</v>
      </c>
      <c r="BD505" s="5" t="s">
        <v>105</v>
      </c>
      <c r="BE505" s="5" t="s">
        <v>105</v>
      </c>
      <c r="BF505" s="5" t="s">
        <v>105</v>
      </c>
      <c r="BG505" s="5" t="s">
        <v>105</v>
      </c>
      <c r="BH505" s="5" t="s">
        <v>105</v>
      </c>
      <c r="BI505" s="5" t="s">
        <v>105</v>
      </c>
      <c r="BJ505" s="5" t="s">
        <v>105</v>
      </c>
      <c r="BK505" s="5" t="s">
        <v>105</v>
      </c>
      <c r="BL505" s="5" t="s">
        <v>318</v>
      </c>
      <c r="BM505" s="5" t="s">
        <v>2401</v>
      </c>
      <c r="BN505" s="5" t="s">
        <v>105</v>
      </c>
      <c r="BO505" s="5" t="s">
        <v>105</v>
      </c>
      <c r="BP505" s="5" t="s">
        <v>988</v>
      </c>
      <c r="BQ505" s="5" t="s">
        <v>105</v>
      </c>
      <c r="BR505" s="5" t="s">
        <v>4346</v>
      </c>
      <c r="BS505" s="5" t="s">
        <v>105</v>
      </c>
      <c r="BT505" s="5" t="s">
        <v>105</v>
      </c>
      <c r="BU505" s="5" t="s">
        <v>119</v>
      </c>
      <c r="BV505" s="5" t="s">
        <v>105</v>
      </c>
      <c r="BW505" s="5" t="s">
        <v>105</v>
      </c>
      <c r="BX505" s="5" t="s">
        <v>105</v>
      </c>
      <c r="BY505" s="5" t="s">
        <v>105</v>
      </c>
      <c r="BZ505" s="5" t="s">
        <v>105</v>
      </c>
      <c r="CA505" s="5" t="s">
        <v>105</v>
      </c>
      <c r="CB505" s="5" t="s">
        <v>105</v>
      </c>
      <c r="CC505" s="5" t="s">
        <v>105</v>
      </c>
      <c r="CD505" s="5" t="s">
        <v>105</v>
      </c>
      <c r="CE505" s="5" t="s">
        <v>105</v>
      </c>
      <c r="CF505" s="5" t="s">
        <v>105</v>
      </c>
      <c r="CG505" s="5" t="s">
        <v>105</v>
      </c>
      <c r="CH505" s="5" t="s">
        <v>105</v>
      </c>
      <c r="CI505" s="5" t="s">
        <v>105</v>
      </c>
      <c r="CJ505" s="5" t="s">
        <v>105</v>
      </c>
      <c r="CK505" s="5" t="s">
        <v>105</v>
      </c>
      <c r="CL505" s="5" t="s">
        <v>105</v>
      </c>
      <c r="CM505" s="5" t="s">
        <v>105</v>
      </c>
      <c r="CN505" s="5" t="s">
        <v>105</v>
      </c>
      <c r="CO505" s="5" t="s">
        <v>105</v>
      </c>
      <c r="CP505" s="5" t="s">
        <v>4347</v>
      </c>
      <c r="CQ505" s="26" t="s">
        <v>4348</v>
      </c>
      <c r="CR505" s="5" t="s">
        <v>105</v>
      </c>
      <c r="CS505" s="5" t="s">
        <v>105</v>
      </c>
      <c r="CT505" s="5" t="s">
        <v>105</v>
      </c>
      <c r="CU505" s="5" t="s">
        <v>105</v>
      </c>
      <c r="CV505" s="13" t="s">
        <v>4349</v>
      </c>
      <c r="CW505" s="6"/>
      <c r="CX505" s="6"/>
      <c r="CY505" s="6"/>
      <c r="CZ505" s="6"/>
      <c r="DA505" s="6"/>
      <c r="DB505" s="6"/>
      <c r="DC505" s="6"/>
      <c r="DD505" s="6"/>
      <c r="DE505" s="6"/>
      <c r="DF505" s="6"/>
    </row>
    <row r="506">
      <c r="A506" s="5" t="s">
        <v>100</v>
      </c>
      <c r="B506" s="5" t="s">
        <v>4322</v>
      </c>
      <c r="C506" s="5" t="s">
        <v>4350</v>
      </c>
      <c r="D506" s="5">
        <v>1098.0</v>
      </c>
      <c r="E506" s="5" t="s">
        <v>105</v>
      </c>
      <c r="F506" s="5">
        <v>1999.0</v>
      </c>
      <c r="G506" s="5" t="s">
        <v>197</v>
      </c>
      <c r="H506" s="5" t="s">
        <v>105</v>
      </c>
      <c r="I506" s="5" t="s">
        <v>150</v>
      </c>
      <c r="J506" s="5" t="s">
        <v>107</v>
      </c>
      <c r="K506" s="5" t="s">
        <v>108</v>
      </c>
      <c r="L506" s="5" t="s">
        <v>105</v>
      </c>
      <c r="M506" s="5" t="s">
        <v>1076</v>
      </c>
      <c r="N506" s="5">
        <v>5.0</v>
      </c>
      <c r="O506" s="26" t="s">
        <v>4351</v>
      </c>
      <c r="P506" s="5" t="s">
        <v>4352</v>
      </c>
      <c r="Q506" s="5" t="s">
        <v>4353</v>
      </c>
      <c r="R506" s="5" t="s">
        <v>105</v>
      </c>
      <c r="S506" s="5" t="s">
        <v>4352</v>
      </c>
      <c r="T506" s="5">
        <v>45.082828</v>
      </c>
      <c r="U506" s="5">
        <v>-101.125213</v>
      </c>
      <c r="V506" s="6"/>
      <c r="W506" s="5">
        <v>2370.0</v>
      </c>
      <c r="X506" s="5" t="s">
        <v>105</v>
      </c>
      <c r="Y506" s="5" t="s">
        <v>105</v>
      </c>
      <c r="Z506" s="5" t="s">
        <v>105</v>
      </c>
      <c r="AA506" s="5" t="s">
        <v>105</v>
      </c>
      <c r="AB506" s="5" t="s">
        <v>105</v>
      </c>
      <c r="AC506" s="5" t="s">
        <v>4354</v>
      </c>
      <c r="AD506" s="5" t="s">
        <v>4355</v>
      </c>
      <c r="AE506" s="5" t="s">
        <v>105</v>
      </c>
      <c r="AF506" s="5" t="s">
        <v>105</v>
      </c>
      <c r="AG506" s="5" t="s">
        <v>105</v>
      </c>
      <c r="AH506" s="5" t="s">
        <v>105</v>
      </c>
      <c r="AI506" s="5" t="s">
        <v>105</v>
      </c>
      <c r="AJ506" s="5" t="s">
        <v>105</v>
      </c>
      <c r="AK506" s="5" t="s">
        <v>105</v>
      </c>
      <c r="AL506" s="5" t="s">
        <v>105</v>
      </c>
      <c r="AM506" s="5">
        <v>1.0</v>
      </c>
      <c r="AN506" s="5" t="s">
        <v>105</v>
      </c>
      <c r="AO506" s="5" t="s">
        <v>105</v>
      </c>
      <c r="AP506" s="5" t="s">
        <v>105</v>
      </c>
      <c r="AQ506" s="5" t="s">
        <v>105</v>
      </c>
      <c r="AR506" s="5" t="s">
        <v>105</v>
      </c>
      <c r="AS506" s="5" t="s">
        <v>105</v>
      </c>
      <c r="AT506" s="5" t="s">
        <v>105</v>
      </c>
      <c r="AU506" s="5" t="s">
        <v>105</v>
      </c>
      <c r="AV506" s="5" t="s">
        <v>105</v>
      </c>
      <c r="AW506" s="5" t="s">
        <v>105</v>
      </c>
      <c r="AX506" s="5" t="s">
        <v>105</v>
      </c>
      <c r="AY506" s="5" t="s">
        <v>105</v>
      </c>
      <c r="AZ506" s="5" t="s">
        <v>105</v>
      </c>
      <c r="BA506" s="5" t="s">
        <v>105</v>
      </c>
      <c r="BB506" s="5" t="s">
        <v>105</v>
      </c>
      <c r="BC506" s="5" t="s">
        <v>105</v>
      </c>
      <c r="BD506" s="5" t="s">
        <v>105</v>
      </c>
      <c r="BE506" s="5" t="s">
        <v>105</v>
      </c>
      <c r="BF506" s="5" t="s">
        <v>105</v>
      </c>
      <c r="BG506" s="5" t="s">
        <v>105</v>
      </c>
      <c r="BH506" s="5" t="s">
        <v>105</v>
      </c>
      <c r="BI506" s="5" t="s">
        <v>105</v>
      </c>
      <c r="BJ506" s="5" t="s">
        <v>105</v>
      </c>
      <c r="BK506" s="5" t="s">
        <v>105</v>
      </c>
      <c r="BL506" s="5" t="s">
        <v>105</v>
      </c>
      <c r="BM506" s="5" t="s">
        <v>105</v>
      </c>
      <c r="BN506" s="5" t="s">
        <v>105</v>
      </c>
      <c r="BO506" s="5" t="s">
        <v>105</v>
      </c>
      <c r="BP506" s="5" t="s">
        <v>759</v>
      </c>
      <c r="BQ506" s="5" t="s">
        <v>105</v>
      </c>
      <c r="BR506" s="5" t="s">
        <v>4356</v>
      </c>
      <c r="BS506" s="5" t="s">
        <v>105</v>
      </c>
      <c r="BT506" s="5" t="s">
        <v>4357</v>
      </c>
      <c r="BU506" s="5" t="s">
        <v>105</v>
      </c>
      <c r="BV506" s="5" t="s">
        <v>105</v>
      </c>
      <c r="BW506" s="5" t="s">
        <v>105</v>
      </c>
      <c r="BX506" s="5" t="s">
        <v>105</v>
      </c>
      <c r="BY506" s="5" t="s">
        <v>105</v>
      </c>
      <c r="BZ506" s="5" t="s">
        <v>105</v>
      </c>
      <c r="CA506" s="5" t="s">
        <v>105</v>
      </c>
      <c r="CB506" s="5" t="s">
        <v>105</v>
      </c>
      <c r="CC506" s="5" t="s">
        <v>105</v>
      </c>
      <c r="CD506" s="5" t="s">
        <v>105</v>
      </c>
      <c r="CE506" s="5" t="s">
        <v>105</v>
      </c>
      <c r="CF506" s="5" t="s">
        <v>105</v>
      </c>
      <c r="CG506" s="5" t="s">
        <v>105</v>
      </c>
      <c r="CH506" s="5" t="s">
        <v>105</v>
      </c>
      <c r="CI506" s="5" t="s">
        <v>105</v>
      </c>
      <c r="CJ506" s="5" t="s">
        <v>105</v>
      </c>
      <c r="CK506" s="5" t="s">
        <v>105</v>
      </c>
      <c r="CL506" s="5" t="s">
        <v>105</v>
      </c>
      <c r="CM506" s="5" t="s">
        <v>105</v>
      </c>
      <c r="CN506" s="5" t="s">
        <v>105</v>
      </c>
      <c r="CO506" s="5" t="s">
        <v>105</v>
      </c>
      <c r="CP506" s="5" t="s">
        <v>105</v>
      </c>
      <c r="CQ506" s="5" t="s">
        <v>105</v>
      </c>
      <c r="CR506" s="5" t="s">
        <v>118</v>
      </c>
      <c r="CS506" s="5" t="s">
        <v>105</v>
      </c>
      <c r="CT506" s="5" t="s">
        <v>105</v>
      </c>
      <c r="CU506" s="5" t="s">
        <v>105</v>
      </c>
      <c r="CV506" s="13" t="s">
        <v>4358</v>
      </c>
      <c r="CW506" s="6"/>
      <c r="CX506" s="6"/>
      <c r="CY506" s="6"/>
      <c r="CZ506" s="6"/>
      <c r="DA506" s="6"/>
      <c r="DB506" s="6"/>
      <c r="DC506" s="6"/>
      <c r="DD506" s="6"/>
      <c r="DE506" s="6"/>
      <c r="DF506" s="6"/>
    </row>
    <row r="507">
      <c r="A507" s="5" t="s">
        <v>100</v>
      </c>
      <c r="B507" s="5" t="s">
        <v>4322</v>
      </c>
      <c r="C507" s="5" t="s">
        <v>4350</v>
      </c>
      <c r="D507" s="5">
        <v>1098.0</v>
      </c>
      <c r="E507" s="5" t="s">
        <v>105</v>
      </c>
      <c r="F507" s="5">
        <v>1999.0</v>
      </c>
      <c r="G507" s="5" t="s">
        <v>197</v>
      </c>
      <c r="H507" s="5" t="s">
        <v>105</v>
      </c>
      <c r="I507" s="5" t="s">
        <v>150</v>
      </c>
      <c r="J507" s="5" t="s">
        <v>107</v>
      </c>
      <c r="K507" s="5" t="s">
        <v>108</v>
      </c>
      <c r="L507" s="5" t="s">
        <v>105</v>
      </c>
      <c r="M507" s="5" t="s">
        <v>105</v>
      </c>
      <c r="N507" s="5">
        <v>1.0</v>
      </c>
      <c r="O507" s="26" t="s">
        <v>4359</v>
      </c>
      <c r="P507" s="5" t="s">
        <v>105</v>
      </c>
      <c r="Q507" s="5" t="s">
        <v>4360</v>
      </c>
      <c r="R507" s="5" t="s">
        <v>105</v>
      </c>
      <c r="S507" s="5" t="s">
        <v>105</v>
      </c>
      <c r="T507" s="5" t="s">
        <v>105</v>
      </c>
      <c r="U507" s="5" t="s">
        <v>105</v>
      </c>
      <c r="V507" s="6"/>
      <c r="W507" s="5" t="s">
        <v>105</v>
      </c>
      <c r="X507" s="5" t="s">
        <v>105</v>
      </c>
      <c r="Y507" s="5" t="s">
        <v>105</v>
      </c>
      <c r="Z507" s="5" t="s">
        <v>105</v>
      </c>
      <c r="AA507" s="5" t="s">
        <v>105</v>
      </c>
      <c r="AB507" s="5" t="s">
        <v>105</v>
      </c>
      <c r="AC507" s="5" t="s">
        <v>4354</v>
      </c>
      <c r="AD507" s="5" t="s">
        <v>105</v>
      </c>
      <c r="AE507" s="5" t="s">
        <v>105</v>
      </c>
      <c r="AF507" s="5" t="s">
        <v>105</v>
      </c>
      <c r="AG507" s="5" t="s">
        <v>105</v>
      </c>
      <c r="AH507" s="5" t="s">
        <v>105</v>
      </c>
      <c r="AI507" s="5" t="s">
        <v>105</v>
      </c>
      <c r="AJ507" s="5" t="s">
        <v>105</v>
      </c>
      <c r="AK507" s="5" t="s">
        <v>105</v>
      </c>
      <c r="AL507" s="5" t="s">
        <v>105</v>
      </c>
      <c r="AM507" s="5">
        <v>1.0</v>
      </c>
      <c r="AN507" s="5" t="s">
        <v>105</v>
      </c>
      <c r="AO507" s="5" t="s">
        <v>105</v>
      </c>
      <c r="AP507" s="5" t="s">
        <v>105</v>
      </c>
      <c r="AQ507" s="5" t="s">
        <v>105</v>
      </c>
      <c r="AR507" s="5" t="s">
        <v>105</v>
      </c>
      <c r="AS507" s="5" t="s">
        <v>105</v>
      </c>
      <c r="AT507" s="5" t="s">
        <v>105</v>
      </c>
      <c r="AU507" s="5" t="s">
        <v>105</v>
      </c>
      <c r="AV507" s="5" t="s">
        <v>105</v>
      </c>
      <c r="AW507" s="5" t="s">
        <v>105</v>
      </c>
      <c r="AX507" s="5" t="s">
        <v>105</v>
      </c>
      <c r="AY507" s="5" t="s">
        <v>105</v>
      </c>
      <c r="AZ507" s="5" t="s">
        <v>105</v>
      </c>
      <c r="BA507" s="5" t="s">
        <v>105</v>
      </c>
      <c r="BB507" s="5" t="s">
        <v>105</v>
      </c>
      <c r="BC507" s="5" t="s">
        <v>105</v>
      </c>
      <c r="BD507" s="5" t="s">
        <v>105</v>
      </c>
      <c r="BE507" s="5" t="s">
        <v>105</v>
      </c>
      <c r="BF507" s="5" t="s">
        <v>105</v>
      </c>
      <c r="BG507" s="5" t="s">
        <v>105</v>
      </c>
      <c r="BH507" s="5" t="s">
        <v>105</v>
      </c>
      <c r="BI507" s="5" t="s">
        <v>105</v>
      </c>
      <c r="BJ507" s="5" t="s">
        <v>105</v>
      </c>
      <c r="BK507" s="5" t="s">
        <v>105</v>
      </c>
      <c r="BL507" s="5" t="s">
        <v>105</v>
      </c>
      <c r="BM507" s="5" t="s">
        <v>105</v>
      </c>
      <c r="BN507" s="5" t="s">
        <v>105</v>
      </c>
      <c r="BO507" s="5" t="s">
        <v>105</v>
      </c>
      <c r="BP507" s="5" t="s">
        <v>4361</v>
      </c>
      <c r="BQ507" s="5" t="s">
        <v>105</v>
      </c>
      <c r="BR507" s="5" t="s">
        <v>4362</v>
      </c>
      <c r="BS507" s="5" t="s">
        <v>105</v>
      </c>
      <c r="BT507" s="5" t="s">
        <v>105</v>
      </c>
      <c r="BU507" s="5" t="s">
        <v>105</v>
      </c>
      <c r="BV507" s="5" t="s">
        <v>105</v>
      </c>
      <c r="BW507" s="5" t="s">
        <v>105</v>
      </c>
      <c r="BX507" s="5" t="s">
        <v>105</v>
      </c>
      <c r="BY507" s="5" t="s">
        <v>105</v>
      </c>
      <c r="BZ507" s="5" t="s">
        <v>105</v>
      </c>
      <c r="CA507" s="5" t="s">
        <v>105</v>
      </c>
      <c r="CB507" s="5" t="s">
        <v>105</v>
      </c>
      <c r="CC507" s="5" t="s">
        <v>105</v>
      </c>
      <c r="CD507" s="5" t="s">
        <v>105</v>
      </c>
      <c r="CE507" s="5" t="s">
        <v>105</v>
      </c>
      <c r="CF507" s="5" t="s">
        <v>105</v>
      </c>
      <c r="CG507" s="5" t="s">
        <v>105</v>
      </c>
      <c r="CH507" s="5" t="s">
        <v>105</v>
      </c>
      <c r="CI507" s="5" t="s">
        <v>105</v>
      </c>
      <c r="CJ507" s="5" t="s">
        <v>105</v>
      </c>
      <c r="CK507" s="5" t="s">
        <v>105</v>
      </c>
      <c r="CL507" s="5" t="s">
        <v>105</v>
      </c>
      <c r="CM507" s="5" t="s">
        <v>105</v>
      </c>
      <c r="CN507" s="5" t="s">
        <v>105</v>
      </c>
      <c r="CO507" s="5" t="s">
        <v>105</v>
      </c>
      <c r="CP507" s="5" t="s">
        <v>4363</v>
      </c>
      <c r="CQ507" s="5" t="s">
        <v>105</v>
      </c>
      <c r="CR507" s="5" t="s">
        <v>105</v>
      </c>
      <c r="CS507" s="5" t="s">
        <v>105</v>
      </c>
      <c r="CT507" s="5" t="s">
        <v>105</v>
      </c>
      <c r="CU507" s="5" t="s">
        <v>105</v>
      </c>
      <c r="CV507" s="5" t="s">
        <v>4364</v>
      </c>
      <c r="CW507" s="6"/>
      <c r="CX507" s="6"/>
      <c r="CY507" s="6"/>
      <c r="CZ507" s="6"/>
      <c r="DA507" s="6"/>
      <c r="DB507" s="6"/>
      <c r="DC507" s="6"/>
      <c r="DD507" s="6"/>
      <c r="DE507" s="6"/>
      <c r="DF507" s="6"/>
    </row>
    <row r="508">
      <c r="A508" s="5" t="s">
        <v>100</v>
      </c>
      <c r="B508" s="5" t="s">
        <v>4322</v>
      </c>
      <c r="C508" s="5" t="s">
        <v>4350</v>
      </c>
      <c r="D508" s="5">
        <v>1098.0</v>
      </c>
      <c r="E508" s="5" t="s">
        <v>105</v>
      </c>
      <c r="F508" s="5">
        <v>1999.0</v>
      </c>
      <c r="G508" s="5" t="s">
        <v>197</v>
      </c>
      <c r="H508" s="5" t="s">
        <v>105</v>
      </c>
      <c r="I508" s="5" t="s">
        <v>150</v>
      </c>
      <c r="J508" s="5" t="s">
        <v>107</v>
      </c>
      <c r="K508" s="5" t="s">
        <v>108</v>
      </c>
      <c r="L508" s="5" t="s">
        <v>105</v>
      </c>
      <c r="M508" s="5" t="s">
        <v>105</v>
      </c>
      <c r="N508" s="5">
        <v>1.0</v>
      </c>
      <c r="O508" s="26" t="s">
        <v>4365</v>
      </c>
      <c r="P508" s="5" t="s">
        <v>4352</v>
      </c>
      <c r="Q508" s="5" t="s">
        <v>4353</v>
      </c>
      <c r="R508" s="5" t="s">
        <v>105</v>
      </c>
      <c r="S508" s="5" t="s">
        <v>4352</v>
      </c>
      <c r="T508" s="5">
        <v>45.082828</v>
      </c>
      <c r="U508" s="5">
        <v>-101.125213</v>
      </c>
      <c r="V508" s="6"/>
      <c r="W508" s="5">
        <v>2370.0</v>
      </c>
      <c r="X508" s="5" t="s">
        <v>105</v>
      </c>
      <c r="Y508" s="5" t="s">
        <v>105</v>
      </c>
      <c r="Z508" s="5" t="s">
        <v>105</v>
      </c>
      <c r="AA508" s="5" t="s">
        <v>105</v>
      </c>
      <c r="AB508" s="5" t="s">
        <v>105</v>
      </c>
      <c r="AC508" s="5" t="s">
        <v>105</v>
      </c>
      <c r="AD508" s="5" t="s">
        <v>105</v>
      </c>
      <c r="AE508" s="5" t="s">
        <v>105</v>
      </c>
      <c r="AF508" s="5" t="s">
        <v>105</v>
      </c>
      <c r="AG508" s="5" t="s">
        <v>105</v>
      </c>
      <c r="AH508" s="5" t="s">
        <v>105</v>
      </c>
      <c r="AI508" s="5" t="s">
        <v>105</v>
      </c>
      <c r="AJ508" s="5" t="s">
        <v>105</v>
      </c>
      <c r="AK508" s="5" t="s">
        <v>105</v>
      </c>
      <c r="AL508" s="5" t="s">
        <v>105</v>
      </c>
      <c r="AM508" s="5">
        <v>2.0</v>
      </c>
      <c r="AN508" s="5" t="s">
        <v>105</v>
      </c>
      <c r="AO508" s="5" t="s">
        <v>105</v>
      </c>
      <c r="AP508" s="5" t="s">
        <v>105</v>
      </c>
      <c r="AQ508" s="5" t="s">
        <v>105</v>
      </c>
      <c r="AR508" s="5" t="s">
        <v>105</v>
      </c>
      <c r="AS508" s="5" t="s">
        <v>105</v>
      </c>
      <c r="AT508" s="5" t="s">
        <v>105</v>
      </c>
      <c r="AU508" s="5" t="s">
        <v>105</v>
      </c>
      <c r="AV508" s="5" t="s">
        <v>105</v>
      </c>
      <c r="AW508" s="5" t="s">
        <v>105</v>
      </c>
      <c r="AX508" s="5" t="s">
        <v>105</v>
      </c>
      <c r="AY508" s="5" t="s">
        <v>105</v>
      </c>
      <c r="AZ508" s="5" t="s">
        <v>105</v>
      </c>
      <c r="BA508" s="5" t="s">
        <v>105</v>
      </c>
      <c r="BB508" s="5" t="s">
        <v>105</v>
      </c>
      <c r="BC508" s="5" t="s">
        <v>105</v>
      </c>
      <c r="BD508" s="5" t="s">
        <v>105</v>
      </c>
      <c r="BE508" s="5" t="s">
        <v>105</v>
      </c>
      <c r="BF508" s="5" t="s">
        <v>105</v>
      </c>
      <c r="BG508" s="5" t="s">
        <v>105</v>
      </c>
      <c r="BH508" s="5" t="s">
        <v>105</v>
      </c>
      <c r="BI508" s="5" t="s">
        <v>105</v>
      </c>
      <c r="BJ508" s="5" t="s">
        <v>105</v>
      </c>
      <c r="BK508" s="5" t="s">
        <v>105</v>
      </c>
      <c r="BL508" s="5" t="s">
        <v>105</v>
      </c>
      <c r="BM508" s="5" t="s">
        <v>105</v>
      </c>
      <c r="BN508" s="5" t="s">
        <v>105</v>
      </c>
      <c r="BO508" s="5" t="s">
        <v>105</v>
      </c>
      <c r="BP508" s="5" t="s">
        <v>4366</v>
      </c>
      <c r="BQ508" s="5" t="s">
        <v>118</v>
      </c>
      <c r="BR508" s="5" t="s">
        <v>105</v>
      </c>
      <c r="BS508" s="5" t="s">
        <v>105</v>
      </c>
      <c r="BT508" s="5" t="s">
        <v>105</v>
      </c>
      <c r="BU508" s="5" t="s">
        <v>105</v>
      </c>
      <c r="BV508" s="5" t="s">
        <v>105</v>
      </c>
      <c r="BW508" s="5" t="s">
        <v>105</v>
      </c>
      <c r="BX508" s="5" t="s">
        <v>105</v>
      </c>
      <c r="BY508" s="5" t="s">
        <v>105</v>
      </c>
      <c r="BZ508" s="5" t="s">
        <v>105</v>
      </c>
      <c r="CA508" s="5" t="s">
        <v>105</v>
      </c>
      <c r="CB508" s="5" t="s">
        <v>105</v>
      </c>
      <c r="CC508" s="5" t="s">
        <v>105</v>
      </c>
      <c r="CD508" s="5" t="s">
        <v>105</v>
      </c>
      <c r="CE508" s="5" t="s">
        <v>105</v>
      </c>
      <c r="CF508" s="5" t="s">
        <v>105</v>
      </c>
      <c r="CG508" s="5" t="s">
        <v>105</v>
      </c>
      <c r="CH508" s="5" t="s">
        <v>105</v>
      </c>
      <c r="CI508" s="5" t="s">
        <v>105</v>
      </c>
      <c r="CJ508" s="5" t="s">
        <v>105</v>
      </c>
      <c r="CK508" s="5" t="s">
        <v>105</v>
      </c>
      <c r="CL508" s="5" t="s">
        <v>105</v>
      </c>
      <c r="CM508" s="5" t="s">
        <v>105</v>
      </c>
      <c r="CN508" s="5" t="s">
        <v>105</v>
      </c>
      <c r="CO508" s="5" t="s">
        <v>105</v>
      </c>
      <c r="CP508" s="5" t="s">
        <v>105</v>
      </c>
      <c r="CQ508" s="5" t="s">
        <v>105</v>
      </c>
      <c r="CR508" s="5" t="s">
        <v>105</v>
      </c>
      <c r="CS508" s="5" t="s">
        <v>105</v>
      </c>
      <c r="CT508" s="5" t="s">
        <v>105</v>
      </c>
      <c r="CU508" s="5" t="s">
        <v>105</v>
      </c>
      <c r="CV508" s="5" t="s">
        <v>4367</v>
      </c>
      <c r="CW508" s="6"/>
      <c r="CX508" s="6"/>
      <c r="CY508" s="6"/>
      <c r="CZ508" s="6"/>
      <c r="DA508" s="6"/>
      <c r="DB508" s="6"/>
      <c r="DC508" s="6"/>
      <c r="DD508" s="6"/>
      <c r="DE508" s="6"/>
      <c r="DF508" s="6"/>
    </row>
    <row r="509">
      <c r="A509" s="5" t="s">
        <v>100</v>
      </c>
      <c r="B509" s="5" t="s">
        <v>4322</v>
      </c>
      <c r="C509" s="5" t="s">
        <v>4350</v>
      </c>
      <c r="D509" s="5">
        <v>1098.0</v>
      </c>
      <c r="E509" s="5" t="s">
        <v>105</v>
      </c>
      <c r="F509" s="5">
        <v>1999.0</v>
      </c>
      <c r="G509" s="5" t="s">
        <v>197</v>
      </c>
      <c r="H509" s="5" t="s">
        <v>105</v>
      </c>
      <c r="I509" s="5" t="s">
        <v>150</v>
      </c>
      <c r="J509" s="5" t="s">
        <v>107</v>
      </c>
      <c r="K509" s="5" t="s">
        <v>108</v>
      </c>
      <c r="L509" s="5" t="s">
        <v>105</v>
      </c>
      <c r="M509" s="5" t="s">
        <v>105</v>
      </c>
      <c r="N509" s="5" t="s">
        <v>105</v>
      </c>
      <c r="O509" s="26" t="s">
        <v>4368</v>
      </c>
      <c r="P509" s="5" t="s">
        <v>105</v>
      </c>
      <c r="Q509" s="5" t="s">
        <v>105</v>
      </c>
      <c r="R509" s="5" t="s">
        <v>105</v>
      </c>
      <c r="S509" s="5" t="s">
        <v>105</v>
      </c>
      <c r="T509" s="5" t="s">
        <v>105</v>
      </c>
      <c r="U509" s="5" t="s">
        <v>105</v>
      </c>
      <c r="V509" s="6"/>
      <c r="W509" s="5" t="s">
        <v>105</v>
      </c>
      <c r="X509" s="5">
        <v>1907.0</v>
      </c>
      <c r="Y509" s="5" t="s">
        <v>105</v>
      </c>
      <c r="Z509" s="5" t="s">
        <v>105</v>
      </c>
      <c r="AA509" s="5" t="s">
        <v>105</v>
      </c>
      <c r="AB509" s="5" t="s">
        <v>105</v>
      </c>
      <c r="AC509" s="5" t="s">
        <v>4354</v>
      </c>
      <c r="AD509" s="5" t="s">
        <v>105</v>
      </c>
      <c r="AE509" s="5" t="s">
        <v>105</v>
      </c>
      <c r="AF509" s="5" t="s">
        <v>105</v>
      </c>
      <c r="AG509" s="5" t="s">
        <v>105</v>
      </c>
      <c r="AH509" s="5" t="s">
        <v>105</v>
      </c>
      <c r="AI509" s="5" t="s">
        <v>105</v>
      </c>
      <c r="AJ509" s="5" t="s">
        <v>105</v>
      </c>
      <c r="AK509" s="5" t="s">
        <v>105</v>
      </c>
      <c r="AL509" s="5" t="s">
        <v>105</v>
      </c>
      <c r="AM509" s="5">
        <v>1.0</v>
      </c>
      <c r="AN509" s="5" t="s">
        <v>105</v>
      </c>
      <c r="AO509" s="5" t="s">
        <v>105</v>
      </c>
      <c r="AP509" s="5" t="s">
        <v>105</v>
      </c>
      <c r="AQ509" s="5" t="s">
        <v>105</v>
      </c>
      <c r="AR509" s="5" t="s">
        <v>105</v>
      </c>
      <c r="AS509" s="5" t="s">
        <v>105</v>
      </c>
      <c r="AT509" s="5" t="s">
        <v>105</v>
      </c>
      <c r="AU509" s="5" t="s">
        <v>105</v>
      </c>
      <c r="AV509" s="5" t="s">
        <v>105</v>
      </c>
      <c r="AW509" s="5" t="s">
        <v>105</v>
      </c>
      <c r="AX509" s="5" t="s">
        <v>105</v>
      </c>
      <c r="AY509" s="5" t="s">
        <v>105</v>
      </c>
      <c r="AZ509" s="5" t="s">
        <v>105</v>
      </c>
      <c r="BA509" s="5" t="s">
        <v>105</v>
      </c>
      <c r="BB509" s="5" t="s">
        <v>105</v>
      </c>
      <c r="BC509" s="5" t="s">
        <v>105</v>
      </c>
      <c r="BD509" s="5" t="s">
        <v>105</v>
      </c>
      <c r="BE509" s="5" t="s">
        <v>105</v>
      </c>
      <c r="BF509" s="5" t="s">
        <v>105</v>
      </c>
      <c r="BG509" s="5" t="s">
        <v>105</v>
      </c>
      <c r="BH509" s="5" t="s">
        <v>105</v>
      </c>
      <c r="BI509" s="5" t="s">
        <v>105</v>
      </c>
      <c r="BJ509" s="5" t="s">
        <v>105</v>
      </c>
      <c r="BK509" s="5" t="s">
        <v>105</v>
      </c>
      <c r="BL509" s="5" t="s">
        <v>105</v>
      </c>
      <c r="BM509" s="5" t="s">
        <v>105</v>
      </c>
      <c r="BN509" s="5" t="s">
        <v>105</v>
      </c>
      <c r="BO509" s="5" t="s">
        <v>105</v>
      </c>
      <c r="BP509" s="5" t="s">
        <v>759</v>
      </c>
      <c r="BQ509" s="5" t="s">
        <v>105</v>
      </c>
      <c r="BR509" s="5" t="s">
        <v>4369</v>
      </c>
      <c r="BS509" s="5" t="s">
        <v>118</v>
      </c>
      <c r="BT509" s="5" t="s">
        <v>4370</v>
      </c>
      <c r="BU509" s="5" t="s">
        <v>105</v>
      </c>
      <c r="BV509" s="5" t="s">
        <v>105</v>
      </c>
      <c r="BW509" s="5" t="s">
        <v>105</v>
      </c>
      <c r="BX509" s="5" t="s">
        <v>4371</v>
      </c>
      <c r="BY509" s="5" t="s">
        <v>105</v>
      </c>
      <c r="BZ509" s="5" t="s">
        <v>105</v>
      </c>
      <c r="CA509" s="5" t="s">
        <v>105</v>
      </c>
      <c r="CB509" s="5" t="s">
        <v>105</v>
      </c>
      <c r="CC509" s="5" t="s">
        <v>105</v>
      </c>
      <c r="CD509" s="5" t="s">
        <v>105</v>
      </c>
      <c r="CE509" s="5" t="s">
        <v>105</v>
      </c>
      <c r="CF509" s="5" t="s">
        <v>105</v>
      </c>
      <c r="CG509" s="5" t="s">
        <v>105</v>
      </c>
      <c r="CH509" s="5" t="s">
        <v>105</v>
      </c>
      <c r="CI509" s="5" t="s">
        <v>105</v>
      </c>
      <c r="CJ509" s="5" t="s">
        <v>105</v>
      </c>
      <c r="CK509" s="5" t="s">
        <v>105</v>
      </c>
      <c r="CL509" s="5" t="s">
        <v>105</v>
      </c>
      <c r="CM509" s="5" t="s">
        <v>105</v>
      </c>
      <c r="CN509" s="5" t="s">
        <v>105</v>
      </c>
      <c r="CO509" s="5" t="s">
        <v>105</v>
      </c>
      <c r="CP509" s="5" t="s">
        <v>105</v>
      </c>
      <c r="CQ509" s="5" t="s">
        <v>105</v>
      </c>
      <c r="CR509" s="5" t="s">
        <v>105</v>
      </c>
      <c r="CS509" s="5" t="s">
        <v>105</v>
      </c>
      <c r="CT509" s="5" t="s">
        <v>105</v>
      </c>
      <c r="CU509" s="5" t="s">
        <v>105</v>
      </c>
      <c r="CV509" s="5" t="s">
        <v>4372</v>
      </c>
      <c r="CW509" s="6"/>
      <c r="CX509" s="6"/>
      <c r="CY509" s="6"/>
      <c r="CZ509" s="6"/>
      <c r="DA509" s="6"/>
      <c r="DB509" s="6"/>
      <c r="DC509" s="6"/>
      <c r="DD509" s="6"/>
      <c r="DE509" s="6"/>
      <c r="DF509" s="6"/>
    </row>
    <row r="510">
      <c r="A510" s="5" t="s">
        <v>100</v>
      </c>
      <c r="B510" s="5" t="s">
        <v>4322</v>
      </c>
      <c r="C510" s="5" t="s">
        <v>4350</v>
      </c>
      <c r="D510" s="5">
        <v>1098.0</v>
      </c>
      <c r="E510" s="5" t="s">
        <v>105</v>
      </c>
      <c r="F510" s="5">
        <v>1999.0</v>
      </c>
      <c r="G510" s="5" t="s">
        <v>197</v>
      </c>
      <c r="H510" s="5" t="s">
        <v>105</v>
      </c>
      <c r="I510" s="5" t="s">
        <v>150</v>
      </c>
      <c r="J510" s="5" t="s">
        <v>107</v>
      </c>
      <c r="K510" s="5" t="s">
        <v>108</v>
      </c>
      <c r="L510" s="5" t="s">
        <v>2032</v>
      </c>
      <c r="M510" s="5" t="s">
        <v>105</v>
      </c>
      <c r="N510" s="5" t="s">
        <v>105</v>
      </c>
      <c r="O510" s="26" t="s">
        <v>4373</v>
      </c>
      <c r="P510" s="5" t="s">
        <v>105</v>
      </c>
      <c r="Q510" s="5" t="s">
        <v>4374</v>
      </c>
      <c r="R510" s="5" t="s">
        <v>105</v>
      </c>
      <c r="S510" s="5" t="s">
        <v>105</v>
      </c>
      <c r="T510" s="5" t="s">
        <v>105</v>
      </c>
      <c r="U510" s="5" t="s">
        <v>105</v>
      </c>
      <c r="V510" s="6"/>
      <c r="W510" s="5" t="s">
        <v>105</v>
      </c>
      <c r="X510" s="5" t="s">
        <v>105</v>
      </c>
      <c r="Y510" s="5" t="s">
        <v>105</v>
      </c>
      <c r="Z510" s="5" t="s">
        <v>105</v>
      </c>
      <c r="AA510" s="5" t="s">
        <v>105</v>
      </c>
      <c r="AB510" s="5" t="s">
        <v>105</v>
      </c>
      <c r="AC510" s="5" t="s">
        <v>105</v>
      </c>
      <c r="AD510" s="5" t="s">
        <v>105</v>
      </c>
      <c r="AE510" s="5" t="s">
        <v>105</v>
      </c>
      <c r="AF510" s="5" t="s">
        <v>105</v>
      </c>
      <c r="AG510" s="5" t="s">
        <v>105</v>
      </c>
      <c r="AH510" s="5" t="s">
        <v>105</v>
      </c>
      <c r="AI510" s="5" t="s">
        <v>105</v>
      </c>
      <c r="AJ510" s="5" t="s">
        <v>105</v>
      </c>
      <c r="AK510" s="5" t="s">
        <v>105</v>
      </c>
      <c r="AL510" s="5" t="s">
        <v>105</v>
      </c>
      <c r="AM510" s="5" t="s">
        <v>105</v>
      </c>
      <c r="AN510" s="5" t="s">
        <v>105</v>
      </c>
      <c r="AO510" s="5" t="s">
        <v>105</v>
      </c>
      <c r="AP510" s="5" t="s">
        <v>105</v>
      </c>
      <c r="AQ510" s="5" t="s">
        <v>105</v>
      </c>
      <c r="AR510" s="5" t="s">
        <v>105</v>
      </c>
      <c r="AS510" s="5" t="s">
        <v>105</v>
      </c>
      <c r="AT510" s="5" t="s">
        <v>105</v>
      </c>
      <c r="AU510" s="5" t="s">
        <v>105</v>
      </c>
      <c r="AV510" s="5" t="s">
        <v>105</v>
      </c>
      <c r="AW510" s="5" t="s">
        <v>105</v>
      </c>
      <c r="AX510" s="5" t="s">
        <v>105</v>
      </c>
      <c r="AY510" s="5" t="s">
        <v>105</v>
      </c>
      <c r="AZ510" s="5" t="s">
        <v>105</v>
      </c>
      <c r="BA510" s="5" t="s">
        <v>105</v>
      </c>
      <c r="BB510" s="5" t="s">
        <v>105</v>
      </c>
      <c r="BC510" s="5" t="s">
        <v>105</v>
      </c>
      <c r="BD510" s="5" t="s">
        <v>105</v>
      </c>
      <c r="BE510" s="5" t="s">
        <v>105</v>
      </c>
      <c r="BF510" s="5" t="s">
        <v>105</v>
      </c>
      <c r="BG510" s="5" t="s">
        <v>105</v>
      </c>
      <c r="BH510" s="5" t="s">
        <v>105</v>
      </c>
      <c r="BI510" s="5" t="s">
        <v>105</v>
      </c>
      <c r="BJ510" s="5" t="s">
        <v>105</v>
      </c>
      <c r="BK510" s="5" t="s">
        <v>105</v>
      </c>
      <c r="BL510" s="5" t="s">
        <v>105</v>
      </c>
      <c r="BM510" s="5" t="s">
        <v>105</v>
      </c>
      <c r="BN510" s="5" t="s">
        <v>105</v>
      </c>
      <c r="BO510" s="5" t="s">
        <v>105</v>
      </c>
      <c r="BP510" s="5" t="s">
        <v>105</v>
      </c>
      <c r="BQ510" s="5" t="s">
        <v>105</v>
      </c>
      <c r="BR510" s="5" t="s">
        <v>105</v>
      </c>
      <c r="BS510" s="5" t="s">
        <v>105</v>
      </c>
      <c r="BT510" s="5" t="s">
        <v>105</v>
      </c>
      <c r="BU510" s="5" t="s">
        <v>105</v>
      </c>
      <c r="BV510" s="5" t="s">
        <v>105</v>
      </c>
      <c r="BW510" s="5" t="s">
        <v>105</v>
      </c>
      <c r="BX510" s="5" t="s">
        <v>105</v>
      </c>
      <c r="BY510" s="5" t="s">
        <v>105</v>
      </c>
      <c r="BZ510" s="5" t="s">
        <v>105</v>
      </c>
      <c r="CA510" s="5" t="s">
        <v>105</v>
      </c>
      <c r="CB510" s="5" t="s">
        <v>105</v>
      </c>
      <c r="CC510" s="5" t="s">
        <v>105</v>
      </c>
      <c r="CD510" s="5" t="s">
        <v>105</v>
      </c>
      <c r="CE510" s="5" t="s">
        <v>105</v>
      </c>
      <c r="CF510" s="5" t="s">
        <v>105</v>
      </c>
      <c r="CG510" s="5" t="s">
        <v>105</v>
      </c>
      <c r="CH510" s="5" t="s">
        <v>105</v>
      </c>
      <c r="CI510" s="5" t="s">
        <v>105</v>
      </c>
      <c r="CJ510" s="5" t="s">
        <v>105</v>
      </c>
      <c r="CK510" s="5" t="s">
        <v>105</v>
      </c>
      <c r="CL510" s="5" t="s">
        <v>105</v>
      </c>
      <c r="CM510" s="5" t="s">
        <v>105</v>
      </c>
      <c r="CN510" s="5" t="s">
        <v>105</v>
      </c>
      <c r="CO510" s="5" t="s">
        <v>105</v>
      </c>
      <c r="CP510" s="5" t="s">
        <v>105</v>
      </c>
      <c r="CQ510" s="5" t="s">
        <v>105</v>
      </c>
      <c r="CR510" s="5" t="s">
        <v>105</v>
      </c>
      <c r="CS510" s="5" t="s">
        <v>105</v>
      </c>
      <c r="CT510" s="5" t="s">
        <v>105</v>
      </c>
      <c r="CU510" s="5" t="s">
        <v>105</v>
      </c>
      <c r="CV510" s="5" t="s">
        <v>4375</v>
      </c>
      <c r="CW510" s="6"/>
      <c r="CX510" s="6"/>
      <c r="CY510" s="6"/>
      <c r="CZ510" s="6"/>
      <c r="DA510" s="6"/>
      <c r="DB510" s="6"/>
      <c r="DC510" s="6"/>
      <c r="DD510" s="6"/>
      <c r="DE510" s="6"/>
      <c r="DF510" s="6"/>
    </row>
    <row r="511">
      <c r="A511" s="5" t="s">
        <v>100</v>
      </c>
      <c r="B511" s="5" t="s">
        <v>4322</v>
      </c>
      <c r="C511" s="5" t="s">
        <v>4376</v>
      </c>
      <c r="D511" s="5">
        <v>29455.0</v>
      </c>
      <c r="E511" s="5" t="s">
        <v>4377</v>
      </c>
      <c r="F511" s="5">
        <v>2006.0</v>
      </c>
      <c r="G511" s="5" t="s">
        <v>241</v>
      </c>
      <c r="H511" s="5">
        <v>16.0</v>
      </c>
      <c r="I511" s="5" t="s">
        <v>136</v>
      </c>
      <c r="J511" s="5" t="s">
        <v>107</v>
      </c>
      <c r="K511" s="5" t="s">
        <v>108</v>
      </c>
      <c r="L511" s="5" t="s">
        <v>105</v>
      </c>
      <c r="M511" s="5" t="s">
        <v>225</v>
      </c>
      <c r="N511" s="5">
        <v>1.0</v>
      </c>
      <c r="O511" s="26" t="s">
        <v>4378</v>
      </c>
      <c r="P511" s="5" t="s">
        <v>4379</v>
      </c>
      <c r="Q511" s="5" t="s">
        <v>4376</v>
      </c>
      <c r="R511" s="5" t="s">
        <v>4380</v>
      </c>
      <c r="S511" s="5" t="s">
        <v>105</v>
      </c>
      <c r="T511" s="5">
        <v>43.377031</v>
      </c>
      <c r="U511" s="5">
        <v>-99.187131</v>
      </c>
      <c r="V511" s="6"/>
      <c r="W511" s="5">
        <v>1949.0</v>
      </c>
      <c r="X511" s="5">
        <v>500.0</v>
      </c>
      <c r="Y511" s="5" t="s">
        <v>105</v>
      </c>
      <c r="Z511" s="5" t="s">
        <v>105</v>
      </c>
      <c r="AA511" s="5" t="s">
        <v>220</v>
      </c>
      <c r="AB511" s="5">
        <v>24.0</v>
      </c>
      <c r="AC511" s="5" t="s">
        <v>4381</v>
      </c>
      <c r="AD511" s="5" t="s">
        <v>4382</v>
      </c>
      <c r="AE511" s="5" t="s">
        <v>105</v>
      </c>
      <c r="AF511" s="5" t="s">
        <v>105</v>
      </c>
      <c r="AG511" s="5" t="s">
        <v>105</v>
      </c>
      <c r="AH511" s="6">
        <f>12.5/60</f>
        <v>0.2083333333</v>
      </c>
      <c r="AI511" s="28">
        <f t="shared" ref="AI511:AI512" si="136">CONVERT(AJ511, "ft", "m")</f>
        <v>4.572</v>
      </c>
      <c r="AJ511" s="22">
        <v>15.0</v>
      </c>
      <c r="AK511" s="24">
        <f t="shared" ref="AK511:AK512" si="137">CONVERT(AJ511, "ft", "yd")</f>
        <v>5</v>
      </c>
      <c r="AL511" s="5" t="s">
        <v>105</v>
      </c>
      <c r="AM511" s="5">
        <v>1.0</v>
      </c>
      <c r="AN511" s="5">
        <v>8.0</v>
      </c>
      <c r="AO511" s="5" t="s">
        <v>105</v>
      </c>
      <c r="AP511" s="5" t="s">
        <v>105</v>
      </c>
      <c r="AQ511" s="5" t="s">
        <v>105</v>
      </c>
      <c r="AR511" s="5" t="s">
        <v>105</v>
      </c>
      <c r="AS511" s="5" t="s">
        <v>105</v>
      </c>
      <c r="AT511" s="5" t="s">
        <v>105</v>
      </c>
      <c r="AU511" s="5" t="s">
        <v>105</v>
      </c>
      <c r="AV511" s="5" t="s">
        <v>105</v>
      </c>
      <c r="AW511" s="5" t="s">
        <v>116</v>
      </c>
      <c r="AX511" s="5" t="s">
        <v>105</v>
      </c>
      <c r="AY511" s="5" t="s">
        <v>105</v>
      </c>
      <c r="AZ511" s="5" t="s">
        <v>105</v>
      </c>
      <c r="BA511" s="5" t="s">
        <v>105</v>
      </c>
      <c r="BB511" s="5" t="s">
        <v>105</v>
      </c>
      <c r="BC511" s="5" t="s">
        <v>105</v>
      </c>
      <c r="BD511" s="5" t="s">
        <v>105</v>
      </c>
      <c r="BE511" s="5" t="s">
        <v>105</v>
      </c>
      <c r="BF511" s="5" t="s">
        <v>105</v>
      </c>
      <c r="BG511" s="5" t="s">
        <v>105</v>
      </c>
      <c r="BH511" s="5" t="s">
        <v>105</v>
      </c>
      <c r="BI511" s="5" t="s">
        <v>105</v>
      </c>
      <c r="BJ511" s="5" t="s">
        <v>105</v>
      </c>
      <c r="BK511" s="5" t="s">
        <v>105</v>
      </c>
      <c r="BL511" s="5" t="s">
        <v>105</v>
      </c>
      <c r="BM511" s="5" t="s">
        <v>105</v>
      </c>
      <c r="BN511" s="5" t="s">
        <v>105</v>
      </c>
      <c r="BO511" s="5" t="s">
        <v>105</v>
      </c>
      <c r="BP511" s="5" t="s">
        <v>4383</v>
      </c>
      <c r="BQ511" s="5" t="s">
        <v>105</v>
      </c>
      <c r="BR511" s="5" t="s">
        <v>4384</v>
      </c>
      <c r="BS511" s="5" t="s">
        <v>105</v>
      </c>
      <c r="BT511" s="5" t="s">
        <v>4385</v>
      </c>
      <c r="BU511" s="5" t="s">
        <v>119</v>
      </c>
      <c r="BV511" s="5" t="s">
        <v>105</v>
      </c>
      <c r="BW511" s="5" t="s">
        <v>105</v>
      </c>
      <c r="BX511" s="5" t="s">
        <v>105</v>
      </c>
      <c r="BY511" s="5" t="s">
        <v>105</v>
      </c>
      <c r="BZ511" s="5" t="s">
        <v>105</v>
      </c>
      <c r="CA511" s="5" t="s">
        <v>105</v>
      </c>
      <c r="CB511" s="5" t="s">
        <v>105</v>
      </c>
      <c r="CC511" s="5" t="s">
        <v>105</v>
      </c>
      <c r="CD511" s="5" t="s">
        <v>105</v>
      </c>
      <c r="CE511" s="5" t="s">
        <v>105</v>
      </c>
      <c r="CF511" s="5" t="s">
        <v>105</v>
      </c>
      <c r="CG511" s="5" t="s">
        <v>105</v>
      </c>
      <c r="CH511" s="5" t="s">
        <v>105</v>
      </c>
      <c r="CI511" s="5" t="s">
        <v>105</v>
      </c>
      <c r="CJ511" s="5" t="s">
        <v>105</v>
      </c>
      <c r="CK511" s="5" t="s">
        <v>105</v>
      </c>
      <c r="CL511" s="5" t="s">
        <v>105</v>
      </c>
      <c r="CM511" s="5" t="s">
        <v>105</v>
      </c>
      <c r="CN511" s="5" t="s">
        <v>105</v>
      </c>
      <c r="CO511" s="5" t="s">
        <v>105</v>
      </c>
      <c r="CP511" s="5" t="s">
        <v>105</v>
      </c>
      <c r="CQ511" s="26" t="s">
        <v>4386</v>
      </c>
      <c r="CR511" s="5" t="s">
        <v>118</v>
      </c>
      <c r="CS511" s="5" t="s">
        <v>105</v>
      </c>
      <c r="CT511" s="5" t="s">
        <v>105</v>
      </c>
      <c r="CU511" s="5" t="s">
        <v>105</v>
      </c>
      <c r="CV511" s="13" t="s">
        <v>4387</v>
      </c>
      <c r="CW511" s="6"/>
      <c r="CX511" s="6"/>
      <c r="CY511" s="6"/>
      <c r="CZ511" s="6"/>
      <c r="DA511" s="6"/>
      <c r="DB511" s="6"/>
      <c r="DC511" s="6"/>
      <c r="DD511" s="6"/>
      <c r="DE511" s="6"/>
      <c r="DF511" s="6"/>
    </row>
    <row r="512">
      <c r="A512" s="5" t="s">
        <v>100</v>
      </c>
      <c r="B512" s="5" t="s">
        <v>4322</v>
      </c>
      <c r="C512" s="5" t="s">
        <v>507</v>
      </c>
      <c r="D512" s="5">
        <v>13691.0</v>
      </c>
      <c r="E512" s="5" t="s">
        <v>4333</v>
      </c>
      <c r="F512" s="5">
        <v>2003.0</v>
      </c>
      <c r="G512" s="5" t="s">
        <v>241</v>
      </c>
      <c r="H512" s="5" t="s">
        <v>105</v>
      </c>
      <c r="I512" s="5" t="s">
        <v>136</v>
      </c>
      <c r="J512" s="5" t="s">
        <v>107</v>
      </c>
      <c r="K512" s="5" t="s">
        <v>108</v>
      </c>
      <c r="L512" s="5" t="s">
        <v>105</v>
      </c>
      <c r="M512" s="5" t="s">
        <v>215</v>
      </c>
      <c r="N512" s="5">
        <v>1.0</v>
      </c>
      <c r="O512" s="26" t="s">
        <v>4388</v>
      </c>
      <c r="P512" s="5" t="s">
        <v>105</v>
      </c>
      <c r="Q512" s="5" t="s">
        <v>4389</v>
      </c>
      <c r="R512" s="5" t="s">
        <v>4390</v>
      </c>
      <c r="S512" s="5" t="s">
        <v>105</v>
      </c>
      <c r="T512" s="5" t="s">
        <v>105</v>
      </c>
      <c r="U512" s="5" t="s">
        <v>105</v>
      </c>
      <c r="V512" s="6"/>
      <c r="W512" s="5" t="s">
        <v>105</v>
      </c>
      <c r="X512" s="5">
        <v>415.0</v>
      </c>
      <c r="Y512" s="5" t="s">
        <v>105</v>
      </c>
      <c r="Z512" s="5" t="s">
        <v>167</v>
      </c>
      <c r="AA512" s="5" t="s">
        <v>105</v>
      </c>
      <c r="AB512" s="5" t="s">
        <v>105</v>
      </c>
      <c r="AC512" s="5" t="s">
        <v>4391</v>
      </c>
      <c r="AD512" s="5" t="s">
        <v>105</v>
      </c>
      <c r="AE512" s="5" t="s">
        <v>105</v>
      </c>
      <c r="AF512" s="5" t="s">
        <v>105</v>
      </c>
      <c r="AG512" s="5" t="s">
        <v>105</v>
      </c>
      <c r="AH512" s="6">
        <f>3/60</f>
        <v>0.05</v>
      </c>
      <c r="AI512" s="28">
        <f t="shared" si="136"/>
        <v>1.524</v>
      </c>
      <c r="AJ512" s="22">
        <v>5.0</v>
      </c>
      <c r="AK512" s="24">
        <f t="shared" si="137"/>
        <v>1.666666667</v>
      </c>
      <c r="AL512" s="5" t="s">
        <v>105</v>
      </c>
      <c r="AM512" s="5">
        <v>1.0</v>
      </c>
      <c r="AN512" s="5" t="s">
        <v>105</v>
      </c>
      <c r="AO512" s="5" t="s">
        <v>105</v>
      </c>
      <c r="AP512" s="5" t="s">
        <v>105</v>
      </c>
      <c r="AQ512" s="5" t="s">
        <v>105</v>
      </c>
      <c r="AR512" s="5" t="s">
        <v>105</v>
      </c>
      <c r="AS512" s="5" t="s">
        <v>105</v>
      </c>
      <c r="AT512" s="5" t="s">
        <v>105</v>
      </c>
      <c r="AU512" s="5" t="s">
        <v>105</v>
      </c>
      <c r="AV512" s="5" t="s">
        <v>105</v>
      </c>
      <c r="AW512" s="5" t="s">
        <v>317</v>
      </c>
      <c r="AX512" s="5" t="s">
        <v>105</v>
      </c>
      <c r="AY512" s="5" t="s">
        <v>105</v>
      </c>
      <c r="AZ512" s="5">
        <v>4.5</v>
      </c>
      <c r="BA512" s="5" t="s">
        <v>105</v>
      </c>
      <c r="BB512" s="5" t="s">
        <v>105</v>
      </c>
      <c r="BC512" s="5" t="s">
        <v>105</v>
      </c>
      <c r="BD512" s="5" t="s">
        <v>105</v>
      </c>
      <c r="BE512" s="5" t="s">
        <v>105</v>
      </c>
      <c r="BF512" s="5" t="s">
        <v>105</v>
      </c>
      <c r="BG512" s="5" t="s">
        <v>105</v>
      </c>
      <c r="BH512" s="5" t="s">
        <v>105</v>
      </c>
      <c r="BI512" s="5" t="s">
        <v>318</v>
      </c>
      <c r="BJ512" s="5" t="s">
        <v>105</v>
      </c>
      <c r="BK512" s="5" t="s">
        <v>105</v>
      </c>
      <c r="BL512" s="5" t="s">
        <v>105</v>
      </c>
      <c r="BM512" s="5" t="s">
        <v>4392</v>
      </c>
      <c r="BN512" s="5" t="s">
        <v>105</v>
      </c>
      <c r="BO512" s="5" t="s">
        <v>105</v>
      </c>
      <c r="BP512" s="5" t="s">
        <v>4393</v>
      </c>
      <c r="BQ512" s="5" t="s">
        <v>105</v>
      </c>
      <c r="BR512" s="5" t="s">
        <v>215</v>
      </c>
      <c r="BS512" s="5" t="s">
        <v>105</v>
      </c>
      <c r="BT512" s="5" t="s">
        <v>4394</v>
      </c>
      <c r="BU512" s="5" t="s">
        <v>105</v>
      </c>
      <c r="BV512" s="5" t="s">
        <v>105</v>
      </c>
      <c r="BW512" s="5" t="s">
        <v>118</v>
      </c>
      <c r="BX512" s="5" t="s">
        <v>105</v>
      </c>
      <c r="BY512" s="5" t="s">
        <v>105</v>
      </c>
      <c r="BZ512" s="5" t="s">
        <v>105</v>
      </c>
      <c r="CA512" s="5" t="s">
        <v>105</v>
      </c>
      <c r="CB512" s="5" t="s">
        <v>105</v>
      </c>
      <c r="CC512" s="5" t="s">
        <v>105</v>
      </c>
      <c r="CD512" s="5" t="s">
        <v>105</v>
      </c>
      <c r="CE512" s="5" t="s">
        <v>105</v>
      </c>
      <c r="CF512" s="5" t="s">
        <v>105</v>
      </c>
      <c r="CG512" s="5" t="s">
        <v>105</v>
      </c>
      <c r="CH512" s="5" t="s">
        <v>105</v>
      </c>
      <c r="CI512" s="5" t="s">
        <v>105</v>
      </c>
      <c r="CJ512" s="5" t="s">
        <v>105</v>
      </c>
      <c r="CK512" s="5" t="s">
        <v>105</v>
      </c>
      <c r="CL512" s="5" t="s">
        <v>105</v>
      </c>
      <c r="CM512" s="5" t="s">
        <v>105</v>
      </c>
      <c r="CN512" s="5" t="s">
        <v>105</v>
      </c>
      <c r="CO512" s="5" t="s">
        <v>105</v>
      </c>
      <c r="CP512" s="5" t="s">
        <v>105</v>
      </c>
      <c r="CQ512" s="26" t="s">
        <v>4395</v>
      </c>
      <c r="CR512" s="5" t="s">
        <v>105</v>
      </c>
      <c r="CS512" s="5" t="s">
        <v>105</v>
      </c>
      <c r="CT512" s="5" t="s">
        <v>105</v>
      </c>
      <c r="CU512" s="5" t="s">
        <v>105</v>
      </c>
      <c r="CV512" s="13" t="s">
        <v>4396</v>
      </c>
      <c r="CW512" s="6"/>
      <c r="CX512" s="6"/>
      <c r="CY512" s="6"/>
      <c r="CZ512" s="6"/>
      <c r="DA512" s="6"/>
      <c r="DB512" s="6"/>
      <c r="DC512" s="6"/>
      <c r="DD512" s="6"/>
      <c r="DE512" s="6"/>
      <c r="DF512" s="6"/>
    </row>
    <row r="513">
      <c r="A513" s="5" t="s">
        <v>100</v>
      </c>
      <c r="B513" s="5" t="s">
        <v>4322</v>
      </c>
      <c r="C513" s="5" t="s">
        <v>4397</v>
      </c>
      <c r="D513" s="5">
        <v>25415.0</v>
      </c>
      <c r="E513" s="5" t="s">
        <v>613</v>
      </c>
      <c r="F513" s="5">
        <v>2008.0</v>
      </c>
      <c r="G513" s="5" t="s">
        <v>163</v>
      </c>
      <c r="H513" s="5">
        <v>22.0</v>
      </c>
      <c r="I513" s="5" t="s">
        <v>150</v>
      </c>
      <c r="J513" s="5" t="s">
        <v>124</v>
      </c>
      <c r="K513" s="5" t="s">
        <v>623</v>
      </c>
      <c r="L513" s="5" t="s">
        <v>105</v>
      </c>
      <c r="M513" s="5" t="s">
        <v>2494</v>
      </c>
      <c r="N513" s="5">
        <v>1.0</v>
      </c>
      <c r="O513" s="26" t="s">
        <v>4398</v>
      </c>
      <c r="P513" s="5" t="s">
        <v>4399</v>
      </c>
      <c r="Q513" s="5" t="s">
        <v>4400</v>
      </c>
      <c r="R513" s="5" t="s">
        <v>4401</v>
      </c>
      <c r="S513" s="5" t="s">
        <v>4402</v>
      </c>
      <c r="T513" s="5" t="s">
        <v>105</v>
      </c>
      <c r="U513" s="5" t="s">
        <v>105</v>
      </c>
      <c r="V513" s="6"/>
      <c r="W513" s="5" t="s">
        <v>105</v>
      </c>
      <c r="X513" s="5">
        <v>311.0</v>
      </c>
      <c r="Y513" s="5" t="s">
        <v>105</v>
      </c>
      <c r="Z513" s="5" t="s">
        <v>105</v>
      </c>
      <c r="AA513" s="5" t="s">
        <v>283</v>
      </c>
      <c r="AB513" s="5">
        <v>87.0</v>
      </c>
      <c r="AC513" s="5" t="s">
        <v>2173</v>
      </c>
      <c r="AD513" s="5" t="s">
        <v>402</v>
      </c>
      <c r="AE513" s="5" t="s">
        <v>118</v>
      </c>
      <c r="AF513" s="5" t="s">
        <v>105</v>
      </c>
      <c r="AG513" s="5" t="s">
        <v>105</v>
      </c>
      <c r="AH513" s="5" t="s">
        <v>105</v>
      </c>
      <c r="AI513" s="5" t="s">
        <v>105</v>
      </c>
      <c r="AJ513" s="5" t="s">
        <v>105</v>
      </c>
      <c r="AK513" s="5" t="s">
        <v>105</v>
      </c>
      <c r="AL513" s="5" t="s">
        <v>105</v>
      </c>
      <c r="AM513" s="5" t="s">
        <v>105</v>
      </c>
      <c r="AN513" s="5" t="s">
        <v>105</v>
      </c>
      <c r="AO513" s="5" t="s">
        <v>105</v>
      </c>
      <c r="AP513" s="5" t="s">
        <v>105</v>
      </c>
      <c r="AQ513" s="5" t="s">
        <v>105</v>
      </c>
      <c r="AR513" s="5" t="s">
        <v>105</v>
      </c>
      <c r="AS513" s="5" t="s">
        <v>105</v>
      </c>
      <c r="AT513" s="5" t="s">
        <v>105</v>
      </c>
      <c r="AU513" s="5" t="s">
        <v>105</v>
      </c>
      <c r="AV513" s="5" t="s">
        <v>105</v>
      </c>
      <c r="AW513" s="5" t="s">
        <v>105</v>
      </c>
      <c r="AX513" s="5" t="s">
        <v>105</v>
      </c>
      <c r="AY513" s="5" t="s">
        <v>105</v>
      </c>
      <c r="AZ513" s="5" t="s">
        <v>105</v>
      </c>
      <c r="BA513" s="5" t="s">
        <v>105</v>
      </c>
      <c r="BB513" s="5" t="s">
        <v>105</v>
      </c>
      <c r="BC513" s="5" t="s">
        <v>105</v>
      </c>
      <c r="BD513" s="5" t="s">
        <v>105</v>
      </c>
      <c r="BE513" s="5" t="s">
        <v>105</v>
      </c>
      <c r="BF513" s="5" t="s">
        <v>105</v>
      </c>
      <c r="BG513" s="5" t="s">
        <v>105</v>
      </c>
      <c r="BH513" s="5" t="s">
        <v>105</v>
      </c>
      <c r="BI513" s="5" t="s">
        <v>105</v>
      </c>
      <c r="BJ513" s="5" t="s">
        <v>105</v>
      </c>
      <c r="BK513" s="5" t="s">
        <v>105</v>
      </c>
      <c r="BL513" s="5" t="s">
        <v>105</v>
      </c>
      <c r="BM513" s="5" t="s">
        <v>105</v>
      </c>
      <c r="BN513" s="5" t="s">
        <v>105</v>
      </c>
      <c r="BO513" s="5" t="s">
        <v>105</v>
      </c>
      <c r="BP513" s="5" t="s">
        <v>105</v>
      </c>
      <c r="BQ513" s="5" t="s">
        <v>105</v>
      </c>
      <c r="BR513" s="5" t="s">
        <v>4403</v>
      </c>
      <c r="BS513" s="5" t="s">
        <v>105</v>
      </c>
      <c r="BT513" s="5" t="s">
        <v>105</v>
      </c>
      <c r="BU513" s="5" t="s">
        <v>105</v>
      </c>
      <c r="BV513" s="5" t="s">
        <v>105</v>
      </c>
      <c r="BW513" s="5" t="s">
        <v>105</v>
      </c>
      <c r="BX513" s="5" t="s">
        <v>105</v>
      </c>
      <c r="BY513" s="5" t="s">
        <v>105</v>
      </c>
      <c r="BZ513" s="5" t="s">
        <v>105</v>
      </c>
      <c r="CA513" s="5" t="s">
        <v>105</v>
      </c>
      <c r="CB513" s="5" t="s">
        <v>105</v>
      </c>
      <c r="CC513" s="5" t="s">
        <v>105</v>
      </c>
      <c r="CD513" s="5" t="s">
        <v>105</v>
      </c>
      <c r="CE513" s="5" t="s">
        <v>105</v>
      </c>
      <c r="CF513" s="5" t="s">
        <v>105</v>
      </c>
      <c r="CG513" s="5" t="s">
        <v>105</v>
      </c>
      <c r="CH513" s="5" t="s">
        <v>105</v>
      </c>
      <c r="CI513" s="5" t="s">
        <v>105</v>
      </c>
      <c r="CJ513" s="5" t="s">
        <v>105</v>
      </c>
      <c r="CK513" s="5" t="s">
        <v>105</v>
      </c>
      <c r="CL513" s="5" t="s">
        <v>105</v>
      </c>
      <c r="CM513" s="5" t="s">
        <v>105</v>
      </c>
      <c r="CN513" s="5" t="s">
        <v>105</v>
      </c>
      <c r="CO513" s="5" t="s">
        <v>105</v>
      </c>
      <c r="CP513" s="5" t="s">
        <v>4404</v>
      </c>
      <c r="CQ513" s="26" t="s">
        <v>4405</v>
      </c>
      <c r="CR513" s="5" t="s">
        <v>105</v>
      </c>
      <c r="CS513" s="5" t="s">
        <v>105</v>
      </c>
      <c r="CT513" s="5" t="s">
        <v>105</v>
      </c>
      <c r="CU513" s="5" t="s">
        <v>105</v>
      </c>
      <c r="CV513" s="13" t="s">
        <v>4406</v>
      </c>
      <c r="CW513" s="6"/>
      <c r="CX513" s="6"/>
      <c r="CY513" s="6"/>
      <c r="CZ513" s="6"/>
      <c r="DA513" s="6"/>
      <c r="DB513" s="6"/>
      <c r="DC513" s="6"/>
      <c r="DD513" s="6"/>
      <c r="DE513" s="6"/>
      <c r="DF513" s="6"/>
    </row>
    <row r="514">
      <c r="A514" s="5" t="s">
        <v>100</v>
      </c>
      <c r="B514" s="5" t="s">
        <v>4322</v>
      </c>
      <c r="C514" s="5" t="s">
        <v>4397</v>
      </c>
      <c r="D514" s="5">
        <v>62646.0</v>
      </c>
      <c r="E514" s="5" t="s">
        <v>1415</v>
      </c>
      <c r="F514" s="5">
        <v>2012.0</v>
      </c>
      <c r="G514" s="5" t="s">
        <v>492</v>
      </c>
      <c r="H514" s="5">
        <v>13.0</v>
      </c>
      <c r="I514" s="5" t="s">
        <v>136</v>
      </c>
      <c r="J514" s="5" t="s">
        <v>124</v>
      </c>
      <c r="K514" s="5" t="s">
        <v>623</v>
      </c>
      <c r="L514" s="5" t="s">
        <v>105</v>
      </c>
      <c r="M514" s="5" t="s">
        <v>2494</v>
      </c>
      <c r="N514" s="5">
        <v>1.0</v>
      </c>
      <c r="O514" s="26" t="s">
        <v>4407</v>
      </c>
      <c r="P514" s="26" t="s">
        <v>4408</v>
      </c>
      <c r="Q514" s="5" t="s">
        <v>4409</v>
      </c>
      <c r="R514" s="5" t="s">
        <v>4410</v>
      </c>
      <c r="S514" s="5" t="s">
        <v>4411</v>
      </c>
      <c r="T514" s="5" t="s">
        <v>105</v>
      </c>
      <c r="U514" s="5" t="s">
        <v>105</v>
      </c>
      <c r="V514" s="6"/>
      <c r="W514" s="5" t="s">
        <v>105</v>
      </c>
      <c r="X514" s="5">
        <v>2300.0</v>
      </c>
      <c r="Y514" s="5">
        <v>35.0</v>
      </c>
      <c r="Z514" s="5" t="s">
        <v>167</v>
      </c>
      <c r="AA514" s="5" t="s">
        <v>220</v>
      </c>
      <c r="AB514" s="5">
        <v>6.0</v>
      </c>
      <c r="AC514" s="5" t="s">
        <v>4412</v>
      </c>
      <c r="AD514" s="5" t="s">
        <v>4413</v>
      </c>
      <c r="AE514" s="5" t="s">
        <v>105</v>
      </c>
      <c r="AF514" s="5" t="s">
        <v>105</v>
      </c>
      <c r="AG514" s="5" t="s">
        <v>105</v>
      </c>
      <c r="AH514" s="5">
        <v>120.0</v>
      </c>
      <c r="AI514" s="15" t="s">
        <v>105</v>
      </c>
      <c r="AJ514" s="15" t="s">
        <v>105</v>
      </c>
      <c r="AK514" s="15" t="s">
        <v>105</v>
      </c>
      <c r="AL514" s="5" t="s">
        <v>118</v>
      </c>
      <c r="AM514" s="5" t="s">
        <v>105</v>
      </c>
      <c r="AN514" s="5" t="s">
        <v>105</v>
      </c>
      <c r="AO514" s="5" t="s">
        <v>105</v>
      </c>
      <c r="AP514" s="5" t="s">
        <v>105</v>
      </c>
      <c r="AQ514" s="5" t="s">
        <v>105</v>
      </c>
      <c r="AR514" s="5" t="s">
        <v>105</v>
      </c>
      <c r="AS514" s="5" t="s">
        <v>105</v>
      </c>
      <c r="AT514" s="5" t="s">
        <v>105</v>
      </c>
      <c r="AU514" s="5" t="s">
        <v>105</v>
      </c>
      <c r="AV514" s="5" t="s">
        <v>105</v>
      </c>
      <c r="AW514" s="5" t="s">
        <v>105</v>
      </c>
      <c r="AX514" s="5" t="s">
        <v>105</v>
      </c>
      <c r="AY514" s="5" t="s">
        <v>105</v>
      </c>
      <c r="AZ514" s="5" t="s">
        <v>105</v>
      </c>
      <c r="BA514" s="5" t="s">
        <v>105</v>
      </c>
      <c r="BB514" s="5" t="s">
        <v>105</v>
      </c>
      <c r="BC514" s="5" t="s">
        <v>105</v>
      </c>
      <c r="BD514" s="5" t="s">
        <v>105</v>
      </c>
      <c r="BE514" s="5" t="s">
        <v>105</v>
      </c>
      <c r="BF514" s="5" t="s">
        <v>105</v>
      </c>
      <c r="BG514" s="5" t="s">
        <v>105</v>
      </c>
      <c r="BH514" s="5" t="s">
        <v>105</v>
      </c>
      <c r="BI514" s="5" t="s">
        <v>105</v>
      </c>
      <c r="BJ514" s="5" t="s">
        <v>105</v>
      </c>
      <c r="BK514" s="5" t="s">
        <v>105</v>
      </c>
      <c r="BL514" s="5" t="s">
        <v>105</v>
      </c>
      <c r="BM514" s="5" t="s">
        <v>105</v>
      </c>
      <c r="BN514" s="5" t="s">
        <v>105</v>
      </c>
      <c r="BO514" s="5" t="s">
        <v>105</v>
      </c>
      <c r="BP514" s="5" t="s">
        <v>105</v>
      </c>
      <c r="BQ514" s="5" t="s">
        <v>105</v>
      </c>
      <c r="BR514" s="5" t="s">
        <v>4414</v>
      </c>
      <c r="BS514" s="5" t="s">
        <v>105</v>
      </c>
      <c r="BT514" s="5" t="s">
        <v>1523</v>
      </c>
      <c r="BU514" s="5" t="s">
        <v>119</v>
      </c>
      <c r="BV514" s="5" t="s">
        <v>105</v>
      </c>
      <c r="BW514" s="5" t="s">
        <v>105</v>
      </c>
      <c r="BX514" s="5" t="s">
        <v>4415</v>
      </c>
      <c r="BY514" s="5" t="s">
        <v>118</v>
      </c>
      <c r="BZ514" s="5" t="s">
        <v>105</v>
      </c>
      <c r="CA514" s="5" t="s">
        <v>105</v>
      </c>
      <c r="CB514" s="5" t="s">
        <v>105</v>
      </c>
      <c r="CC514" s="5" t="s">
        <v>105</v>
      </c>
      <c r="CD514" s="5" t="s">
        <v>105</v>
      </c>
      <c r="CE514" s="5" t="s">
        <v>105</v>
      </c>
      <c r="CF514" s="5" t="s">
        <v>105</v>
      </c>
      <c r="CG514" s="5" t="s">
        <v>105</v>
      </c>
      <c r="CH514" s="5" t="s">
        <v>105</v>
      </c>
      <c r="CI514" s="5" t="s">
        <v>105</v>
      </c>
      <c r="CJ514" s="5" t="s">
        <v>105</v>
      </c>
      <c r="CK514" s="5" t="s">
        <v>105</v>
      </c>
      <c r="CL514" s="5" t="s">
        <v>105</v>
      </c>
      <c r="CM514" s="5" t="s">
        <v>105</v>
      </c>
      <c r="CN514" s="5" t="s">
        <v>105</v>
      </c>
      <c r="CO514" s="5" t="s">
        <v>105</v>
      </c>
      <c r="CP514" s="5" t="s">
        <v>105</v>
      </c>
      <c r="CQ514" s="26" t="s">
        <v>4416</v>
      </c>
      <c r="CR514" s="5" t="s">
        <v>105</v>
      </c>
      <c r="CS514" s="5" t="s">
        <v>105</v>
      </c>
      <c r="CT514" s="5" t="s">
        <v>105</v>
      </c>
      <c r="CU514" s="5" t="s">
        <v>105</v>
      </c>
      <c r="CV514" s="13" t="s">
        <v>4417</v>
      </c>
      <c r="CW514" s="6"/>
      <c r="CX514" s="6"/>
      <c r="CY514" s="6"/>
      <c r="CZ514" s="6"/>
      <c r="DA514" s="6"/>
      <c r="DB514" s="6"/>
      <c r="DC514" s="6"/>
      <c r="DD514" s="6"/>
      <c r="DE514" s="6"/>
      <c r="DF514" s="6"/>
    </row>
    <row r="515">
      <c r="A515" s="5" t="s">
        <v>100</v>
      </c>
      <c r="B515" s="5" t="s">
        <v>4322</v>
      </c>
      <c r="C515" s="5" t="s">
        <v>4418</v>
      </c>
      <c r="D515" s="5">
        <v>1082.0</v>
      </c>
      <c r="E515" s="5" t="s">
        <v>105</v>
      </c>
      <c r="F515" s="5">
        <v>1996.0</v>
      </c>
      <c r="G515" s="5" t="s">
        <v>163</v>
      </c>
      <c r="H515" s="5" t="s">
        <v>105</v>
      </c>
      <c r="I515" s="5" t="s">
        <v>150</v>
      </c>
      <c r="J515" s="5" t="s">
        <v>107</v>
      </c>
      <c r="K515" s="5" t="s">
        <v>108</v>
      </c>
      <c r="L515" s="5" t="s">
        <v>105</v>
      </c>
      <c r="M515" s="5" t="s">
        <v>2494</v>
      </c>
      <c r="N515" s="5">
        <v>1.0</v>
      </c>
      <c r="O515" s="26" t="s">
        <v>4419</v>
      </c>
      <c r="P515" s="5" t="s">
        <v>4420</v>
      </c>
      <c r="Q515" s="5" t="s">
        <v>105</v>
      </c>
      <c r="R515" s="5" t="s">
        <v>105</v>
      </c>
      <c r="S515" s="5" t="s">
        <v>4421</v>
      </c>
      <c r="T515" s="5" t="s">
        <v>105</v>
      </c>
      <c r="U515" s="5" t="s">
        <v>105</v>
      </c>
      <c r="V515" s="5" t="s">
        <v>105</v>
      </c>
      <c r="W515" s="5" t="s">
        <v>105</v>
      </c>
      <c r="X515" s="5" t="s">
        <v>105</v>
      </c>
      <c r="Y515" s="5" t="s">
        <v>105</v>
      </c>
      <c r="Z515" s="5" t="s">
        <v>105</v>
      </c>
      <c r="AA515" s="5" t="s">
        <v>105</v>
      </c>
      <c r="AB515" s="5" t="s">
        <v>105</v>
      </c>
      <c r="AC515" s="5" t="s">
        <v>4422</v>
      </c>
      <c r="AD515" s="5" t="s">
        <v>402</v>
      </c>
      <c r="AE515" s="5" t="s">
        <v>105</v>
      </c>
      <c r="AF515" s="5" t="s">
        <v>105</v>
      </c>
      <c r="AG515" s="5" t="s">
        <v>105</v>
      </c>
      <c r="AH515" s="5" t="s">
        <v>105</v>
      </c>
      <c r="AI515" s="28">
        <f>CONVERT(AJ515, "ft", "m")</f>
        <v>91.44</v>
      </c>
      <c r="AJ515" s="22">
        <v>300.0</v>
      </c>
      <c r="AK515" s="24">
        <f>CONVERT(AJ515, "ft", "yd")</f>
        <v>100</v>
      </c>
      <c r="AL515" s="5" t="s">
        <v>105</v>
      </c>
      <c r="AM515" s="5">
        <v>1.0</v>
      </c>
      <c r="AN515" s="5" t="s">
        <v>105</v>
      </c>
      <c r="AO515" s="5" t="s">
        <v>105</v>
      </c>
      <c r="AP515" s="5" t="s">
        <v>105</v>
      </c>
      <c r="AQ515" s="5" t="s">
        <v>105</v>
      </c>
      <c r="AR515" s="5" t="s">
        <v>105</v>
      </c>
      <c r="AS515" s="5" t="s">
        <v>105</v>
      </c>
      <c r="AT515" s="5" t="s">
        <v>105</v>
      </c>
      <c r="AU515" s="5" t="s">
        <v>105</v>
      </c>
      <c r="AV515" s="5" t="s">
        <v>105</v>
      </c>
      <c r="AW515" s="5" t="s">
        <v>105</v>
      </c>
      <c r="AX515" s="5" t="s">
        <v>105</v>
      </c>
      <c r="AY515" s="5" t="s">
        <v>105</v>
      </c>
      <c r="AZ515" s="5" t="s">
        <v>105</v>
      </c>
      <c r="BA515" s="5" t="s">
        <v>105</v>
      </c>
      <c r="BB515" s="5" t="s">
        <v>105</v>
      </c>
      <c r="BC515" s="5" t="s">
        <v>105</v>
      </c>
      <c r="BD515" s="5" t="s">
        <v>105</v>
      </c>
      <c r="BE515" s="5" t="s">
        <v>105</v>
      </c>
      <c r="BF515" s="5" t="s">
        <v>105</v>
      </c>
      <c r="BG515" s="5" t="s">
        <v>105</v>
      </c>
      <c r="BH515" s="5" t="s">
        <v>403</v>
      </c>
      <c r="BI515" s="5" t="s">
        <v>105</v>
      </c>
      <c r="BJ515" s="5" t="s">
        <v>105</v>
      </c>
      <c r="BK515" s="5" t="s">
        <v>105</v>
      </c>
      <c r="BL515" s="5" t="s">
        <v>105</v>
      </c>
      <c r="BM515" s="5" t="s">
        <v>105</v>
      </c>
      <c r="BN515" s="5" t="s">
        <v>105</v>
      </c>
      <c r="BO515" s="5" t="s">
        <v>105</v>
      </c>
      <c r="BP515" s="5" t="s">
        <v>105</v>
      </c>
      <c r="BQ515" s="5" t="s">
        <v>105</v>
      </c>
      <c r="BR515" s="5" t="s">
        <v>4423</v>
      </c>
      <c r="BS515" s="5" t="s">
        <v>105</v>
      </c>
      <c r="BT515" s="5" t="s">
        <v>1523</v>
      </c>
      <c r="BU515" s="5" t="s">
        <v>105</v>
      </c>
      <c r="BV515" s="5" t="s">
        <v>105</v>
      </c>
      <c r="BW515" s="5" t="s">
        <v>105</v>
      </c>
      <c r="BX515" s="5" t="s">
        <v>105</v>
      </c>
      <c r="BY515" s="5" t="s">
        <v>105</v>
      </c>
      <c r="BZ515" s="5" t="s">
        <v>105</v>
      </c>
      <c r="CA515" s="5" t="s">
        <v>105</v>
      </c>
      <c r="CB515" s="5" t="s">
        <v>105</v>
      </c>
      <c r="CC515" s="5" t="s">
        <v>105</v>
      </c>
      <c r="CD515" s="5" t="s">
        <v>105</v>
      </c>
      <c r="CE515" s="5" t="s">
        <v>105</v>
      </c>
      <c r="CF515" s="5" t="s">
        <v>105</v>
      </c>
      <c r="CG515" s="5" t="s">
        <v>105</v>
      </c>
      <c r="CH515" s="5" t="s">
        <v>105</v>
      </c>
      <c r="CI515" s="5" t="s">
        <v>105</v>
      </c>
      <c r="CJ515" s="5" t="s">
        <v>105</v>
      </c>
      <c r="CK515" s="5" t="s">
        <v>105</v>
      </c>
      <c r="CL515" s="5" t="s">
        <v>105</v>
      </c>
      <c r="CM515" s="5" t="s">
        <v>105</v>
      </c>
      <c r="CN515" s="5" t="s">
        <v>105</v>
      </c>
      <c r="CO515" s="5" t="s">
        <v>105</v>
      </c>
      <c r="CP515" s="5" t="s">
        <v>105</v>
      </c>
      <c r="CQ515" s="5" t="s">
        <v>105</v>
      </c>
      <c r="CR515" s="5" t="s">
        <v>105</v>
      </c>
      <c r="CS515" s="5" t="s">
        <v>105</v>
      </c>
      <c r="CT515" s="5" t="s">
        <v>105</v>
      </c>
      <c r="CU515" s="5" t="s">
        <v>105</v>
      </c>
      <c r="CV515" s="13" t="s">
        <v>4424</v>
      </c>
      <c r="CW515" s="6"/>
      <c r="CX515" s="6"/>
      <c r="CY515" s="6"/>
      <c r="CZ515" s="6"/>
      <c r="DA515" s="6"/>
      <c r="DB515" s="6"/>
      <c r="DC515" s="6"/>
      <c r="DD515" s="6"/>
      <c r="DE515" s="6"/>
      <c r="DF515" s="6"/>
    </row>
    <row r="516">
      <c r="A516" s="5" t="s">
        <v>100</v>
      </c>
      <c r="B516" s="5" t="s">
        <v>4322</v>
      </c>
      <c r="C516" s="5" t="s">
        <v>4425</v>
      </c>
      <c r="D516" s="5">
        <v>16557.0</v>
      </c>
      <c r="E516" s="5" t="s">
        <v>4333</v>
      </c>
      <c r="F516" s="5">
        <v>2006.0</v>
      </c>
      <c r="G516" s="5" t="s">
        <v>241</v>
      </c>
      <c r="H516" s="5">
        <v>4.0</v>
      </c>
      <c r="I516" s="5" t="s">
        <v>136</v>
      </c>
      <c r="J516" s="5" t="s">
        <v>107</v>
      </c>
      <c r="K516" s="5" t="s">
        <v>108</v>
      </c>
      <c r="L516" s="5" t="s">
        <v>105</v>
      </c>
      <c r="M516" s="5" t="s">
        <v>225</v>
      </c>
      <c r="N516" s="5">
        <v>1.0</v>
      </c>
      <c r="O516" s="26" t="s">
        <v>4426</v>
      </c>
      <c r="P516" s="5" t="s">
        <v>4427</v>
      </c>
      <c r="Q516" s="5" t="s">
        <v>4428</v>
      </c>
      <c r="R516" s="5" t="s">
        <v>4429</v>
      </c>
      <c r="S516" s="5" t="s">
        <v>4430</v>
      </c>
      <c r="T516" s="5">
        <v>43.898222</v>
      </c>
      <c r="U516" s="5">
        <v>-103.488633</v>
      </c>
      <c r="V516" s="6"/>
      <c r="W516" s="5">
        <v>5050.0</v>
      </c>
      <c r="X516" s="5">
        <v>1720.0</v>
      </c>
      <c r="Y516" s="5" t="s">
        <v>105</v>
      </c>
      <c r="Z516" s="5" t="s">
        <v>105</v>
      </c>
      <c r="AA516" s="5" t="s">
        <v>141</v>
      </c>
      <c r="AB516" s="5">
        <v>98.0</v>
      </c>
      <c r="AC516" s="5" t="s">
        <v>567</v>
      </c>
      <c r="AD516" s="5" t="s">
        <v>402</v>
      </c>
      <c r="AE516" s="5" t="s">
        <v>105</v>
      </c>
      <c r="AF516" s="5" t="s">
        <v>105</v>
      </c>
      <c r="AG516" s="5" t="s">
        <v>105</v>
      </c>
      <c r="AH516" s="6">
        <f>2.5/60</f>
        <v>0.04166666667</v>
      </c>
      <c r="AI516" s="15" t="s">
        <v>105</v>
      </c>
      <c r="AJ516" s="15" t="s">
        <v>105</v>
      </c>
      <c r="AK516" s="15" t="s">
        <v>105</v>
      </c>
      <c r="AL516" s="15" t="s">
        <v>105</v>
      </c>
      <c r="AM516" s="5">
        <v>1.0</v>
      </c>
      <c r="AN516" s="5">
        <v>8.0</v>
      </c>
      <c r="AO516" s="5" t="s">
        <v>105</v>
      </c>
      <c r="AP516" s="5" t="s">
        <v>105</v>
      </c>
      <c r="AQ516" s="5" t="s">
        <v>105</v>
      </c>
      <c r="AR516" s="5" t="s">
        <v>105</v>
      </c>
      <c r="AS516" s="5" t="s">
        <v>105</v>
      </c>
      <c r="AT516" s="5" t="s">
        <v>105</v>
      </c>
      <c r="AU516" s="5" t="s">
        <v>105</v>
      </c>
      <c r="AV516" s="5" t="s">
        <v>105</v>
      </c>
      <c r="AW516" s="5" t="s">
        <v>317</v>
      </c>
      <c r="AX516" s="5" t="s">
        <v>105</v>
      </c>
      <c r="AY516" s="5" t="s">
        <v>105</v>
      </c>
      <c r="AZ516" s="5" t="s">
        <v>105</v>
      </c>
      <c r="BA516" s="5" t="s">
        <v>105</v>
      </c>
      <c r="BB516" s="5" t="s">
        <v>105</v>
      </c>
      <c r="BC516" s="5" t="s">
        <v>105</v>
      </c>
      <c r="BD516" s="5" t="s">
        <v>105</v>
      </c>
      <c r="BE516" s="5" t="s">
        <v>105</v>
      </c>
      <c r="BF516" s="5" t="s">
        <v>105</v>
      </c>
      <c r="BG516" s="5" t="s">
        <v>105</v>
      </c>
      <c r="BH516" s="5" t="s">
        <v>105</v>
      </c>
      <c r="BI516" s="5" t="s">
        <v>748</v>
      </c>
      <c r="BJ516" s="5" t="s">
        <v>105</v>
      </c>
      <c r="BK516" s="5" t="s">
        <v>105</v>
      </c>
      <c r="BL516" s="5" t="s">
        <v>105</v>
      </c>
      <c r="BM516" s="5" t="s">
        <v>404</v>
      </c>
      <c r="BN516" s="5" t="s">
        <v>685</v>
      </c>
      <c r="BO516" s="5" t="s">
        <v>105</v>
      </c>
      <c r="BP516" s="5" t="s">
        <v>4431</v>
      </c>
      <c r="BQ516" s="5" t="s">
        <v>105</v>
      </c>
      <c r="BR516" s="5" t="s">
        <v>234</v>
      </c>
      <c r="BS516" s="5" t="s">
        <v>105</v>
      </c>
      <c r="BT516" s="5" t="s">
        <v>105</v>
      </c>
      <c r="BU516" s="5" t="s">
        <v>119</v>
      </c>
      <c r="BV516" s="5" t="s">
        <v>105</v>
      </c>
      <c r="BW516" s="5" t="s">
        <v>105</v>
      </c>
      <c r="BX516" s="5" t="s">
        <v>105</v>
      </c>
      <c r="BY516" s="5" t="s">
        <v>105</v>
      </c>
      <c r="BZ516" s="5" t="s">
        <v>105</v>
      </c>
      <c r="CA516" s="5" t="s">
        <v>105</v>
      </c>
      <c r="CB516" s="5" t="s">
        <v>105</v>
      </c>
      <c r="CC516" s="5" t="s">
        <v>105</v>
      </c>
      <c r="CD516" s="5" t="s">
        <v>105</v>
      </c>
      <c r="CE516" s="5" t="s">
        <v>105</v>
      </c>
      <c r="CF516" s="5" t="s">
        <v>105</v>
      </c>
      <c r="CG516" s="5" t="s">
        <v>105</v>
      </c>
      <c r="CH516" s="5" t="s">
        <v>105</v>
      </c>
      <c r="CI516" s="5" t="s">
        <v>105</v>
      </c>
      <c r="CJ516" s="5" t="s">
        <v>105</v>
      </c>
      <c r="CK516" s="5" t="s">
        <v>105</v>
      </c>
      <c r="CL516" s="5" t="s">
        <v>105</v>
      </c>
      <c r="CM516" s="5" t="s">
        <v>105</v>
      </c>
      <c r="CN516" s="5" t="s">
        <v>105</v>
      </c>
      <c r="CO516" s="5" t="s">
        <v>105</v>
      </c>
      <c r="CP516" s="5" t="s">
        <v>105</v>
      </c>
      <c r="CQ516" s="26" t="s">
        <v>4432</v>
      </c>
      <c r="CR516" s="5" t="s">
        <v>118</v>
      </c>
      <c r="CS516" s="5" t="s">
        <v>105</v>
      </c>
      <c r="CT516" s="5" t="s">
        <v>105</v>
      </c>
      <c r="CU516" s="5" t="s">
        <v>105</v>
      </c>
      <c r="CV516" s="13" t="s">
        <v>4433</v>
      </c>
      <c r="CW516" s="6"/>
      <c r="CX516" s="6"/>
      <c r="CY516" s="6"/>
      <c r="CZ516" s="6"/>
      <c r="DA516" s="6"/>
      <c r="DB516" s="6"/>
      <c r="DC516" s="6"/>
      <c r="DD516" s="6"/>
      <c r="DE516" s="6"/>
      <c r="DF516" s="6"/>
    </row>
    <row r="517">
      <c r="A517" s="5" t="s">
        <v>100</v>
      </c>
      <c r="B517" s="5" t="s">
        <v>4322</v>
      </c>
      <c r="C517" s="5" t="s">
        <v>4425</v>
      </c>
      <c r="D517" s="5">
        <v>23214.0</v>
      </c>
      <c r="E517" s="5" t="s">
        <v>4333</v>
      </c>
      <c r="F517" s="5">
        <v>2008.0</v>
      </c>
      <c r="G517" s="5" t="s">
        <v>104</v>
      </c>
      <c r="H517" s="5" t="s">
        <v>4434</v>
      </c>
      <c r="I517" s="5" t="s">
        <v>106</v>
      </c>
      <c r="J517" s="5" t="s">
        <v>124</v>
      </c>
      <c r="K517" s="5" t="s">
        <v>199</v>
      </c>
      <c r="L517" s="5" t="s">
        <v>105</v>
      </c>
      <c r="M517" s="5" t="s">
        <v>3510</v>
      </c>
      <c r="N517" s="5">
        <v>2.0</v>
      </c>
      <c r="O517" s="26" t="s">
        <v>4435</v>
      </c>
      <c r="P517" s="5" t="s">
        <v>4436</v>
      </c>
      <c r="Q517" s="5" t="s">
        <v>4437</v>
      </c>
      <c r="R517" s="5" t="s">
        <v>105</v>
      </c>
      <c r="S517" s="5" t="s">
        <v>105</v>
      </c>
      <c r="T517" s="5" t="s">
        <v>105</v>
      </c>
      <c r="U517" s="5" t="s">
        <v>105</v>
      </c>
      <c r="V517" s="5" t="s">
        <v>105</v>
      </c>
      <c r="W517" s="5" t="s">
        <v>105</v>
      </c>
      <c r="X517" s="5">
        <v>1920.0</v>
      </c>
      <c r="Y517" s="5">
        <v>20.0</v>
      </c>
      <c r="Z517" s="5" t="s">
        <v>167</v>
      </c>
      <c r="AA517" s="5" t="s">
        <v>141</v>
      </c>
      <c r="AB517" s="5">
        <v>92.0</v>
      </c>
      <c r="AC517" s="5" t="s">
        <v>4438</v>
      </c>
      <c r="AD517" s="5" t="s">
        <v>4439</v>
      </c>
      <c r="AE517" s="5" t="s">
        <v>105</v>
      </c>
      <c r="AF517" s="5" t="s">
        <v>105</v>
      </c>
      <c r="AG517" s="5" t="s">
        <v>105</v>
      </c>
      <c r="AH517" s="5">
        <v>4.5</v>
      </c>
      <c r="AI517" s="15" t="s">
        <v>105</v>
      </c>
      <c r="AJ517" s="15" t="s">
        <v>105</v>
      </c>
      <c r="AK517" s="15" t="s">
        <v>105</v>
      </c>
      <c r="AL517" s="15" t="s">
        <v>105</v>
      </c>
      <c r="AM517" s="15" t="s">
        <v>105</v>
      </c>
      <c r="AN517" s="15" t="s">
        <v>105</v>
      </c>
      <c r="AO517" s="15" t="s">
        <v>105</v>
      </c>
      <c r="AP517" s="15" t="s">
        <v>105</v>
      </c>
      <c r="AQ517" s="15" t="s">
        <v>105</v>
      </c>
      <c r="AR517" s="15" t="s">
        <v>105</v>
      </c>
      <c r="AS517" s="15" t="s">
        <v>105</v>
      </c>
      <c r="AT517" s="15" t="s">
        <v>105</v>
      </c>
      <c r="AU517" s="15" t="s">
        <v>105</v>
      </c>
      <c r="AV517" s="15" t="s">
        <v>105</v>
      </c>
      <c r="AW517" s="15" t="s">
        <v>105</v>
      </c>
      <c r="AX517" s="15" t="s">
        <v>105</v>
      </c>
      <c r="AY517" s="15" t="s">
        <v>105</v>
      </c>
      <c r="AZ517" s="15" t="s">
        <v>105</v>
      </c>
      <c r="BA517" s="15" t="s">
        <v>105</v>
      </c>
      <c r="BB517" s="15" t="s">
        <v>105</v>
      </c>
      <c r="BC517" s="15" t="s">
        <v>105</v>
      </c>
      <c r="BD517" s="15" t="s">
        <v>105</v>
      </c>
      <c r="BE517" s="15" t="s">
        <v>105</v>
      </c>
      <c r="BF517" s="15" t="s">
        <v>105</v>
      </c>
      <c r="BG517" s="15" t="s">
        <v>105</v>
      </c>
      <c r="BH517" s="15" t="s">
        <v>105</v>
      </c>
      <c r="BI517" s="15" t="s">
        <v>105</v>
      </c>
      <c r="BJ517" s="15" t="s">
        <v>105</v>
      </c>
      <c r="BK517" s="15" t="s">
        <v>105</v>
      </c>
      <c r="BL517" s="15" t="s">
        <v>105</v>
      </c>
      <c r="BM517" s="15" t="s">
        <v>105</v>
      </c>
      <c r="BN517" s="15" t="s">
        <v>105</v>
      </c>
      <c r="BO517" s="15" t="s">
        <v>105</v>
      </c>
      <c r="BP517" s="15" t="s">
        <v>105</v>
      </c>
      <c r="BQ517" s="15" t="s">
        <v>105</v>
      </c>
      <c r="BR517" s="15" t="s">
        <v>105</v>
      </c>
      <c r="BS517" s="15" t="s">
        <v>105</v>
      </c>
      <c r="BT517" s="15" t="s">
        <v>105</v>
      </c>
      <c r="BU517" s="15" t="s">
        <v>105</v>
      </c>
      <c r="BV517" s="15" t="s">
        <v>105</v>
      </c>
      <c r="BW517" s="15" t="s">
        <v>105</v>
      </c>
      <c r="BX517" s="5" t="s">
        <v>2095</v>
      </c>
      <c r="BY517" s="5" t="s">
        <v>105</v>
      </c>
      <c r="BZ517" s="5" t="s">
        <v>105</v>
      </c>
      <c r="CA517" s="5" t="s">
        <v>105</v>
      </c>
      <c r="CB517" s="5" t="s">
        <v>105</v>
      </c>
      <c r="CC517" s="5" t="s">
        <v>105</v>
      </c>
      <c r="CD517" s="5" t="s">
        <v>105</v>
      </c>
      <c r="CE517" s="5" t="s">
        <v>105</v>
      </c>
      <c r="CF517" s="5" t="s">
        <v>105</v>
      </c>
      <c r="CG517" s="5" t="s">
        <v>105</v>
      </c>
      <c r="CH517" s="5" t="s">
        <v>105</v>
      </c>
      <c r="CI517" s="5" t="s">
        <v>105</v>
      </c>
      <c r="CJ517" s="5" t="s">
        <v>105</v>
      </c>
      <c r="CK517" s="5" t="s">
        <v>105</v>
      </c>
      <c r="CL517" s="5" t="s">
        <v>105</v>
      </c>
      <c r="CM517" s="5" t="s">
        <v>105</v>
      </c>
      <c r="CN517" s="5" t="s">
        <v>105</v>
      </c>
      <c r="CO517" s="5" t="s">
        <v>105</v>
      </c>
      <c r="CP517" s="5" t="s">
        <v>105</v>
      </c>
      <c r="CQ517" s="26" t="s">
        <v>4440</v>
      </c>
      <c r="CR517" s="5" t="s">
        <v>105</v>
      </c>
      <c r="CS517" s="5" t="s">
        <v>105</v>
      </c>
      <c r="CT517" s="5" t="s">
        <v>105</v>
      </c>
      <c r="CU517" s="5" t="s">
        <v>105</v>
      </c>
      <c r="CV517" s="13" t="s">
        <v>4441</v>
      </c>
      <c r="CW517" s="6"/>
      <c r="CX517" s="6"/>
      <c r="CY517" s="6"/>
      <c r="CZ517" s="6"/>
      <c r="DA517" s="6"/>
      <c r="DB517" s="6"/>
      <c r="DC517" s="6"/>
      <c r="DD517" s="6"/>
      <c r="DE517" s="6"/>
      <c r="DF517" s="6"/>
    </row>
    <row r="518">
      <c r="A518" s="5" t="s">
        <v>100</v>
      </c>
      <c r="B518" s="5" t="s">
        <v>4322</v>
      </c>
      <c r="C518" s="5" t="s">
        <v>4425</v>
      </c>
      <c r="D518" s="5">
        <v>65588.0</v>
      </c>
      <c r="E518" s="5" t="s">
        <v>105</v>
      </c>
      <c r="F518" s="5">
        <v>2019.0</v>
      </c>
      <c r="G518" s="5" t="s">
        <v>163</v>
      </c>
      <c r="H518" s="5">
        <v>27.0</v>
      </c>
      <c r="I518" s="5" t="s">
        <v>150</v>
      </c>
      <c r="J518" s="5" t="s">
        <v>124</v>
      </c>
      <c r="K518" s="5" t="s">
        <v>199</v>
      </c>
      <c r="L518" s="5" t="s">
        <v>105</v>
      </c>
      <c r="M518" s="5" t="s">
        <v>3510</v>
      </c>
      <c r="N518" s="5">
        <v>1.0</v>
      </c>
      <c r="O518" s="26" t="s">
        <v>4442</v>
      </c>
      <c r="P518" s="5" t="s">
        <v>4443</v>
      </c>
      <c r="Q518" s="5" t="s">
        <v>4444</v>
      </c>
      <c r="R518" s="5" t="s">
        <v>4445</v>
      </c>
      <c r="S518" s="5" t="s">
        <v>4446</v>
      </c>
      <c r="T518" s="5">
        <v>44.216125</v>
      </c>
      <c r="U518" s="5">
        <v>-103.773466</v>
      </c>
      <c r="V518" s="6"/>
      <c r="W518" s="5">
        <v>5885.0</v>
      </c>
      <c r="X518" s="5">
        <v>1900.0</v>
      </c>
      <c r="Y518" s="5" t="s">
        <v>105</v>
      </c>
      <c r="Z518" s="5" t="s">
        <v>105</v>
      </c>
      <c r="AA518" s="5" t="s">
        <v>220</v>
      </c>
      <c r="AB518" s="5">
        <v>30.0</v>
      </c>
      <c r="AC518" s="5" t="s">
        <v>4447</v>
      </c>
      <c r="AD518" s="5" t="s">
        <v>105</v>
      </c>
      <c r="AE518" s="5" t="s">
        <v>105</v>
      </c>
      <c r="AF518" s="5" t="s">
        <v>105</v>
      </c>
      <c r="AG518" s="5" t="s">
        <v>105</v>
      </c>
      <c r="AH518" s="5">
        <v>4.0</v>
      </c>
      <c r="AI518" s="15" t="s">
        <v>105</v>
      </c>
      <c r="AJ518" s="15" t="s">
        <v>105</v>
      </c>
      <c r="AK518" s="15" t="s">
        <v>105</v>
      </c>
      <c r="AL518" s="15" t="s">
        <v>105</v>
      </c>
      <c r="AM518" s="5">
        <v>1.0</v>
      </c>
      <c r="AN518" s="15" t="s">
        <v>105</v>
      </c>
      <c r="AO518" s="15" t="s">
        <v>105</v>
      </c>
      <c r="AP518" s="15" t="s">
        <v>105</v>
      </c>
      <c r="AQ518" s="15" t="s">
        <v>105</v>
      </c>
      <c r="AR518" s="15" t="s">
        <v>105</v>
      </c>
      <c r="AS518" s="15" t="s">
        <v>105</v>
      </c>
      <c r="AT518" s="15" t="s">
        <v>105</v>
      </c>
      <c r="AU518" s="15" t="s">
        <v>105</v>
      </c>
      <c r="AV518" s="15" t="s">
        <v>105</v>
      </c>
      <c r="AW518" s="15" t="s">
        <v>105</v>
      </c>
      <c r="AX518" s="15" t="s">
        <v>105</v>
      </c>
      <c r="AY518" s="15" t="s">
        <v>105</v>
      </c>
      <c r="AZ518" s="15" t="s">
        <v>105</v>
      </c>
      <c r="BA518" s="15" t="s">
        <v>105</v>
      </c>
      <c r="BB518" s="15" t="s">
        <v>105</v>
      </c>
      <c r="BC518" s="15" t="s">
        <v>105</v>
      </c>
      <c r="BD518" s="15" t="s">
        <v>105</v>
      </c>
      <c r="BE518" s="15" t="s">
        <v>105</v>
      </c>
      <c r="BF518" s="15" t="s">
        <v>105</v>
      </c>
      <c r="BG518" s="15" t="s">
        <v>105</v>
      </c>
      <c r="BH518" s="15" t="s">
        <v>105</v>
      </c>
      <c r="BI518" s="15" t="s">
        <v>105</v>
      </c>
      <c r="BJ518" s="15" t="s">
        <v>105</v>
      </c>
      <c r="BK518" s="15" t="s">
        <v>105</v>
      </c>
      <c r="BL518" s="15" t="s">
        <v>105</v>
      </c>
      <c r="BM518" s="15" t="s">
        <v>105</v>
      </c>
      <c r="BN518" s="15" t="s">
        <v>105</v>
      </c>
      <c r="BO518" s="15" t="s">
        <v>105</v>
      </c>
      <c r="BP518" s="15" t="s">
        <v>105</v>
      </c>
      <c r="BQ518" s="15" t="s">
        <v>105</v>
      </c>
      <c r="BR518" s="15" t="s">
        <v>105</v>
      </c>
      <c r="BS518" s="15" t="s">
        <v>105</v>
      </c>
      <c r="BT518" s="15" t="s">
        <v>105</v>
      </c>
      <c r="BU518" s="15" t="s">
        <v>105</v>
      </c>
      <c r="BV518" s="15" t="s">
        <v>105</v>
      </c>
      <c r="BW518" s="15" t="s">
        <v>105</v>
      </c>
      <c r="BX518" s="5" t="s">
        <v>2095</v>
      </c>
      <c r="BY518" s="5" t="s">
        <v>105</v>
      </c>
      <c r="BZ518" s="5" t="s">
        <v>105</v>
      </c>
      <c r="CA518" s="5" t="s">
        <v>105</v>
      </c>
      <c r="CB518" s="5" t="s">
        <v>105</v>
      </c>
      <c r="CC518" s="5" t="s">
        <v>105</v>
      </c>
      <c r="CD518" s="5" t="s">
        <v>105</v>
      </c>
      <c r="CE518" s="5" t="s">
        <v>105</v>
      </c>
      <c r="CF518" s="5" t="s">
        <v>105</v>
      </c>
      <c r="CG518" s="5" t="s">
        <v>105</v>
      </c>
      <c r="CH518" s="5" t="s">
        <v>105</v>
      </c>
      <c r="CI518" s="5" t="s">
        <v>105</v>
      </c>
      <c r="CJ518" s="5" t="s">
        <v>105</v>
      </c>
      <c r="CK518" s="5" t="s">
        <v>105</v>
      </c>
      <c r="CL518" s="5" t="s">
        <v>105</v>
      </c>
      <c r="CM518" s="5" t="s">
        <v>105</v>
      </c>
      <c r="CN518" s="5" t="s">
        <v>105</v>
      </c>
      <c r="CO518" s="5" t="s">
        <v>105</v>
      </c>
      <c r="CP518" s="5" t="s">
        <v>4448</v>
      </c>
      <c r="CQ518" s="5" t="s">
        <v>105</v>
      </c>
      <c r="CR518" s="5" t="s">
        <v>118</v>
      </c>
      <c r="CS518" s="5" t="s">
        <v>105</v>
      </c>
      <c r="CT518" s="5" t="s">
        <v>105</v>
      </c>
      <c r="CU518" s="5" t="s">
        <v>105</v>
      </c>
      <c r="CV518" s="13" t="s">
        <v>4449</v>
      </c>
      <c r="CW518" s="6"/>
      <c r="CX518" s="6"/>
      <c r="CY518" s="6"/>
      <c r="CZ518" s="6"/>
      <c r="DA518" s="6"/>
      <c r="DB518" s="6"/>
      <c r="DC518" s="6"/>
      <c r="DD518" s="6"/>
      <c r="DE518" s="6"/>
      <c r="DF518" s="6"/>
    </row>
    <row r="519">
      <c r="A519" s="5" t="s">
        <v>100</v>
      </c>
      <c r="B519" s="5" t="s">
        <v>4322</v>
      </c>
      <c r="C519" s="5" t="s">
        <v>4450</v>
      </c>
      <c r="D519" s="5">
        <v>5173.0</v>
      </c>
      <c r="E519" s="5" t="s">
        <v>105</v>
      </c>
      <c r="F519" s="5">
        <v>1998.0</v>
      </c>
      <c r="G519" s="5" t="s">
        <v>135</v>
      </c>
      <c r="H519" s="5" t="s">
        <v>105</v>
      </c>
      <c r="I519" s="5" t="s">
        <v>136</v>
      </c>
      <c r="J519" s="5" t="s">
        <v>107</v>
      </c>
      <c r="K519" s="5" t="s">
        <v>108</v>
      </c>
      <c r="L519" s="5" t="s">
        <v>105</v>
      </c>
      <c r="M519" s="5" t="s">
        <v>278</v>
      </c>
      <c r="N519" s="5">
        <v>9.0</v>
      </c>
      <c r="O519" s="26" t="s">
        <v>4451</v>
      </c>
      <c r="P519" s="5" t="s">
        <v>4452</v>
      </c>
      <c r="Q519" s="5" t="s">
        <v>4453</v>
      </c>
      <c r="R519" s="5" t="s">
        <v>4454</v>
      </c>
      <c r="S519" s="5" t="s">
        <v>4455</v>
      </c>
      <c r="T519" s="5">
        <v>43.34623</v>
      </c>
      <c r="U519" s="5">
        <v>-102.383923</v>
      </c>
      <c r="V519" s="6"/>
      <c r="W519" s="5">
        <v>2454.0</v>
      </c>
      <c r="X519" s="5">
        <v>207.0</v>
      </c>
      <c r="Y519" s="5" t="s">
        <v>105</v>
      </c>
      <c r="Z519" s="5" t="s">
        <v>105</v>
      </c>
      <c r="AA519" s="5" t="s">
        <v>105</v>
      </c>
      <c r="AB519" s="5" t="s">
        <v>105</v>
      </c>
      <c r="AC519" s="5" t="s">
        <v>4456</v>
      </c>
      <c r="AD519" s="5" t="s">
        <v>105</v>
      </c>
      <c r="AE519" s="5" t="s">
        <v>105</v>
      </c>
      <c r="AF519" s="5" t="s">
        <v>105</v>
      </c>
      <c r="AG519" s="5" t="s">
        <v>105</v>
      </c>
      <c r="AH519" s="5" t="s">
        <v>105</v>
      </c>
      <c r="AI519" s="15" t="s">
        <v>105</v>
      </c>
      <c r="AJ519" s="22" t="s">
        <v>105</v>
      </c>
      <c r="AK519" s="25" t="s">
        <v>105</v>
      </c>
      <c r="AL519" s="5" t="s">
        <v>105</v>
      </c>
      <c r="AM519" s="5">
        <v>1.0</v>
      </c>
      <c r="AN519" s="5">
        <v>9.0</v>
      </c>
      <c r="AO519" s="15" t="s">
        <v>105</v>
      </c>
      <c r="AP519" s="15" t="s">
        <v>105</v>
      </c>
      <c r="AQ519" s="15" t="s">
        <v>105</v>
      </c>
      <c r="AR519" s="15" t="s">
        <v>105</v>
      </c>
      <c r="AS519" s="15" t="s">
        <v>105</v>
      </c>
      <c r="AT519" s="15" t="s">
        <v>105</v>
      </c>
      <c r="AU519" s="15" t="s">
        <v>105</v>
      </c>
      <c r="AV519" s="15" t="s">
        <v>105</v>
      </c>
      <c r="AW519" s="5" t="s">
        <v>317</v>
      </c>
      <c r="AX519" s="5" t="s">
        <v>105</v>
      </c>
      <c r="AY519" s="5" t="s">
        <v>105</v>
      </c>
      <c r="AZ519" s="5" t="s">
        <v>105</v>
      </c>
      <c r="BA519" s="5" t="s">
        <v>105</v>
      </c>
      <c r="BB519" s="5" t="s">
        <v>105</v>
      </c>
      <c r="BC519" s="5" t="s">
        <v>4457</v>
      </c>
      <c r="BD519" s="15" t="s">
        <v>105</v>
      </c>
      <c r="BE519" s="15" t="s">
        <v>105</v>
      </c>
      <c r="BF519" s="15" t="s">
        <v>105</v>
      </c>
      <c r="BG519" s="15" t="s">
        <v>105</v>
      </c>
      <c r="BH519" s="15" t="s">
        <v>105</v>
      </c>
      <c r="BI519" s="15" t="s">
        <v>105</v>
      </c>
      <c r="BJ519" s="15" t="s">
        <v>105</v>
      </c>
      <c r="BK519" s="15" t="s">
        <v>105</v>
      </c>
      <c r="BL519" s="15" t="s">
        <v>105</v>
      </c>
      <c r="BM519" s="15" t="s">
        <v>105</v>
      </c>
      <c r="BN519" s="15" t="s">
        <v>105</v>
      </c>
      <c r="BO519" s="15" t="s">
        <v>105</v>
      </c>
      <c r="BP519" s="5" t="s">
        <v>105</v>
      </c>
      <c r="BQ519" s="5" t="s">
        <v>105</v>
      </c>
      <c r="BR519" s="5" t="s">
        <v>4458</v>
      </c>
      <c r="BS519" s="5" t="s">
        <v>105</v>
      </c>
      <c r="BT519" s="5" t="s">
        <v>2228</v>
      </c>
      <c r="BU519" s="5" t="s">
        <v>119</v>
      </c>
      <c r="BV519" s="5" t="s">
        <v>105</v>
      </c>
      <c r="BW519" s="5" t="s">
        <v>105</v>
      </c>
      <c r="BX519" s="5" t="s">
        <v>105</v>
      </c>
      <c r="BY519" s="5" t="s">
        <v>105</v>
      </c>
      <c r="BZ519" s="5" t="s">
        <v>105</v>
      </c>
      <c r="CA519" s="5" t="s">
        <v>105</v>
      </c>
      <c r="CB519" s="5" t="s">
        <v>105</v>
      </c>
      <c r="CC519" s="5" t="s">
        <v>105</v>
      </c>
      <c r="CD519" s="5">
        <v>18.0</v>
      </c>
      <c r="CE519" s="5">
        <v>7.0</v>
      </c>
      <c r="CF519" s="5" t="s">
        <v>105</v>
      </c>
      <c r="CG519" s="5" t="s">
        <v>105</v>
      </c>
      <c r="CH519" s="5" t="s">
        <v>105</v>
      </c>
      <c r="CI519" s="5" t="s">
        <v>105</v>
      </c>
      <c r="CJ519" s="5" t="s">
        <v>105</v>
      </c>
      <c r="CK519" s="5" t="s">
        <v>105</v>
      </c>
      <c r="CL519" s="5" t="s">
        <v>105</v>
      </c>
      <c r="CM519" s="5" t="s">
        <v>105</v>
      </c>
      <c r="CN519" s="5" t="s">
        <v>105</v>
      </c>
      <c r="CO519" s="5" t="s">
        <v>105</v>
      </c>
      <c r="CP519" s="5" t="s">
        <v>4459</v>
      </c>
      <c r="CQ519" s="5" t="s">
        <v>4460</v>
      </c>
      <c r="CR519" s="5" t="s">
        <v>105</v>
      </c>
      <c r="CS519" s="5" t="s">
        <v>105</v>
      </c>
      <c r="CT519" s="5" t="s">
        <v>105</v>
      </c>
      <c r="CU519" s="5" t="s">
        <v>105</v>
      </c>
      <c r="CV519" s="13" t="s">
        <v>4461</v>
      </c>
      <c r="CW519" s="6"/>
      <c r="CX519" s="6"/>
      <c r="CY519" s="6"/>
      <c r="CZ519" s="6"/>
      <c r="DA519" s="6"/>
      <c r="DB519" s="6"/>
      <c r="DC519" s="6"/>
      <c r="DD519" s="6"/>
      <c r="DE519" s="6"/>
      <c r="DF519" s="6"/>
    </row>
    <row r="520">
      <c r="A520" s="5"/>
      <c r="B520" s="5"/>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28">
        <f t="shared" ref="AI520:AI522" si="138">CONVERT(AJ520, "ft", "m")</f>
        <v>0.3048</v>
      </c>
      <c r="AJ520" s="22">
        <v>1.0</v>
      </c>
      <c r="AK520" s="24">
        <f t="shared" ref="AK520:AK522" si="139">CONVERT(AJ520, "ft", "yd")</f>
        <v>0.3333333333</v>
      </c>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c r="BU520" s="6"/>
      <c r="BV520" s="6"/>
      <c r="BW520" s="6"/>
      <c r="BX520" s="6"/>
      <c r="BY520" s="6"/>
      <c r="BZ520" s="6"/>
      <c r="CA520" s="6"/>
      <c r="CB520" s="6"/>
      <c r="CC520" s="6"/>
      <c r="CD520" s="6"/>
      <c r="CE520" s="6"/>
      <c r="CF520" s="6"/>
      <c r="CG520" s="6"/>
      <c r="CH520" s="6"/>
      <c r="CI520" s="6"/>
      <c r="CJ520" s="6"/>
      <c r="CK520" s="6"/>
      <c r="CL520" s="6"/>
      <c r="CM520" s="6"/>
      <c r="CN520" s="6"/>
      <c r="CO520" s="6"/>
      <c r="CP520" s="6"/>
      <c r="CQ520" s="6"/>
      <c r="CR520" s="6"/>
      <c r="CS520" s="6"/>
      <c r="CT520" s="6"/>
      <c r="CU520" s="6"/>
      <c r="CV520" s="6"/>
      <c r="CW520" s="6"/>
      <c r="CX520" s="6"/>
      <c r="CY520" s="6"/>
      <c r="CZ520" s="6"/>
      <c r="DA520" s="6"/>
      <c r="DB520" s="6"/>
      <c r="DC520" s="6"/>
      <c r="DD520" s="6"/>
      <c r="DE520" s="6"/>
      <c r="DF520" s="6"/>
    </row>
    <row r="521">
      <c r="A521" s="5" t="s">
        <v>100</v>
      </c>
      <c r="B521" s="5" t="s">
        <v>4462</v>
      </c>
      <c r="C521" s="5" t="s">
        <v>4463</v>
      </c>
      <c r="D521" s="5">
        <v>26113.0</v>
      </c>
      <c r="E521" s="5" t="s">
        <v>4464</v>
      </c>
      <c r="F521" s="5">
        <v>2008.0</v>
      </c>
      <c r="G521" s="5" t="s">
        <v>163</v>
      </c>
      <c r="H521" s="5">
        <v>10.0</v>
      </c>
      <c r="I521" s="5" t="s">
        <v>150</v>
      </c>
      <c r="J521" s="5" t="s">
        <v>107</v>
      </c>
      <c r="K521" s="5" t="s">
        <v>108</v>
      </c>
      <c r="L521" s="5" t="s">
        <v>199</v>
      </c>
      <c r="M521" s="5" t="s">
        <v>278</v>
      </c>
      <c r="N521" s="5">
        <v>1.0</v>
      </c>
      <c r="O521" s="26" t="s">
        <v>4465</v>
      </c>
      <c r="P521" s="5" t="s">
        <v>714</v>
      </c>
      <c r="Q521" s="5" t="s">
        <v>4466</v>
      </c>
      <c r="R521" s="5" t="s">
        <v>4467</v>
      </c>
      <c r="S521" s="5" t="s">
        <v>105</v>
      </c>
      <c r="T521" s="5" t="s">
        <v>105</v>
      </c>
      <c r="U521" s="5" t="s">
        <v>105</v>
      </c>
      <c r="V521" s="5" t="s">
        <v>105</v>
      </c>
      <c r="W521" s="5" t="s">
        <v>105</v>
      </c>
      <c r="X521" s="5">
        <v>2230.0</v>
      </c>
      <c r="Y521" s="5" t="s">
        <v>105</v>
      </c>
      <c r="Z521" s="5" t="s">
        <v>167</v>
      </c>
      <c r="AA521" s="5" t="s">
        <v>283</v>
      </c>
      <c r="AB521" s="5">
        <v>93.0</v>
      </c>
      <c r="AC521" s="5" t="s">
        <v>4468</v>
      </c>
      <c r="AD521" s="5" t="s">
        <v>105</v>
      </c>
      <c r="AE521" s="5" t="s">
        <v>105</v>
      </c>
      <c r="AF521" s="5" t="s">
        <v>105</v>
      </c>
      <c r="AG521" s="5" t="s">
        <v>105</v>
      </c>
      <c r="AH521" s="5" t="s">
        <v>105</v>
      </c>
      <c r="AI521" s="28">
        <f t="shared" si="138"/>
        <v>22.86</v>
      </c>
      <c r="AJ521" s="22">
        <v>75.0</v>
      </c>
      <c r="AK521" s="24">
        <f t="shared" si="139"/>
        <v>25</v>
      </c>
      <c r="AL521" s="5" t="s">
        <v>105</v>
      </c>
      <c r="AM521" s="5">
        <v>1.0</v>
      </c>
      <c r="AN521" s="5">
        <v>9.0</v>
      </c>
      <c r="AO521" s="5" t="s">
        <v>105</v>
      </c>
      <c r="AP521" s="5" t="s">
        <v>105</v>
      </c>
      <c r="AQ521" s="5" t="s">
        <v>105</v>
      </c>
      <c r="AR521" s="5" t="s">
        <v>105</v>
      </c>
      <c r="AS521" s="5" t="s">
        <v>105</v>
      </c>
      <c r="AT521" s="5" t="s">
        <v>105</v>
      </c>
      <c r="AU521" s="5" t="s">
        <v>105</v>
      </c>
      <c r="AV521" s="5" t="s">
        <v>105</v>
      </c>
      <c r="AW521" s="5" t="s">
        <v>556</v>
      </c>
      <c r="AX521" s="5" t="s">
        <v>105</v>
      </c>
      <c r="AY521" s="5" t="s">
        <v>105</v>
      </c>
      <c r="AZ521" s="5" t="s">
        <v>105</v>
      </c>
      <c r="BA521" s="5" t="s">
        <v>105</v>
      </c>
      <c r="BB521" s="5" t="s">
        <v>105</v>
      </c>
      <c r="BC521" s="5" t="s">
        <v>105</v>
      </c>
      <c r="BD521" s="5" t="s">
        <v>105</v>
      </c>
      <c r="BE521" s="5" t="s">
        <v>105</v>
      </c>
      <c r="BF521" s="5" t="s">
        <v>105</v>
      </c>
      <c r="BG521" s="5" t="s">
        <v>105</v>
      </c>
      <c r="BH521" s="5" t="s">
        <v>105</v>
      </c>
      <c r="BI521" s="5" t="s">
        <v>105</v>
      </c>
      <c r="BJ521" s="5" t="s">
        <v>105</v>
      </c>
      <c r="BK521" s="5" t="s">
        <v>105</v>
      </c>
      <c r="BL521" s="5" t="s">
        <v>105</v>
      </c>
      <c r="BM521" s="5" t="s">
        <v>105</v>
      </c>
      <c r="BN521" s="5" t="s">
        <v>105</v>
      </c>
      <c r="BO521" s="5" t="s">
        <v>105</v>
      </c>
      <c r="BP521" s="5" t="s">
        <v>105</v>
      </c>
      <c r="BQ521" s="5" t="s">
        <v>105</v>
      </c>
      <c r="BR521" s="5" t="s">
        <v>4469</v>
      </c>
      <c r="BS521" s="5" t="s">
        <v>105</v>
      </c>
      <c r="BT521" s="5" t="s">
        <v>1523</v>
      </c>
      <c r="BU521" s="5" t="s">
        <v>119</v>
      </c>
      <c r="BV521" s="5" t="s">
        <v>105</v>
      </c>
      <c r="BW521" s="5" t="s">
        <v>105</v>
      </c>
      <c r="BX521" s="5" t="s">
        <v>1043</v>
      </c>
      <c r="BY521" s="5" t="s">
        <v>105</v>
      </c>
      <c r="BZ521" s="5" t="s">
        <v>105</v>
      </c>
      <c r="CA521" s="5" t="s">
        <v>105</v>
      </c>
      <c r="CB521" s="5" t="s">
        <v>105</v>
      </c>
      <c r="CC521" s="5" t="s">
        <v>105</v>
      </c>
      <c r="CD521" s="5" t="s">
        <v>105</v>
      </c>
      <c r="CE521" s="5" t="s">
        <v>105</v>
      </c>
      <c r="CF521" s="5" t="s">
        <v>105</v>
      </c>
      <c r="CG521" s="5" t="s">
        <v>105</v>
      </c>
      <c r="CH521" s="5" t="s">
        <v>105</v>
      </c>
      <c r="CI521" s="5" t="s">
        <v>105</v>
      </c>
      <c r="CJ521" s="5" t="s">
        <v>105</v>
      </c>
      <c r="CK521" s="5" t="s">
        <v>105</v>
      </c>
      <c r="CL521" s="5" t="s">
        <v>105</v>
      </c>
      <c r="CM521" s="5" t="s">
        <v>105</v>
      </c>
      <c r="CN521" s="5" t="s">
        <v>105</v>
      </c>
      <c r="CO521" s="5" t="s">
        <v>105</v>
      </c>
      <c r="CP521" s="5" t="s">
        <v>105</v>
      </c>
      <c r="CQ521" s="26" t="s">
        <v>4470</v>
      </c>
      <c r="CR521" s="5" t="s">
        <v>105</v>
      </c>
      <c r="CS521" s="5" t="s">
        <v>105</v>
      </c>
      <c r="CT521" s="5" t="s">
        <v>105</v>
      </c>
      <c r="CU521" s="5" t="s">
        <v>105</v>
      </c>
      <c r="CV521" s="13" t="s">
        <v>4471</v>
      </c>
      <c r="CW521" s="6"/>
      <c r="CX521" s="6"/>
      <c r="CY521" s="6"/>
      <c r="CZ521" s="6"/>
      <c r="DA521" s="6"/>
      <c r="DB521" s="6"/>
      <c r="DC521" s="6"/>
      <c r="DD521" s="6"/>
      <c r="DE521" s="6"/>
      <c r="DF521" s="6"/>
    </row>
    <row r="522">
      <c r="A522" s="5" t="s">
        <v>100</v>
      </c>
      <c r="B522" s="5" t="s">
        <v>4462</v>
      </c>
      <c r="C522" s="5" t="s">
        <v>4472</v>
      </c>
      <c r="D522" s="5">
        <v>6668.0</v>
      </c>
      <c r="E522" s="5" t="s">
        <v>4473</v>
      </c>
      <c r="F522" s="5">
        <v>2003.0</v>
      </c>
      <c r="G522" s="5" t="s">
        <v>149</v>
      </c>
      <c r="H522" s="5">
        <v>20.0</v>
      </c>
      <c r="I522" s="5" t="s">
        <v>150</v>
      </c>
      <c r="J522" s="5" t="s">
        <v>124</v>
      </c>
      <c r="K522" s="5" t="s">
        <v>199</v>
      </c>
      <c r="L522" s="5" t="s">
        <v>105</v>
      </c>
      <c r="M522" s="5" t="s">
        <v>3510</v>
      </c>
      <c r="N522" s="5">
        <v>1.0</v>
      </c>
      <c r="O522" s="26" t="s">
        <v>4474</v>
      </c>
      <c r="P522" s="6"/>
      <c r="Q522" s="5" t="s">
        <v>4475</v>
      </c>
      <c r="R522" s="5" t="s">
        <v>4476</v>
      </c>
      <c r="S522" s="5" t="s">
        <v>105</v>
      </c>
      <c r="T522" s="5" t="s">
        <v>105</v>
      </c>
      <c r="U522" s="5" t="s">
        <v>105</v>
      </c>
      <c r="V522" s="6"/>
      <c r="W522" s="5" t="s">
        <v>105</v>
      </c>
      <c r="X522" s="5">
        <v>2400.0</v>
      </c>
      <c r="Y522" s="5" t="s">
        <v>190</v>
      </c>
      <c r="Z522" s="5" t="s">
        <v>4477</v>
      </c>
      <c r="AA522" s="5" t="s">
        <v>283</v>
      </c>
      <c r="AB522" s="5">
        <v>58.0</v>
      </c>
      <c r="AC522" s="5" t="s">
        <v>4478</v>
      </c>
      <c r="AD522" s="5" t="s">
        <v>105</v>
      </c>
      <c r="AE522" s="5" t="s">
        <v>105</v>
      </c>
      <c r="AF522" s="5" t="s">
        <v>105</v>
      </c>
      <c r="AG522" s="5" t="s">
        <v>105</v>
      </c>
      <c r="AH522" s="5">
        <v>2.0</v>
      </c>
      <c r="AI522" s="28">
        <f t="shared" si="138"/>
        <v>121.92</v>
      </c>
      <c r="AJ522" s="22">
        <v>400.0</v>
      </c>
      <c r="AK522" s="24">
        <f t="shared" si="139"/>
        <v>133.3333333</v>
      </c>
      <c r="AL522" s="5" t="s">
        <v>105</v>
      </c>
      <c r="AM522" s="5" t="s">
        <v>105</v>
      </c>
      <c r="AN522" s="5" t="s">
        <v>105</v>
      </c>
      <c r="AO522" s="5" t="s">
        <v>105</v>
      </c>
      <c r="AP522" s="5" t="s">
        <v>105</v>
      </c>
      <c r="AQ522" s="5" t="s">
        <v>105</v>
      </c>
      <c r="AR522" s="5" t="s">
        <v>105</v>
      </c>
      <c r="AS522" s="5" t="s">
        <v>105</v>
      </c>
      <c r="AT522" s="5" t="s">
        <v>105</v>
      </c>
      <c r="AU522" s="5" t="s">
        <v>105</v>
      </c>
      <c r="AV522" s="5" t="s">
        <v>105</v>
      </c>
      <c r="AW522" s="5" t="s">
        <v>105</v>
      </c>
      <c r="AX522" s="5" t="s">
        <v>105</v>
      </c>
      <c r="AY522" s="5" t="s">
        <v>105</v>
      </c>
      <c r="AZ522" s="5" t="s">
        <v>105</v>
      </c>
      <c r="BA522" s="5" t="s">
        <v>105</v>
      </c>
      <c r="BB522" s="5" t="s">
        <v>105</v>
      </c>
      <c r="BC522" s="5" t="s">
        <v>105</v>
      </c>
      <c r="BD522" s="5" t="s">
        <v>105</v>
      </c>
      <c r="BE522" s="5" t="s">
        <v>105</v>
      </c>
      <c r="BF522" s="5" t="s">
        <v>105</v>
      </c>
      <c r="BG522" s="5" t="s">
        <v>105</v>
      </c>
      <c r="BH522" s="5" t="s">
        <v>105</v>
      </c>
      <c r="BI522" s="5" t="s">
        <v>105</v>
      </c>
      <c r="BJ522" s="5" t="s">
        <v>105</v>
      </c>
      <c r="BK522" s="5" t="s">
        <v>105</v>
      </c>
      <c r="BL522" s="5" t="s">
        <v>105</v>
      </c>
      <c r="BM522" s="5" t="s">
        <v>105</v>
      </c>
      <c r="BN522" s="5" t="s">
        <v>105</v>
      </c>
      <c r="BO522" s="5" t="s">
        <v>105</v>
      </c>
      <c r="BP522" s="5" t="s">
        <v>105</v>
      </c>
      <c r="BQ522" s="5" t="s">
        <v>105</v>
      </c>
      <c r="BR522" s="5" t="s">
        <v>105</v>
      </c>
      <c r="BS522" s="5" t="s">
        <v>105</v>
      </c>
      <c r="BT522" s="5" t="s">
        <v>105</v>
      </c>
      <c r="BU522" s="5" t="s">
        <v>105</v>
      </c>
      <c r="BV522" s="5" t="s">
        <v>105</v>
      </c>
      <c r="BW522" s="5" t="s">
        <v>105</v>
      </c>
      <c r="BX522" s="5" t="s">
        <v>4479</v>
      </c>
      <c r="BY522" s="5" t="s">
        <v>105</v>
      </c>
      <c r="BZ522" s="5" t="s">
        <v>105</v>
      </c>
      <c r="CA522" s="5" t="s">
        <v>105</v>
      </c>
      <c r="CB522" s="5" t="s">
        <v>105</v>
      </c>
      <c r="CC522" s="5" t="s">
        <v>105</v>
      </c>
      <c r="CD522" s="5" t="s">
        <v>105</v>
      </c>
      <c r="CE522" s="5" t="s">
        <v>105</v>
      </c>
      <c r="CF522" s="5" t="s">
        <v>105</v>
      </c>
      <c r="CG522" s="5" t="s">
        <v>105</v>
      </c>
      <c r="CH522" s="5" t="s">
        <v>105</v>
      </c>
      <c r="CI522" s="5" t="s">
        <v>105</v>
      </c>
      <c r="CJ522" s="5" t="s">
        <v>105</v>
      </c>
      <c r="CK522" s="5" t="s">
        <v>105</v>
      </c>
      <c r="CL522" s="5" t="s">
        <v>105</v>
      </c>
      <c r="CM522" s="5" t="s">
        <v>105</v>
      </c>
      <c r="CN522" s="5" t="s">
        <v>105</v>
      </c>
      <c r="CO522" s="5" t="s">
        <v>105</v>
      </c>
      <c r="CP522" s="5" t="s">
        <v>4480</v>
      </c>
      <c r="CQ522" s="26" t="s">
        <v>4481</v>
      </c>
      <c r="CR522" s="5" t="s">
        <v>105</v>
      </c>
      <c r="CS522" s="5" t="s">
        <v>105</v>
      </c>
      <c r="CT522" s="5" t="s">
        <v>105</v>
      </c>
      <c r="CU522" s="5" t="s">
        <v>105</v>
      </c>
      <c r="CV522" s="13" t="s">
        <v>4482</v>
      </c>
      <c r="CW522" s="6"/>
      <c r="CX522" s="6"/>
      <c r="CY522" s="6"/>
      <c r="CZ522" s="6"/>
      <c r="DA522" s="6"/>
      <c r="DB522" s="6"/>
      <c r="DC522" s="6"/>
      <c r="DD522" s="6"/>
      <c r="DE522" s="6"/>
      <c r="DF522" s="6"/>
    </row>
    <row r="523">
      <c r="A523" s="5" t="s">
        <v>100</v>
      </c>
      <c r="B523" s="5" t="s">
        <v>4462</v>
      </c>
      <c r="C523" s="5" t="s">
        <v>1871</v>
      </c>
      <c r="D523" s="5">
        <v>1192.0</v>
      </c>
      <c r="E523" s="5" t="s">
        <v>105</v>
      </c>
      <c r="F523" s="5">
        <v>1930.0</v>
      </c>
      <c r="G523" s="5" t="s">
        <v>105</v>
      </c>
      <c r="H523" s="5" t="s">
        <v>105</v>
      </c>
      <c r="I523" s="5" t="s">
        <v>105</v>
      </c>
      <c r="J523" s="5" t="s">
        <v>124</v>
      </c>
      <c r="K523" s="5" t="s">
        <v>108</v>
      </c>
      <c r="L523" s="5" t="s">
        <v>105</v>
      </c>
      <c r="M523" s="5" t="s">
        <v>105</v>
      </c>
      <c r="N523" s="5" t="s">
        <v>105</v>
      </c>
      <c r="O523" s="26" t="s">
        <v>4483</v>
      </c>
      <c r="P523" s="5" t="s">
        <v>105</v>
      </c>
      <c r="Q523" s="5" t="s">
        <v>105</v>
      </c>
      <c r="R523" s="5" t="s">
        <v>105</v>
      </c>
      <c r="S523" s="5" t="s">
        <v>105</v>
      </c>
      <c r="T523" s="5" t="s">
        <v>105</v>
      </c>
      <c r="U523" s="5" t="s">
        <v>105</v>
      </c>
      <c r="V523" s="5" t="s">
        <v>105</v>
      </c>
      <c r="W523" s="5" t="s">
        <v>105</v>
      </c>
      <c r="X523" s="5" t="s">
        <v>105</v>
      </c>
      <c r="Y523" s="5" t="s">
        <v>105</v>
      </c>
      <c r="Z523" s="5" t="s">
        <v>105</v>
      </c>
      <c r="AA523" s="5" t="s">
        <v>105</v>
      </c>
      <c r="AB523" s="5" t="s">
        <v>105</v>
      </c>
      <c r="AC523" s="5" t="s">
        <v>284</v>
      </c>
      <c r="AD523" s="5" t="s">
        <v>105</v>
      </c>
      <c r="AE523" s="5" t="s">
        <v>105</v>
      </c>
      <c r="AF523" s="5" t="s">
        <v>105</v>
      </c>
      <c r="AG523" s="5" t="s">
        <v>105</v>
      </c>
      <c r="AH523" s="5" t="s">
        <v>105</v>
      </c>
      <c r="AI523" s="5" t="s">
        <v>105</v>
      </c>
      <c r="AJ523" s="5" t="s">
        <v>105</v>
      </c>
      <c r="AK523" s="5" t="s">
        <v>105</v>
      </c>
      <c r="AL523" s="5" t="s">
        <v>105</v>
      </c>
      <c r="AM523" s="5" t="s">
        <v>105</v>
      </c>
      <c r="AN523" s="5" t="s">
        <v>105</v>
      </c>
      <c r="AO523" s="5" t="s">
        <v>105</v>
      </c>
      <c r="AP523" s="5" t="s">
        <v>105</v>
      </c>
      <c r="AQ523" s="5" t="s">
        <v>105</v>
      </c>
      <c r="AR523" s="5" t="s">
        <v>105</v>
      </c>
      <c r="AS523" s="5" t="s">
        <v>105</v>
      </c>
      <c r="AT523" s="5" t="s">
        <v>105</v>
      </c>
      <c r="AU523" s="5" t="s">
        <v>105</v>
      </c>
      <c r="AV523" s="5" t="s">
        <v>105</v>
      </c>
      <c r="AW523" s="5" t="s">
        <v>144</v>
      </c>
      <c r="AX523" s="5" t="s">
        <v>105</v>
      </c>
      <c r="AY523" s="5" t="s">
        <v>105</v>
      </c>
      <c r="AZ523" s="5" t="s">
        <v>105</v>
      </c>
      <c r="BA523" s="5" t="s">
        <v>105</v>
      </c>
      <c r="BB523" s="5" t="s">
        <v>105</v>
      </c>
      <c r="BC523" s="5" t="s">
        <v>105</v>
      </c>
      <c r="BD523" s="5" t="s">
        <v>105</v>
      </c>
      <c r="BE523" s="5" t="s">
        <v>105</v>
      </c>
      <c r="BF523" s="5" t="s">
        <v>306</v>
      </c>
      <c r="BG523" s="5" t="s">
        <v>105</v>
      </c>
      <c r="BH523" s="5" t="s">
        <v>105</v>
      </c>
      <c r="BI523" s="5" t="s">
        <v>105</v>
      </c>
      <c r="BJ523" s="5" t="s">
        <v>105</v>
      </c>
      <c r="BK523" s="5" t="s">
        <v>105</v>
      </c>
      <c r="BL523" s="5" t="s">
        <v>105</v>
      </c>
      <c r="BM523" s="5" t="s">
        <v>1548</v>
      </c>
      <c r="BN523" s="5" t="s">
        <v>105</v>
      </c>
      <c r="BO523" s="5" t="s">
        <v>105</v>
      </c>
      <c r="BP523" s="5" t="s">
        <v>4484</v>
      </c>
      <c r="BQ523" s="5" t="s">
        <v>105</v>
      </c>
      <c r="BR523" s="5" t="s">
        <v>4485</v>
      </c>
      <c r="BS523" s="5" t="s">
        <v>105</v>
      </c>
      <c r="BT523" s="5" t="s">
        <v>4486</v>
      </c>
      <c r="BU523" s="5" t="s">
        <v>105</v>
      </c>
      <c r="BV523" s="5" t="s">
        <v>105</v>
      </c>
      <c r="BW523" s="5" t="s">
        <v>105</v>
      </c>
      <c r="BX523" s="5" t="s">
        <v>368</v>
      </c>
      <c r="BY523" s="5" t="s">
        <v>105</v>
      </c>
      <c r="BZ523" s="5" t="s">
        <v>105</v>
      </c>
      <c r="CA523" s="5" t="s">
        <v>105</v>
      </c>
      <c r="CB523" s="5" t="s">
        <v>105</v>
      </c>
      <c r="CC523" s="5" t="s">
        <v>105</v>
      </c>
      <c r="CD523" s="5" t="s">
        <v>105</v>
      </c>
      <c r="CE523" s="5" t="s">
        <v>105</v>
      </c>
      <c r="CF523" s="5" t="s">
        <v>105</v>
      </c>
      <c r="CG523" s="5" t="s">
        <v>105</v>
      </c>
      <c r="CH523" s="5" t="s">
        <v>105</v>
      </c>
      <c r="CI523" s="5" t="s">
        <v>105</v>
      </c>
      <c r="CJ523" s="5" t="s">
        <v>105</v>
      </c>
      <c r="CK523" s="5" t="s">
        <v>105</v>
      </c>
      <c r="CL523" s="5" t="s">
        <v>105</v>
      </c>
      <c r="CM523" s="5" t="s">
        <v>105</v>
      </c>
      <c r="CN523" s="5" t="s">
        <v>105</v>
      </c>
      <c r="CO523" s="5" t="s">
        <v>105</v>
      </c>
      <c r="CP523" s="5" t="s">
        <v>105</v>
      </c>
      <c r="CQ523" s="5" t="s">
        <v>105</v>
      </c>
      <c r="CR523" s="5" t="s">
        <v>105</v>
      </c>
      <c r="CS523" s="5" t="s">
        <v>105</v>
      </c>
      <c r="CT523" s="5" t="s">
        <v>105</v>
      </c>
      <c r="CU523" s="5" t="s">
        <v>105</v>
      </c>
      <c r="CV523" s="13" t="s">
        <v>4487</v>
      </c>
      <c r="CW523" s="6"/>
      <c r="CX523" s="6"/>
      <c r="CY523" s="6"/>
      <c r="CZ523" s="6"/>
      <c r="DA523" s="6"/>
      <c r="DB523" s="6"/>
      <c r="DC523" s="6"/>
      <c r="DD523" s="6"/>
      <c r="DE523" s="6"/>
      <c r="DF523" s="6"/>
    </row>
    <row r="524">
      <c r="A524" s="5" t="s">
        <v>100</v>
      </c>
      <c r="B524" s="5" t="s">
        <v>4462</v>
      </c>
      <c r="C524" s="5" t="s">
        <v>1871</v>
      </c>
      <c r="D524" s="5">
        <v>48403.0</v>
      </c>
      <c r="E524" s="5" t="s">
        <v>4488</v>
      </c>
      <c r="F524" s="5">
        <v>2014.0</v>
      </c>
      <c r="G524" s="5" t="s">
        <v>135</v>
      </c>
      <c r="H524" s="5" t="s">
        <v>105</v>
      </c>
      <c r="I524" s="5" t="s">
        <v>136</v>
      </c>
      <c r="J524" s="5" t="s">
        <v>124</v>
      </c>
      <c r="K524" s="5" t="s">
        <v>199</v>
      </c>
      <c r="L524" s="5" t="s">
        <v>105</v>
      </c>
      <c r="M524" s="5" t="s">
        <v>3510</v>
      </c>
      <c r="N524" s="5">
        <v>2.0</v>
      </c>
      <c r="O524" s="26" t="s">
        <v>4489</v>
      </c>
      <c r="P524" s="5" t="s">
        <v>4490</v>
      </c>
      <c r="Q524" s="5" t="s">
        <v>4491</v>
      </c>
      <c r="R524" s="5" t="s">
        <v>4492</v>
      </c>
      <c r="S524" s="5" t="s">
        <v>105</v>
      </c>
      <c r="T524" s="5" t="s">
        <v>105</v>
      </c>
      <c r="U524" s="5" t="s">
        <v>105</v>
      </c>
      <c r="V524" s="5" t="s">
        <v>105</v>
      </c>
      <c r="W524" s="5" t="s">
        <v>105</v>
      </c>
      <c r="X524" s="5">
        <v>1830.0</v>
      </c>
      <c r="Y524" s="5" t="s">
        <v>105</v>
      </c>
      <c r="Z524" s="5" t="s">
        <v>105</v>
      </c>
      <c r="AA524" s="5" t="s">
        <v>105</v>
      </c>
      <c r="AB524" s="5" t="s">
        <v>105</v>
      </c>
      <c r="AC524" s="5" t="s">
        <v>4493</v>
      </c>
      <c r="AD524" s="5" t="s">
        <v>105</v>
      </c>
      <c r="AE524" s="5" t="s">
        <v>105</v>
      </c>
      <c r="AF524" s="5" t="s">
        <v>105</v>
      </c>
      <c r="AG524" s="5" t="s">
        <v>105</v>
      </c>
      <c r="AH524" s="5" t="s">
        <v>105</v>
      </c>
      <c r="AI524" s="28">
        <f t="shared" ref="AI524:AI525" si="140">CONVERT(AJ524, "ft", "m")</f>
        <v>182.88</v>
      </c>
      <c r="AJ524" s="22">
        <v>600.0</v>
      </c>
      <c r="AK524" s="24">
        <f t="shared" ref="AK524:AK525" si="141">CONVERT(AJ524, "ft", "yd")</f>
        <v>200</v>
      </c>
      <c r="AL524" s="5" t="s">
        <v>105</v>
      </c>
      <c r="AM524" s="5" t="s">
        <v>105</v>
      </c>
      <c r="AN524" s="5" t="s">
        <v>105</v>
      </c>
      <c r="AO524" s="5" t="s">
        <v>105</v>
      </c>
      <c r="AP524" s="5" t="s">
        <v>105</v>
      </c>
      <c r="AQ524" s="5" t="s">
        <v>105</v>
      </c>
      <c r="AR524" s="5" t="s">
        <v>105</v>
      </c>
      <c r="AS524" s="5" t="s">
        <v>105</v>
      </c>
      <c r="AT524" s="5" t="s">
        <v>105</v>
      </c>
      <c r="AU524" s="5" t="s">
        <v>105</v>
      </c>
      <c r="AV524" s="5" t="s">
        <v>105</v>
      </c>
      <c r="AW524" s="5" t="s">
        <v>105</v>
      </c>
      <c r="AX524" s="5" t="s">
        <v>105</v>
      </c>
      <c r="AY524" s="5" t="s">
        <v>105</v>
      </c>
      <c r="AZ524" s="5" t="s">
        <v>105</v>
      </c>
      <c r="BA524" s="5" t="s">
        <v>105</v>
      </c>
      <c r="BB524" s="5" t="s">
        <v>105</v>
      </c>
      <c r="BC524" s="5" t="s">
        <v>105</v>
      </c>
      <c r="BD524" s="5" t="s">
        <v>105</v>
      </c>
      <c r="BE524" s="5" t="s">
        <v>105</v>
      </c>
      <c r="BF524" s="5" t="s">
        <v>105</v>
      </c>
      <c r="BG524" s="5" t="s">
        <v>105</v>
      </c>
      <c r="BH524" s="5" t="s">
        <v>105</v>
      </c>
      <c r="BI524" s="5" t="s">
        <v>105</v>
      </c>
      <c r="BJ524" s="5" t="s">
        <v>105</v>
      </c>
      <c r="BK524" s="5" t="s">
        <v>105</v>
      </c>
      <c r="BL524" s="5" t="s">
        <v>105</v>
      </c>
      <c r="BM524" s="5" t="s">
        <v>105</v>
      </c>
      <c r="BN524" s="5" t="s">
        <v>105</v>
      </c>
      <c r="BO524" s="5" t="s">
        <v>105</v>
      </c>
      <c r="BP524" s="5" t="s">
        <v>105</v>
      </c>
      <c r="BQ524" s="5" t="s">
        <v>105</v>
      </c>
      <c r="BR524" s="5" t="s">
        <v>105</v>
      </c>
      <c r="BS524" s="5" t="s">
        <v>105</v>
      </c>
      <c r="BT524" s="5" t="s">
        <v>105</v>
      </c>
      <c r="BU524" s="5" t="s">
        <v>105</v>
      </c>
      <c r="BV524" s="5" t="s">
        <v>105</v>
      </c>
      <c r="BW524" s="5" t="s">
        <v>105</v>
      </c>
      <c r="BX524" s="5" t="s">
        <v>2095</v>
      </c>
      <c r="BY524" s="5" t="s">
        <v>105</v>
      </c>
      <c r="BZ524" s="5" t="s">
        <v>105</v>
      </c>
      <c r="CA524" s="5" t="s">
        <v>105</v>
      </c>
      <c r="CB524" s="5" t="s">
        <v>105</v>
      </c>
      <c r="CC524" s="5" t="s">
        <v>105</v>
      </c>
      <c r="CD524" s="5" t="s">
        <v>105</v>
      </c>
      <c r="CE524" s="5" t="s">
        <v>105</v>
      </c>
      <c r="CF524" s="5" t="s">
        <v>105</v>
      </c>
      <c r="CG524" s="5" t="s">
        <v>105</v>
      </c>
      <c r="CH524" s="5" t="s">
        <v>105</v>
      </c>
      <c r="CI524" s="5" t="s">
        <v>105</v>
      </c>
      <c r="CJ524" s="5" t="s">
        <v>105</v>
      </c>
      <c r="CK524" s="5" t="s">
        <v>105</v>
      </c>
      <c r="CL524" s="5" t="s">
        <v>105</v>
      </c>
      <c r="CM524" s="5" t="s">
        <v>105</v>
      </c>
      <c r="CN524" s="5" t="s">
        <v>105</v>
      </c>
      <c r="CO524" s="5" t="s">
        <v>105</v>
      </c>
      <c r="CP524" s="5" t="s">
        <v>4494</v>
      </c>
      <c r="CQ524" s="26" t="s">
        <v>4495</v>
      </c>
      <c r="CR524" s="5" t="s">
        <v>105</v>
      </c>
      <c r="CS524" s="5" t="s">
        <v>105</v>
      </c>
      <c r="CT524" s="5" t="s">
        <v>105</v>
      </c>
      <c r="CU524" s="5" t="s">
        <v>105</v>
      </c>
      <c r="CV524" s="13" t="s">
        <v>4496</v>
      </c>
      <c r="CW524" s="6"/>
      <c r="CX524" s="6"/>
      <c r="CY524" s="6"/>
      <c r="CZ524" s="6"/>
      <c r="DA524" s="6"/>
      <c r="DB524" s="6"/>
      <c r="DC524" s="6"/>
      <c r="DD524" s="6"/>
      <c r="DE524" s="6"/>
      <c r="DF524" s="6"/>
    </row>
    <row r="525">
      <c r="A525" s="5" t="s">
        <v>100</v>
      </c>
      <c r="B525" s="5" t="s">
        <v>4462</v>
      </c>
      <c r="C525" s="5" t="s">
        <v>4497</v>
      </c>
      <c r="D525" s="5">
        <v>9009.0</v>
      </c>
      <c r="E525" s="5" t="s">
        <v>105</v>
      </c>
      <c r="F525" s="5">
        <v>2001.0</v>
      </c>
      <c r="G525" s="5" t="s">
        <v>669</v>
      </c>
      <c r="H525" s="5">
        <v>11.0</v>
      </c>
      <c r="I525" s="5" t="s">
        <v>106</v>
      </c>
      <c r="J525" s="5" t="s">
        <v>124</v>
      </c>
      <c r="K525" s="5" t="s">
        <v>151</v>
      </c>
      <c r="L525" s="5" t="s">
        <v>105</v>
      </c>
      <c r="M525" s="5" t="s">
        <v>151</v>
      </c>
      <c r="N525" s="5">
        <v>1.0</v>
      </c>
      <c r="O525" s="26" t="s">
        <v>4498</v>
      </c>
      <c r="P525" s="5" t="s">
        <v>4499</v>
      </c>
      <c r="Q525" s="5" t="s">
        <v>4500</v>
      </c>
      <c r="R525" s="5" t="s">
        <v>105</v>
      </c>
      <c r="S525" s="5" t="s">
        <v>4499</v>
      </c>
      <c r="T525" s="5" t="s">
        <v>105</v>
      </c>
      <c r="U525" s="5" t="s">
        <v>105</v>
      </c>
      <c r="V525" s="6"/>
      <c r="W525" s="5" t="s">
        <v>105</v>
      </c>
      <c r="X525" s="5">
        <v>1407.0</v>
      </c>
      <c r="Y525" s="5" t="s">
        <v>105</v>
      </c>
      <c r="Z525" s="5" t="s">
        <v>105</v>
      </c>
      <c r="AA525" s="5" t="s">
        <v>283</v>
      </c>
      <c r="AB525" s="5">
        <v>96.0</v>
      </c>
      <c r="AC525" s="5" t="s">
        <v>4501</v>
      </c>
      <c r="AD525" s="5" t="s">
        <v>105</v>
      </c>
      <c r="AE525" s="5" t="s">
        <v>105</v>
      </c>
      <c r="AF525" s="5" t="s">
        <v>118</v>
      </c>
      <c r="AG525" s="5">
        <f>3.5*12</f>
        <v>42</v>
      </c>
      <c r="AH525" s="5" t="s">
        <v>105</v>
      </c>
      <c r="AI525" s="28">
        <f t="shared" si="140"/>
        <v>0.3048</v>
      </c>
      <c r="AJ525" s="22">
        <v>1.0</v>
      </c>
      <c r="AK525" s="24">
        <f t="shared" si="141"/>
        <v>0.3333333333</v>
      </c>
      <c r="AL525" s="5" t="s">
        <v>105</v>
      </c>
      <c r="AM525" s="5" t="s">
        <v>105</v>
      </c>
      <c r="AN525" s="5" t="s">
        <v>105</v>
      </c>
      <c r="AO525" s="5" t="s">
        <v>105</v>
      </c>
      <c r="AP525" s="5" t="s">
        <v>105</v>
      </c>
      <c r="AQ525" s="5" t="s">
        <v>105</v>
      </c>
      <c r="AR525" s="5" t="s">
        <v>105</v>
      </c>
      <c r="AS525" s="5" t="s">
        <v>105</v>
      </c>
      <c r="AT525" s="5" t="s">
        <v>105</v>
      </c>
      <c r="AU525" s="5" t="s">
        <v>105</v>
      </c>
      <c r="AV525" s="5" t="s">
        <v>105</v>
      </c>
      <c r="AW525" s="5" t="s">
        <v>105</v>
      </c>
      <c r="AX525" s="5" t="s">
        <v>105</v>
      </c>
      <c r="AY525" s="5" t="s">
        <v>105</v>
      </c>
      <c r="AZ525" s="5" t="s">
        <v>105</v>
      </c>
      <c r="BA525" s="5" t="s">
        <v>105</v>
      </c>
      <c r="BB525" s="5" t="s">
        <v>105</v>
      </c>
      <c r="BC525" s="5" t="s">
        <v>105</v>
      </c>
      <c r="BD525" s="5" t="s">
        <v>105</v>
      </c>
      <c r="BE525" s="5" t="s">
        <v>105</v>
      </c>
      <c r="BF525" s="5" t="s">
        <v>105</v>
      </c>
      <c r="BG525" s="5" t="s">
        <v>105</v>
      </c>
      <c r="BH525" s="5" t="s">
        <v>105</v>
      </c>
      <c r="BI525" s="5" t="s">
        <v>105</v>
      </c>
      <c r="BJ525" s="5" t="s">
        <v>105</v>
      </c>
      <c r="BK525" s="5" t="s">
        <v>105</v>
      </c>
      <c r="BL525" s="5" t="s">
        <v>105</v>
      </c>
      <c r="BM525" s="5" t="s">
        <v>105</v>
      </c>
      <c r="BN525" s="5" t="s">
        <v>105</v>
      </c>
      <c r="BO525" s="5" t="s">
        <v>105</v>
      </c>
      <c r="BP525" s="5" t="s">
        <v>105</v>
      </c>
      <c r="BQ525" s="5" t="s">
        <v>105</v>
      </c>
      <c r="BR525" s="5" t="s">
        <v>4502</v>
      </c>
      <c r="BS525" s="5" t="s">
        <v>105</v>
      </c>
      <c r="BT525" s="5" t="s">
        <v>105</v>
      </c>
      <c r="BU525" s="5" t="s">
        <v>105</v>
      </c>
      <c r="BV525" s="5" t="s">
        <v>105</v>
      </c>
      <c r="BW525" s="5" t="s">
        <v>105</v>
      </c>
      <c r="BX525" s="5" t="s">
        <v>105</v>
      </c>
      <c r="BY525" s="5" t="s">
        <v>105</v>
      </c>
      <c r="BZ525" s="5" t="s">
        <v>105</v>
      </c>
      <c r="CA525" s="5">
        <v>1.0</v>
      </c>
      <c r="CB525" s="5" t="s">
        <v>105</v>
      </c>
      <c r="CC525" s="5" t="s">
        <v>105</v>
      </c>
      <c r="CD525" s="5">
        <v>18.0</v>
      </c>
      <c r="CE525" s="5">
        <v>8.0</v>
      </c>
      <c r="CF525" s="5" t="s">
        <v>105</v>
      </c>
      <c r="CG525" s="5" t="s">
        <v>105</v>
      </c>
      <c r="CH525" s="5" t="s">
        <v>105</v>
      </c>
      <c r="CI525" s="5" t="s">
        <v>105</v>
      </c>
      <c r="CJ525" s="5" t="s">
        <v>105</v>
      </c>
      <c r="CK525" s="5" t="s">
        <v>105</v>
      </c>
      <c r="CL525" s="5" t="s">
        <v>105</v>
      </c>
      <c r="CM525" s="5" t="s">
        <v>105</v>
      </c>
      <c r="CN525" s="6">
        <f>((24+30)/2)/12</f>
        <v>2.25</v>
      </c>
      <c r="CO525" s="5">
        <f>CN525*2</f>
        <v>4.5</v>
      </c>
      <c r="CP525" s="5" t="s">
        <v>105</v>
      </c>
      <c r="CQ525" s="26" t="s">
        <v>4503</v>
      </c>
      <c r="CR525" s="5" t="s">
        <v>105</v>
      </c>
      <c r="CS525" s="5" t="s">
        <v>105</v>
      </c>
      <c r="CT525" s="5" t="s">
        <v>105</v>
      </c>
      <c r="CU525" s="5" t="s">
        <v>105</v>
      </c>
      <c r="CV525" s="13" t="s">
        <v>4504</v>
      </c>
      <c r="CW525" s="6"/>
      <c r="CX525" s="6"/>
      <c r="CY525" s="6"/>
      <c r="CZ525" s="6"/>
      <c r="DA525" s="6"/>
      <c r="DB525" s="6"/>
      <c r="DC525" s="6"/>
      <c r="DD525" s="6"/>
      <c r="DE525" s="6"/>
      <c r="DF525" s="6"/>
    </row>
    <row r="526">
      <c r="A526" s="5" t="s">
        <v>100</v>
      </c>
      <c r="B526" s="5" t="s">
        <v>4462</v>
      </c>
      <c r="C526" s="5" t="s">
        <v>4497</v>
      </c>
      <c r="D526" s="5">
        <v>6623.0</v>
      </c>
      <c r="E526" s="5" t="s">
        <v>4473</v>
      </c>
      <c r="F526" s="5">
        <v>2003.0</v>
      </c>
      <c r="G526" s="5" t="s">
        <v>149</v>
      </c>
      <c r="H526" s="5">
        <v>12.0</v>
      </c>
      <c r="I526" s="5" t="s">
        <v>150</v>
      </c>
      <c r="J526" s="5" t="s">
        <v>124</v>
      </c>
      <c r="K526" s="5" t="s">
        <v>199</v>
      </c>
      <c r="L526" s="5" t="s">
        <v>105</v>
      </c>
      <c r="M526" s="5" t="s">
        <v>3510</v>
      </c>
      <c r="N526" s="5">
        <v>4.0</v>
      </c>
      <c r="O526" s="26" t="s">
        <v>4505</v>
      </c>
      <c r="P526" s="5" t="s">
        <v>4506</v>
      </c>
      <c r="Q526" s="5" t="s">
        <v>4507</v>
      </c>
      <c r="R526" s="5" t="s">
        <v>4508</v>
      </c>
      <c r="S526" s="5" t="s">
        <v>4509</v>
      </c>
      <c r="T526" s="5">
        <v>44.047322</v>
      </c>
      <c r="U526" s="5">
        <v>-71.559178</v>
      </c>
      <c r="V526" s="6"/>
      <c r="W526" s="5">
        <v>1553.0</v>
      </c>
      <c r="X526" s="5">
        <v>200.0</v>
      </c>
      <c r="Y526" s="5" t="s">
        <v>105</v>
      </c>
      <c r="Z526" s="5" t="s">
        <v>282</v>
      </c>
      <c r="AA526" s="5" t="s">
        <v>141</v>
      </c>
      <c r="AB526" s="5">
        <v>98.0</v>
      </c>
      <c r="AC526" s="5" t="s">
        <v>3526</v>
      </c>
      <c r="AD526" s="5" t="s">
        <v>105</v>
      </c>
      <c r="AE526" s="5" t="s">
        <v>105</v>
      </c>
      <c r="AF526" s="5" t="s">
        <v>105</v>
      </c>
      <c r="AG526" s="5" t="s">
        <v>105</v>
      </c>
      <c r="AH526" s="5">
        <v>10.0</v>
      </c>
      <c r="AI526" s="15" t="s">
        <v>105</v>
      </c>
      <c r="AJ526" s="15" t="s">
        <v>105</v>
      </c>
      <c r="AK526" s="15" t="s">
        <v>105</v>
      </c>
      <c r="AL526" s="15" t="s">
        <v>105</v>
      </c>
      <c r="AM526" s="15" t="s">
        <v>105</v>
      </c>
      <c r="AN526" s="15" t="s">
        <v>105</v>
      </c>
      <c r="AO526" s="15" t="s">
        <v>105</v>
      </c>
      <c r="AP526" s="15" t="s">
        <v>105</v>
      </c>
      <c r="AQ526" s="15" t="s">
        <v>105</v>
      </c>
      <c r="AR526" s="15" t="s">
        <v>105</v>
      </c>
      <c r="AS526" s="15" t="s">
        <v>105</v>
      </c>
      <c r="AT526" s="15" t="s">
        <v>105</v>
      </c>
      <c r="AU526" s="15" t="s">
        <v>105</v>
      </c>
      <c r="AV526" s="15" t="s">
        <v>105</v>
      </c>
      <c r="AW526" s="15" t="s">
        <v>105</v>
      </c>
      <c r="AX526" s="15" t="s">
        <v>105</v>
      </c>
      <c r="AY526" s="15" t="s">
        <v>105</v>
      </c>
      <c r="AZ526" s="15" t="s">
        <v>105</v>
      </c>
      <c r="BA526" s="15" t="s">
        <v>105</v>
      </c>
      <c r="BB526" s="15" t="s">
        <v>105</v>
      </c>
      <c r="BC526" s="15" t="s">
        <v>105</v>
      </c>
      <c r="BD526" s="15" t="s">
        <v>105</v>
      </c>
      <c r="BE526" s="15" t="s">
        <v>105</v>
      </c>
      <c r="BF526" s="15" t="s">
        <v>105</v>
      </c>
      <c r="BG526" s="15" t="s">
        <v>105</v>
      </c>
      <c r="BH526" s="15" t="s">
        <v>105</v>
      </c>
      <c r="BI526" s="15" t="s">
        <v>105</v>
      </c>
      <c r="BJ526" s="15" t="s">
        <v>105</v>
      </c>
      <c r="BK526" s="15" t="s">
        <v>105</v>
      </c>
      <c r="BL526" s="15" t="s">
        <v>105</v>
      </c>
      <c r="BM526" s="15" t="s">
        <v>105</v>
      </c>
      <c r="BN526" s="15" t="s">
        <v>105</v>
      </c>
      <c r="BO526" s="15" t="s">
        <v>105</v>
      </c>
      <c r="BP526" s="15" t="s">
        <v>105</v>
      </c>
      <c r="BQ526" s="15" t="s">
        <v>105</v>
      </c>
      <c r="BR526" s="15" t="s">
        <v>105</v>
      </c>
      <c r="BS526" s="15" t="s">
        <v>105</v>
      </c>
      <c r="BT526" s="15" t="s">
        <v>105</v>
      </c>
      <c r="BU526" s="15" t="s">
        <v>105</v>
      </c>
      <c r="BV526" s="15" t="s">
        <v>105</v>
      </c>
      <c r="BW526" s="15" t="s">
        <v>105</v>
      </c>
      <c r="BX526" s="5" t="s">
        <v>1308</v>
      </c>
      <c r="BY526" s="5" t="s">
        <v>105</v>
      </c>
      <c r="BZ526" s="5" t="s">
        <v>105</v>
      </c>
      <c r="CA526" s="5" t="s">
        <v>105</v>
      </c>
      <c r="CB526" s="5" t="s">
        <v>105</v>
      </c>
      <c r="CC526" s="5" t="s">
        <v>105</v>
      </c>
      <c r="CD526" s="5" t="s">
        <v>105</v>
      </c>
      <c r="CE526" s="5" t="s">
        <v>105</v>
      </c>
      <c r="CF526" s="5" t="s">
        <v>105</v>
      </c>
      <c r="CG526" s="5" t="s">
        <v>105</v>
      </c>
      <c r="CH526" s="5" t="s">
        <v>105</v>
      </c>
      <c r="CI526" s="5" t="s">
        <v>105</v>
      </c>
      <c r="CJ526" s="5" t="s">
        <v>105</v>
      </c>
      <c r="CK526" s="5" t="s">
        <v>105</v>
      </c>
      <c r="CL526" s="5" t="s">
        <v>105</v>
      </c>
      <c r="CM526" s="5" t="s">
        <v>105</v>
      </c>
      <c r="CN526" s="5" t="s">
        <v>105</v>
      </c>
      <c r="CO526" s="5" t="s">
        <v>105</v>
      </c>
      <c r="CP526" s="5" t="s">
        <v>4510</v>
      </c>
      <c r="CQ526" s="26" t="s">
        <v>4511</v>
      </c>
      <c r="CR526" s="5" t="s">
        <v>105</v>
      </c>
      <c r="CS526" s="5" t="s">
        <v>105</v>
      </c>
      <c r="CT526" s="5" t="s">
        <v>105</v>
      </c>
      <c r="CU526" s="5" t="s">
        <v>105</v>
      </c>
      <c r="CV526" s="13" t="s">
        <v>4512</v>
      </c>
      <c r="CW526" s="6"/>
      <c r="CX526" s="6"/>
      <c r="CY526" s="6"/>
      <c r="CZ526" s="6"/>
      <c r="DA526" s="6"/>
      <c r="DB526" s="6"/>
      <c r="DC526" s="6"/>
      <c r="DD526" s="6"/>
      <c r="DE526" s="6"/>
      <c r="DF526" s="6"/>
    </row>
    <row r="527">
      <c r="A527" s="5" t="s">
        <v>100</v>
      </c>
      <c r="B527" s="5" t="s">
        <v>4462</v>
      </c>
      <c r="C527" s="5" t="s">
        <v>3995</v>
      </c>
      <c r="D527" s="5">
        <v>52031.0</v>
      </c>
      <c r="E527" s="5" t="s">
        <v>4513</v>
      </c>
      <c r="F527" s="5" t="s">
        <v>4514</v>
      </c>
      <c r="G527" s="5" t="s">
        <v>105</v>
      </c>
      <c r="H527" s="5" t="s">
        <v>105</v>
      </c>
      <c r="I527" s="5" t="s">
        <v>214</v>
      </c>
      <c r="J527" s="5" t="s">
        <v>124</v>
      </c>
      <c r="K527" s="5" t="s">
        <v>623</v>
      </c>
      <c r="L527" s="5" t="s">
        <v>199</v>
      </c>
      <c r="M527" s="5" t="s">
        <v>278</v>
      </c>
      <c r="N527" s="5" t="s">
        <v>105</v>
      </c>
      <c r="O527" s="26" t="s">
        <v>4515</v>
      </c>
      <c r="P527" s="5" t="s">
        <v>714</v>
      </c>
      <c r="Q527" s="5" t="s">
        <v>4516</v>
      </c>
      <c r="R527" s="5" t="s">
        <v>105</v>
      </c>
      <c r="S527" s="5" t="s">
        <v>105</v>
      </c>
      <c r="T527" s="5" t="s">
        <v>105</v>
      </c>
      <c r="U527" s="5" t="s">
        <v>105</v>
      </c>
      <c r="V527" s="6"/>
      <c r="W527" s="5" t="s">
        <v>105</v>
      </c>
      <c r="X527" s="5" t="s">
        <v>105</v>
      </c>
      <c r="Y527" s="5" t="s">
        <v>105</v>
      </c>
      <c r="Z527" s="5" t="s">
        <v>105</v>
      </c>
      <c r="AA527" s="5" t="s">
        <v>105</v>
      </c>
      <c r="AB527" s="5" t="s">
        <v>105</v>
      </c>
      <c r="AC527" s="5" t="s">
        <v>4517</v>
      </c>
      <c r="AD527" s="5" t="s">
        <v>105</v>
      </c>
      <c r="AE527" s="5" t="s">
        <v>105</v>
      </c>
      <c r="AF527" s="5" t="s">
        <v>105</v>
      </c>
      <c r="AG527" s="5" t="s">
        <v>105</v>
      </c>
      <c r="AH527" s="5" t="s">
        <v>105</v>
      </c>
      <c r="AI527" s="5" t="s">
        <v>105</v>
      </c>
      <c r="AJ527" s="5" t="s">
        <v>105</v>
      </c>
      <c r="AK527" s="5" t="s">
        <v>105</v>
      </c>
      <c r="AL527" s="5" t="s">
        <v>105</v>
      </c>
      <c r="AM527" s="5" t="s">
        <v>105</v>
      </c>
      <c r="AN527" s="5" t="s">
        <v>105</v>
      </c>
      <c r="AO527" s="5" t="s">
        <v>105</v>
      </c>
      <c r="AP527" s="5" t="s">
        <v>105</v>
      </c>
      <c r="AQ527" s="5" t="s">
        <v>105</v>
      </c>
      <c r="AR527" s="5" t="s">
        <v>105</v>
      </c>
      <c r="AS527" s="5" t="s">
        <v>105</v>
      </c>
      <c r="AT527" s="5" t="s">
        <v>105</v>
      </c>
      <c r="AU527" s="5" t="s">
        <v>105</v>
      </c>
      <c r="AV527" s="5" t="s">
        <v>105</v>
      </c>
      <c r="AW527" s="5" t="s">
        <v>105</v>
      </c>
      <c r="AX527" s="5" t="s">
        <v>105</v>
      </c>
      <c r="AY527" s="5" t="s">
        <v>105</v>
      </c>
      <c r="AZ527" s="5" t="s">
        <v>105</v>
      </c>
      <c r="BA527" s="5" t="s">
        <v>105</v>
      </c>
      <c r="BB527" s="5" t="s">
        <v>105</v>
      </c>
      <c r="BC527" s="5" t="s">
        <v>105</v>
      </c>
      <c r="BD527" s="5" t="s">
        <v>105</v>
      </c>
      <c r="BE527" s="5" t="s">
        <v>105</v>
      </c>
      <c r="BF527" s="5" t="s">
        <v>105</v>
      </c>
      <c r="BG527" s="5" t="s">
        <v>105</v>
      </c>
      <c r="BH527" s="5" t="s">
        <v>105</v>
      </c>
      <c r="BI527" s="5" t="s">
        <v>105</v>
      </c>
      <c r="BJ527" s="5" t="s">
        <v>105</v>
      </c>
      <c r="BK527" s="5" t="s">
        <v>105</v>
      </c>
      <c r="BL527" s="5" t="s">
        <v>105</v>
      </c>
      <c r="BM527" s="5" t="s">
        <v>105</v>
      </c>
      <c r="BN527" s="5" t="s">
        <v>105</v>
      </c>
      <c r="BO527" s="5" t="s">
        <v>118</v>
      </c>
      <c r="BP527" s="15" t="s">
        <v>105</v>
      </c>
      <c r="BQ527" s="15" t="s">
        <v>105</v>
      </c>
      <c r="BR527" s="15" t="s">
        <v>1564</v>
      </c>
      <c r="BS527" s="15" t="s">
        <v>105</v>
      </c>
      <c r="BT527" s="15" t="s">
        <v>105</v>
      </c>
      <c r="BU527" s="15" t="s">
        <v>105</v>
      </c>
      <c r="BV527" s="15" t="s">
        <v>105</v>
      </c>
      <c r="BW527" s="15" t="s">
        <v>105</v>
      </c>
      <c r="BX527" s="5" t="s">
        <v>602</v>
      </c>
      <c r="BY527" s="5" t="s">
        <v>118</v>
      </c>
      <c r="BZ527" s="5" t="s">
        <v>105</v>
      </c>
      <c r="CA527" s="5" t="s">
        <v>105</v>
      </c>
      <c r="CB527" s="5" t="s">
        <v>105</v>
      </c>
      <c r="CC527" s="5" t="s">
        <v>105</v>
      </c>
      <c r="CD527" s="5" t="s">
        <v>105</v>
      </c>
      <c r="CE527" s="5" t="s">
        <v>105</v>
      </c>
      <c r="CF527" s="5" t="s">
        <v>105</v>
      </c>
      <c r="CG527" s="5" t="s">
        <v>105</v>
      </c>
      <c r="CH527" s="5" t="s">
        <v>105</v>
      </c>
      <c r="CI527" s="5" t="s">
        <v>105</v>
      </c>
      <c r="CJ527" s="5" t="s">
        <v>105</v>
      </c>
      <c r="CK527" s="5" t="s">
        <v>105</v>
      </c>
      <c r="CL527" s="5" t="s">
        <v>105</v>
      </c>
      <c r="CM527" s="5" t="s">
        <v>105</v>
      </c>
      <c r="CN527" s="5" t="s">
        <v>105</v>
      </c>
      <c r="CO527" s="5" t="s">
        <v>105</v>
      </c>
      <c r="CP527" s="5" t="s">
        <v>105</v>
      </c>
      <c r="CQ527" s="26" t="s">
        <v>4518</v>
      </c>
      <c r="CR527" s="5" t="s">
        <v>105</v>
      </c>
      <c r="CS527" s="5" t="s">
        <v>105</v>
      </c>
      <c r="CT527" s="5" t="s">
        <v>105</v>
      </c>
      <c r="CU527" s="5" t="s">
        <v>105</v>
      </c>
      <c r="CV527" s="13" t="s">
        <v>4519</v>
      </c>
      <c r="CW527" s="6"/>
      <c r="CX527" s="6"/>
      <c r="CY527" s="6"/>
      <c r="CZ527" s="6"/>
      <c r="DA527" s="6"/>
      <c r="DB527" s="6"/>
      <c r="DC527" s="6"/>
      <c r="DD527" s="6"/>
      <c r="DE527" s="6"/>
      <c r="DF527" s="6"/>
    </row>
    <row r="528">
      <c r="A528" s="5" t="s">
        <v>100</v>
      </c>
      <c r="B528" s="5" t="s">
        <v>4462</v>
      </c>
      <c r="C528" s="5" t="s">
        <v>3995</v>
      </c>
      <c r="D528" s="5">
        <v>51934.0</v>
      </c>
      <c r="E528" s="5" t="s">
        <v>4488</v>
      </c>
      <c r="F528" s="5">
        <v>2016.0</v>
      </c>
      <c r="G528" s="5" t="s">
        <v>213</v>
      </c>
      <c r="H528" s="5">
        <v>27.0</v>
      </c>
      <c r="I528" s="5" t="s">
        <v>214</v>
      </c>
      <c r="J528" s="5" t="s">
        <v>124</v>
      </c>
      <c r="K528" s="5" t="s">
        <v>623</v>
      </c>
      <c r="L528" s="5" t="s">
        <v>325</v>
      </c>
      <c r="M528" s="5" t="s">
        <v>3510</v>
      </c>
      <c r="N528" s="5">
        <v>2.0</v>
      </c>
      <c r="O528" s="26" t="s">
        <v>4520</v>
      </c>
      <c r="P528" s="5" t="s">
        <v>714</v>
      </c>
      <c r="Q528" s="5" t="s">
        <v>4521</v>
      </c>
      <c r="R528" s="5" t="s">
        <v>105</v>
      </c>
      <c r="S528" s="5" t="s">
        <v>105</v>
      </c>
      <c r="T528" s="5" t="s">
        <v>105</v>
      </c>
      <c r="U528" s="5" t="s">
        <v>105</v>
      </c>
      <c r="V528" s="6"/>
      <c r="W528" s="5" t="s">
        <v>105</v>
      </c>
      <c r="X528" s="5">
        <v>300.0</v>
      </c>
      <c r="Y528" s="5" t="s">
        <v>105</v>
      </c>
      <c r="Z528" s="5" t="s">
        <v>105</v>
      </c>
      <c r="AA528" s="5" t="s">
        <v>283</v>
      </c>
      <c r="AB528" s="5">
        <v>71.0</v>
      </c>
      <c r="AC528" s="5" t="s">
        <v>4522</v>
      </c>
      <c r="AD528" s="5" t="s">
        <v>105</v>
      </c>
      <c r="AE528" s="5" t="s">
        <v>105</v>
      </c>
      <c r="AF528" s="5" t="s">
        <v>105</v>
      </c>
      <c r="AG528" s="5" t="s">
        <v>105</v>
      </c>
      <c r="AH528" s="5" t="s">
        <v>105</v>
      </c>
      <c r="AI528" s="28">
        <f t="shared" ref="AI528:AI654" si="142">CONVERT(AJ528, "ft", "m")</f>
        <v>45.72</v>
      </c>
      <c r="AJ528" s="22">
        <v>150.0</v>
      </c>
      <c r="AK528" s="24">
        <f t="shared" ref="AK528:AK654" si="143">CONVERT(AJ528, "ft", "yd")</f>
        <v>50</v>
      </c>
      <c r="AL528" s="5" t="s">
        <v>105</v>
      </c>
      <c r="AM528" s="5" t="s">
        <v>105</v>
      </c>
      <c r="AN528" s="5" t="s">
        <v>105</v>
      </c>
      <c r="AO528" s="5" t="s">
        <v>105</v>
      </c>
      <c r="AP528" s="5" t="s">
        <v>105</v>
      </c>
      <c r="AQ528" s="5" t="s">
        <v>105</v>
      </c>
      <c r="AR528" s="5" t="s">
        <v>105</v>
      </c>
      <c r="AS528" s="5" t="s">
        <v>105</v>
      </c>
      <c r="AT528" s="5" t="s">
        <v>105</v>
      </c>
      <c r="AU528" s="5" t="s">
        <v>105</v>
      </c>
      <c r="AV528" s="5" t="s">
        <v>105</v>
      </c>
      <c r="AW528" s="5" t="s">
        <v>105</v>
      </c>
      <c r="AX528" s="5" t="s">
        <v>105</v>
      </c>
      <c r="AY528" s="5" t="s">
        <v>105</v>
      </c>
      <c r="AZ528" s="5" t="s">
        <v>105</v>
      </c>
      <c r="BA528" s="5" t="s">
        <v>105</v>
      </c>
      <c r="BB528" s="5" t="s">
        <v>105</v>
      </c>
      <c r="BC528" s="5" t="s">
        <v>105</v>
      </c>
      <c r="BD528" s="5" t="s">
        <v>105</v>
      </c>
      <c r="BE528" s="5" t="s">
        <v>105</v>
      </c>
      <c r="BF528" s="5" t="s">
        <v>105</v>
      </c>
      <c r="BG528" s="5" t="s">
        <v>105</v>
      </c>
      <c r="BH528" s="5" t="s">
        <v>105</v>
      </c>
      <c r="BI528" s="5" t="s">
        <v>105</v>
      </c>
      <c r="BJ528" s="5" t="s">
        <v>105</v>
      </c>
      <c r="BK528" s="5" t="s">
        <v>105</v>
      </c>
      <c r="BL528" s="5" t="s">
        <v>105</v>
      </c>
      <c r="BM528" s="5" t="s">
        <v>105</v>
      </c>
      <c r="BN528" s="5" t="s">
        <v>105</v>
      </c>
      <c r="BO528" s="5" t="s">
        <v>105</v>
      </c>
      <c r="BP528" s="5" t="s">
        <v>105</v>
      </c>
      <c r="BQ528" s="5" t="s">
        <v>105</v>
      </c>
      <c r="BR528" s="5" t="s">
        <v>1344</v>
      </c>
      <c r="BS528" s="5" t="s">
        <v>105</v>
      </c>
      <c r="BT528" s="5" t="s">
        <v>105</v>
      </c>
      <c r="BU528" s="5" t="s">
        <v>105</v>
      </c>
      <c r="BV528" s="5" t="s">
        <v>105</v>
      </c>
      <c r="BW528" s="5" t="s">
        <v>105</v>
      </c>
      <c r="BX528" s="5" t="s">
        <v>602</v>
      </c>
      <c r="BY528" s="5" t="s">
        <v>118</v>
      </c>
      <c r="BZ528" s="5" t="s">
        <v>105</v>
      </c>
      <c r="CA528" s="5" t="s">
        <v>105</v>
      </c>
      <c r="CB528" s="5" t="s">
        <v>105</v>
      </c>
      <c r="CC528" s="5" t="s">
        <v>105</v>
      </c>
      <c r="CD528" s="5" t="s">
        <v>105</v>
      </c>
      <c r="CE528" s="5" t="s">
        <v>105</v>
      </c>
      <c r="CF528" s="5" t="s">
        <v>105</v>
      </c>
      <c r="CG528" s="5" t="s">
        <v>105</v>
      </c>
      <c r="CH528" s="5" t="s">
        <v>105</v>
      </c>
      <c r="CI528" s="5" t="s">
        <v>105</v>
      </c>
      <c r="CJ528" s="5" t="s">
        <v>105</v>
      </c>
      <c r="CK528" s="5" t="s">
        <v>105</v>
      </c>
      <c r="CL528" s="5" t="s">
        <v>105</v>
      </c>
      <c r="CM528" s="5" t="s">
        <v>105</v>
      </c>
      <c r="CN528" s="5" t="s">
        <v>105</v>
      </c>
      <c r="CO528" s="5" t="s">
        <v>105</v>
      </c>
      <c r="CP528" s="5" t="s">
        <v>4523</v>
      </c>
      <c r="CQ528" s="26" t="s">
        <v>4524</v>
      </c>
      <c r="CR528" s="5" t="s">
        <v>105</v>
      </c>
      <c r="CS528" s="5" t="s">
        <v>105</v>
      </c>
      <c r="CT528" s="5" t="s">
        <v>105</v>
      </c>
      <c r="CU528" s="5" t="s">
        <v>105</v>
      </c>
      <c r="CV528" s="13" t="s">
        <v>4525</v>
      </c>
      <c r="CW528" s="6"/>
      <c r="CX528" s="6"/>
      <c r="CY528" s="6"/>
      <c r="CZ528" s="6"/>
      <c r="DA528" s="6"/>
      <c r="DB528" s="6"/>
      <c r="DC528" s="6"/>
      <c r="DD528" s="6"/>
      <c r="DE528" s="6"/>
      <c r="DF528" s="6"/>
    </row>
    <row r="529">
      <c r="A529" s="5" t="s">
        <v>100</v>
      </c>
      <c r="B529" s="5" t="s">
        <v>4462</v>
      </c>
      <c r="C529" s="5" t="s">
        <v>4526</v>
      </c>
      <c r="D529" s="5">
        <v>48354.0</v>
      </c>
      <c r="E529" s="5" t="s">
        <v>4527</v>
      </c>
      <c r="F529" s="5">
        <v>1967.0</v>
      </c>
      <c r="G529" s="5" t="s">
        <v>149</v>
      </c>
      <c r="H529" s="5" t="s">
        <v>105</v>
      </c>
      <c r="I529" s="5" t="s">
        <v>150</v>
      </c>
      <c r="J529" s="5" t="s">
        <v>124</v>
      </c>
      <c r="K529" s="5" t="s">
        <v>623</v>
      </c>
      <c r="L529" s="5" t="s">
        <v>105</v>
      </c>
      <c r="M529" s="5" t="s">
        <v>2494</v>
      </c>
      <c r="N529" s="5" t="s">
        <v>105</v>
      </c>
      <c r="O529" s="26" t="s">
        <v>4528</v>
      </c>
      <c r="P529" s="5" t="s">
        <v>4529</v>
      </c>
      <c r="Q529" s="5" t="s">
        <v>4530</v>
      </c>
      <c r="R529" s="5" t="s">
        <v>4531</v>
      </c>
      <c r="S529" s="5" t="s">
        <v>4532</v>
      </c>
      <c r="T529" s="5" t="s">
        <v>105</v>
      </c>
      <c r="U529" s="5" t="s">
        <v>105</v>
      </c>
      <c r="V529" s="5" t="s">
        <v>105</v>
      </c>
      <c r="W529" s="5" t="s">
        <v>105</v>
      </c>
      <c r="X529" s="5">
        <v>130.0</v>
      </c>
      <c r="Y529" s="5" t="s">
        <v>105</v>
      </c>
      <c r="Z529" s="5" t="s">
        <v>105</v>
      </c>
      <c r="AA529" s="5" t="s">
        <v>105</v>
      </c>
      <c r="AB529" s="5" t="s">
        <v>105</v>
      </c>
      <c r="AC529" s="5" t="s">
        <v>284</v>
      </c>
      <c r="AD529" s="5" t="s">
        <v>105</v>
      </c>
      <c r="AE529" s="5" t="s">
        <v>105</v>
      </c>
      <c r="AF529" s="5" t="s">
        <v>105</v>
      </c>
      <c r="AG529" s="5" t="s">
        <v>105</v>
      </c>
      <c r="AH529" s="5" t="s">
        <v>105</v>
      </c>
      <c r="AI529" s="28">
        <f t="shared" si="142"/>
        <v>0.3048</v>
      </c>
      <c r="AJ529" s="22">
        <v>1.0</v>
      </c>
      <c r="AK529" s="24">
        <f t="shared" si="143"/>
        <v>0.3333333333</v>
      </c>
      <c r="AL529" s="5" t="s">
        <v>105</v>
      </c>
      <c r="AM529" s="5">
        <v>1.0</v>
      </c>
      <c r="AN529" s="5" t="s">
        <v>105</v>
      </c>
      <c r="AO529" s="5" t="s">
        <v>105</v>
      </c>
      <c r="AP529" s="5" t="s">
        <v>105</v>
      </c>
      <c r="AQ529" s="5" t="s">
        <v>105</v>
      </c>
      <c r="AR529" s="5" t="s">
        <v>105</v>
      </c>
      <c r="AS529" s="5" t="s">
        <v>105</v>
      </c>
      <c r="AT529" s="5" t="s">
        <v>105</v>
      </c>
      <c r="AU529" s="5" t="s">
        <v>105</v>
      </c>
      <c r="AV529" s="5" t="s">
        <v>105</v>
      </c>
      <c r="AW529" s="5" t="s">
        <v>105</v>
      </c>
      <c r="AX529" s="5" t="s">
        <v>105</v>
      </c>
      <c r="AY529" s="5" t="s">
        <v>105</v>
      </c>
      <c r="AZ529" s="5" t="s">
        <v>105</v>
      </c>
      <c r="BA529" s="5" t="s">
        <v>105</v>
      </c>
      <c r="BB529" s="5" t="s">
        <v>105</v>
      </c>
      <c r="BC529" s="5" t="s">
        <v>105</v>
      </c>
      <c r="BD529" s="5" t="s">
        <v>105</v>
      </c>
      <c r="BE529" s="5" t="s">
        <v>105</v>
      </c>
      <c r="BF529" s="5" t="s">
        <v>105</v>
      </c>
      <c r="BG529" s="5" t="s">
        <v>105</v>
      </c>
      <c r="BH529" s="5" t="s">
        <v>105</v>
      </c>
      <c r="BI529" s="5" t="s">
        <v>105</v>
      </c>
      <c r="BJ529" s="5" t="s">
        <v>105</v>
      </c>
      <c r="BK529" s="5" t="s">
        <v>105</v>
      </c>
      <c r="BL529" s="5" t="s">
        <v>105</v>
      </c>
      <c r="BM529" s="5" t="s">
        <v>105</v>
      </c>
      <c r="BN529" s="5" t="s">
        <v>105</v>
      </c>
      <c r="BO529" s="5" t="s">
        <v>105</v>
      </c>
      <c r="BP529" s="5" t="s">
        <v>105</v>
      </c>
      <c r="BQ529" s="5" t="s">
        <v>105</v>
      </c>
      <c r="BR529" s="5" t="s">
        <v>4533</v>
      </c>
      <c r="BS529" s="5" t="s">
        <v>118</v>
      </c>
      <c r="BT529" s="5" t="s">
        <v>105</v>
      </c>
      <c r="BU529" s="5" t="s">
        <v>105</v>
      </c>
      <c r="BV529" s="5" t="s">
        <v>105</v>
      </c>
      <c r="BW529" s="5" t="s">
        <v>105</v>
      </c>
      <c r="BX529" s="5" t="s">
        <v>183</v>
      </c>
      <c r="BY529" s="5" t="s">
        <v>105</v>
      </c>
      <c r="BZ529" s="5" t="s">
        <v>105</v>
      </c>
      <c r="CA529" s="5" t="s">
        <v>105</v>
      </c>
      <c r="CB529" s="5" t="s">
        <v>105</v>
      </c>
      <c r="CC529" s="5" t="s">
        <v>105</v>
      </c>
      <c r="CD529" s="5" t="s">
        <v>105</v>
      </c>
      <c r="CE529" s="5" t="s">
        <v>105</v>
      </c>
      <c r="CF529" s="5" t="s">
        <v>105</v>
      </c>
      <c r="CG529" s="5" t="s">
        <v>105</v>
      </c>
      <c r="CH529" s="5" t="s">
        <v>105</v>
      </c>
      <c r="CI529" s="5" t="s">
        <v>105</v>
      </c>
      <c r="CJ529" s="5" t="s">
        <v>105</v>
      </c>
      <c r="CK529" s="5" t="s">
        <v>105</v>
      </c>
      <c r="CL529" s="5" t="s">
        <v>105</v>
      </c>
      <c r="CM529" s="5" t="s">
        <v>105</v>
      </c>
      <c r="CN529" s="5" t="s">
        <v>105</v>
      </c>
      <c r="CO529" s="5" t="s">
        <v>105</v>
      </c>
      <c r="CP529" s="5" t="s">
        <v>4534</v>
      </c>
      <c r="CQ529" s="26" t="s">
        <v>4535</v>
      </c>
      <c r="CR529" s="5" t="s">
        <v>105</v>
      </c>
      <c r="CS529" s="5" t="s">
        <v>105</v>
      </c>
      <c r="CT529" s="5" t="s">
        <v>105</v>
      </c>
      <c r="CU529" s="5" t="s">
        <v>105</v>
      </c>
      <c r="CV529" s="13" t="s">
        <v>4536</v>
      </c>
      <c r="CW529" s="6"/>
      <c r="CX529" s="6"/>
      <c r="CY529" s="6"/>
      <c r="CZ529" s="6"/>
      <c r="DA529" s="6"/>
      <c r="DB529" s="6"/>
      <c r="DC529" s="6"/>
      <c r="DD529" s="6"/>
      <c r="DE529" s="6"/>
      <c r="DF529" s="6"/>
    </row>
    <row r="530">
      <c r="A530" s="5" t="s">
        <v>100</v>
      </c>
      <c r="B530" s="5" t="s">
        <v>4462</v>
      </c>
      <c r="C530" s="5" t="s">
        <v>4526</v>
      </c>
      <c r="D530" s="6"/>
      <c r="E530" s="6"/>
      <c r="F530" s="6"/>
      <c r="G530" s="6"/>
      <c r="H530" s="6"/>
      <c r="I530" s="6"/>
      <c r="J530" s="6"/>
      <c r="K530" s="6"/>
      <c r="L530" s="6"/>
      <c r="M530" s="6"/>
      <c r="N530" s="6"/>
      <c r="O530" s="34"/>
      <c r="P530" s="6"/>
      <c r="Q530" s="6"/>
      <c r="R530" s="6"/>
      <c r="S530" s="6"/>
      <c r="T530" s="6"/>
      <c r="U530" s="6"/>
      <c r="V530" s="6"/>
      <c r="W530" s="6"/>
      <c r="X530" s="6"/>
      <c r="Y530" s="6"/>
      <c r="Z530" s="6"/>
      <c r="AA530" s="6"/>
      <c r="AB530" s="6"/>
      <c r="AC530" s="6"/>
      <c r="AD530" s="6"/>
      <c r="AE530" s="6"/>
      <c r="AF530" s="6"/>
      <c r="AG530" s="6"/>
      <c r="AH530" s="6"/>
      <c r="AI530" s="28">
        <f t="shared" si="142"/>
        <v>0.3048</v>
      </c>
      <c r="AJ530" s="22">
        <v>1.0</v>
      </c>
      <c r="AK530" s="24">
        <f t="shared" si="143"/>
        <v>0.3333333333</v>
      </c>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c r="BU530" s="6"/>
      <c r="BV530" s="6"/>
      <c r="BW530" s="6"/>
      <c r="BX530" s="6"/>
      <c r="BY530" s="6"/>
      <c r="BZ530" s="6"/>
      <c r="CA530" s="6"/>
      <c r="CB530" s="6"/>
      <c r="CC530" s="6"/>
      <c r="CD530" s="6"/>
      <c r="CE530" s="6"/>
      <c r="CF530" s="6"/>
      <c r="CG530" s="6"/>
      <c r="CH530" s="6"/>
      <c r="CI530" s="6"/>
      <c r="CJ530" s="6"/>
      <c r="CK530" s="6"/>
      <c r="CL530" s="6"/>
      <c r="CM530" s="6"/>
      <c r="CN530" s="6"/>
      <c r="CO530" s="6"/>
      <c r="CP530" s="6"/>
      <c r="CQ530" s="6"/>
      <c r="CR530" s="6"/>
      <c r="CS530" s="6"/>
      <c r="CT530" s="6"/>
      <c r="CU530" s="6"/>
      <c r="CV530" s="6"/>
      <c r="CW530" s="6"/>
      <c r="CX530" s="6"/>
      <c r="CY530" s="6"/>
      <c r="CZ530" s="6"/>
      <c r="DA530" s="6"/>
      <c r="DB530" s="6"/>
      <c r="DC530" s="6"/>
      <c r="DD530" s="6"/>
      <c r="DE530" s="6"/>
      <c r="DF530" s="6"/>
    </row>
    <row r="531">
      <c r="A531" s="5" t="s">
        <v>100</v>
      </c>
      <c r="B531" s="5" t="s">
        <v>4462</v>
      </c>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28">
        <f t="shared" si="142"/>
        <v>0.3048</v>
      </c>
      <c r="AJ531" s="22">
        <v>1.0</v>
      </c>
      <c r="AK531" s="24">
        <f t="shared" si="143"/>
        <v>0.3333333333</v>
      </c>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c r="BU531" s="6"/>
      <c r="BV531" s="6"/>
      <c r="BW531" s="6"/>
      <c r="BX531" s="6"/>
      <c r="BY531" s="6"/>
      <c r="BZ531" s="6"/>
      <c r="CA531" s="6"/>
      <c r="CB531" s="6"/>
      <c r="CC531" s="6"/>
      <c r="CD531" s="6"/>
      <c r="CE531" s="6"/>
      <c r="CF531" s="6"/>
      <c r="CG531" s="6"/>
      <c r="CH531" s="6"/>
      <c r="CI531" s="6"/>
      <c r="CJ531" s="6"/>
      <c r="CK531" s="6"/>
      <c r="CL531" s="6"/>
      <c r="CM531" s="6"/>
      <c r="CN531" s="6"/>
      <c r="CO531" s="6"/>
      <c r="CP531" s="6"/>
      <c r="CQ531" s="6"/>
      <c r="CR531" s="6"/>
      <c r="CS531" s="6"/>
      <c r="CT531" s="6"/>
      <c r="CU531" s="6"/>
      <c r="CV531" s="6"/>
      <c r="CW531" s="6"/>
      <c r="CX531" s="6"/>
      <c r="CY531" s="6"/>
      <c r="CZ531" s="6"/>
      <c r="DA531" s="6"/>
      <c r="DB531" s="6"/>
      <c r="DC531" s="6"/>
      <c r="DD531" s="6"/>
      <c r="DE531" s="6"/>
      <c r="DF531" s="6"/>
    </row>
    <row r="532">
      <c r="A532" s="5" t="s">
        <v>100</v>
      </c>
      <c r="B532" s="5" t="s">
        <v>4462</v>
      </c>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28">
        <f t="shared" si="142"/>
        <v>0.3048</v>
      </c>
      <c r="AJ532" s="22">
        <v>1.0</v>
      </c>
      <c r="AK532" s="24">
        <f t="shared" si="143"/>
        <v>0.3333333333</v>
      </c>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c r="BU532" s="6"/>
      <c r="BV532" s="6"/>
      <c r="BW532" s="6"/>
      <c r="BX532" s="6"/>
      <c r="BY532" s="6"/>
      <c r="BZ532" s="6"/>
      <c r="CA532" s="6"/>
      <c r="CB532" s="6"/>
      <c r="CC532" s="6"/>
      <c r="CD532" s="6"/>
      <c r="CE532" s="6"/>
      <c r="CF532" s="6"/>
      <c r="CG532" s="6"/>
      <c r="CH532" s="6"/>
      <c r="CI532" s="6"/>
      <c r="CJ532" s="6"/>
      <c r="CK532" s="6"/>
      <c r="CL532" s="6"/>
      <c r="CM532" s="6"/>
      <c r="CN532" s="6"/>
      <c r="CO532" s="6"/>
      <c r="CP532" s="6"/>
      <c r="CQ532" s="6"/>
      <c r="CR532" s="6"/>
      <c r="CS532" s="6"/>
      <c r="CT532" s="6"/>
      <c r="CU532" s="6"/>
      <c r="CV532" s="6"/>
      <c r="CW532" s="6"/>
      <c r="CX532" s="6"/>
      <c r="CY532" s="6"/>
      <c r="CZ532" s="6"/>
      <c r="DA532" s="6"/>
      <c r="DB532" s="6"/>
      <c r="DC532" s="6"/>
      <c r="DD532" s="6"/>
      <c r="DE532" s="6"/>
      <c r="DF532" s="6"/>
    </row>
    <row r="533">
      <c r="A533" s="5" t="s">
        <v>100</v>
      </c>
      <c r="B533" s="5" t="s">
        <v>4462</v>
      </c>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28">
        <f t="shared" si="142"/>
        <v>0.3048</v>
      </c>
      <c r="AJ533" s="22">
        <v>1.0</v>
      </c>
      <c r="AK533" s="24">
        <f t="shared" si="143"/>
        <v>0.3333333333</v>
      </c>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c r="BU533" s="6"/>
      <c r="BV533" s="6"/>
      <c r="BW533" s="6"/>
      <c r="BX533" s="6"/>
      <c r="BY533" s="6"/>
      <c r="BZ533" s="6"/>
      <c r="CA533" s="6"/>
      <c r="CB533" s="6"/>
      <c r="CC533" s="6"/>
      <c r="CD533" s="6"/>
      <c r="CE533" s="6"/>
      <c r="CF533" s="6"/>
      <c r="CG533" s="6"/>
      <c r="CH533" s="6"/>
      <c r="CI533" s="6"/>
      <c r="CJ533" s="6"/>
      <c r="CK533" s="6"/>
      <c r="CL533" s="6"/>
      <c r="CM533" s="6"/>
      <c r="CN533" s="6"/>
      <c r="CO533" s="6"/>
      <c r="CP533" s="6"/>
      <c r="CQ533" s="6"/>
      <c r="CR533" s="6"/>
      <c r="CS533" s="6"/>
      <c r="CT533" s="6"/>
      <c r="CU533" s="6"/>
      <c r="CV533" s="6"/>
      <c r="CW533" s="6"/>
      <c r="CX533" s="6"/>
      <c r="CY533" s="6"/>
      <c r="CZ533" s="6"/>
      <c r="DA533" s="6"/>
      <c r="DB533" s="6"/>
      <c r="DC533" s="6"/>
      <c r="DD533" s="6"/>
      <c r="DE533" s="6"/>
      <c r="DF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28">
        <f t="shared" si="142"/>
        <v>0.3048</v>
      </c>
      <c r="AJ534" s="22">
        <v>1.0</v>
      </c>
      <c r="AK534" s="24">
        <f t="shared" si="143"/>
        <v>0.3333333333</v>
      </c>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c r="BU534" s="6"/>
      <c r="BV534" s="6"/>
      <c r="BW534" s="6"/>
      <c r="BX534" s="6"/>
      <c r="BY534" s="6"/>
      <c r="BZ534" s="6"/>
      <c r="CA534" s="6"/>
      <c r="CB534" s="6"/>
      <c r="CC534" s="6"/>
      <c r="CD534" s="6"/>
      <c r="CE534" s="6"/>
      <c r="CF534" s="6"/>
      <c r="CG534" s="6"/>
      <c r="CH534" s="6"/>
      <c r="CI534" s="6"/>
      <c r="CJ534" s="6"/>
      <c r="CK534" s="6"/>
      <c r="CL534" s="6"/>
      <c r="CM534" s="6"/>
      <c r="CN534" s="6"/>
      <c r="CO534" s="6"/>
      <c r="CP534" s="6"/>
      <c r="CQ534" s="6"/>
      <c r="CR534" s="6"/>
      <c r="CS534" s="6"/>
      <c r="CT534" s="6"/>
      <c r="CU534" s="6"/>
      <c r="CV534" s="6"/>
      <c r="CW534" s="6"/>
      <c r="CX534" s="6"/>
      <c r="CY534" s="6"/>
      <c r="CZ534" s="6"/>
      <c r="DA534" s="6"/>
      <c r="DB534" s="6"/>
      <c r="DC534" s="6"/>
      <c r="DD534" s="6"/>
      <c r="DE534" s="6"/>
      <c r="DF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28">
        <f t="shared" si="142"/>
        <v>0.3048</v>
      </c>
      <c r="AJ535" s="22">
        <v>1.0</v>
      </c>
      <c r="AK535" s="24">
        <f t="shared" si="143"/>
        <v>0.3333333333</v>
      </c>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c r="BU535" s="6"/>
      <c r="BV535" s="6"/>
      <c r="BW535" s="6"/>
      <c r="BX535" s="6"/>
      <c r="BY535" s="6"/>
      <c r="BZ535" s="6"/>
      <c r="CA535" s="6"/>
      <c r="CB535" s="6"/>
      <c r="CC535" s="6"/>
      <c r="CD535" s="6"/>
      <c r="CE535" s="6"/>
      <c r="CF535" s="6"/>
      <c r="CG535" s="6"/>
      <c r="CH535" s="6"/>
      <c r="CI535" s="6"/>
      <c r="CJ535" s="6"/>
      <c r="CK535" s="6"/>
      <c r="CL535" s="6"/>
      <c r="CM535" s="6"/>
      <c r="CN535" s="6"/>
      <c r="CO535" s="6"/>
      <c r="CP535" s="6"/>
      <c r="CQ535" s="6"/>
      <c r="CR535" s="6"/>
      <c r="CS535" s="6"/>
      <c r="CT535" s="6"/>
      <c r="CU535" s="6"/>
      <c r="CV535" s="6"/>
      <c r="CW535" s="6"/>
      <c r="CX535" s="6"/>
      <c r="CY535" s="6"/>
      <c r="CZ535" s="6"/>
      <c r="DA535" s="6"/>
      <c r="DB535" s="6"/>
      <c r="DC535" s="6"/>
      <c r="DD535" s="6"/>
      <c r="DE535" s="6"/>
      <c r="DF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28">
        <f t="shared" si="142"/>
        <v>0.3048</v>
      </c>
      <c r="AJ536" s="22">
        <v>1.0</v>
      </c>
      <c r="AK536" s="24">
        <f t="shared" si="143"/>
        <v>0.3333333333</v>
      </c>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c r="BU536" s="6"/>
      <c r="BV536" s="6"/>
      <c r="BW536" s="6"/>
      <c r="BX536" s="6"/>
      <c r="BY536" s="6"/>
      <c r="BZ536" s="6"/>
      <c r="CA536" s="6"/>
      <c r="CB536" s="6"/>
      <c r="CC536" s="6"/>
      <c r="CD536" s="6"/>
      <c r="CE536" s="6"/>
      <c r="CF536" s="6"/>
      <c r="CG536" s="6"/>
      <c r="CH536" s="6"/>
      <c r="CI536" s="6"/>
      <c r="CJ536" s="6"/>
      <c r="CK536" s="6"/>
      <c r="CL536" s="6"/>
      <c r="CM536" s="6"/>
      <c r="CN536" s="6"/>
      <c r="CO536" s="6"/>
      <c r="CP536" s="6"/>
      <c r="CQ536" s="6"/>
      <c r="CR536" s="6"/>
      <c r="CS536" s="6"/>
      <c r="CT536" s="6"/>
      <c r="CU536" s="6"/>
      <c r="CV536" s="6"/>
      <c r="CW536" s="6"/>
      <c r="CX536" s="6"/>
      <c r="CY536" s="6"/>
      <c r="CZ536" s="6"/>
      <c r="DA536" s="6"/>
      <c r="DB536" s="6"/>
      <c r="DC536" s="6"/>
      <c r="DD536" s="6"/>
      <c r="DE536" s="6"/>
      <c r="DF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28">
        <f t="shared" si="142"/>
        <v>0.3048</v>
      </c>
      <c r="AJ537" s="22">
        <v>1.0</v>
      </c>
      <c r="AK537" s="24">
        <f t="shared" si="143"/>
        <v>0.3333333333</v>
      </c>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c r="BU537" s="6"/>
      <c r="BV537" s="6"/>
      <c r="BW537" s="6"/>
      <c r="BX537" s="6"/>
      <c r="BY537" s="6"/>
      <c r="BZ537" s="6"/>
      <c r="CA537" s="6"/>
      <c r="CB537" s="6"/>
      <c r="CC537" s="6"/>
      <c r="CD537" s="6"/>
      <c r="CE537" s="6"/>
      <c r="CF537" s="6"/>
      <c r="CG537" s="6"/>
      <c r="CH537" s="6"/>
      <c r="CI537" s="6"/>
      <c r="CJ537" s="6"/>
      <c r="CK537" s="6"/>
      <c r="CL537" s="6"/>
      <c r="CM537" s="6"/>
      <c r="CN537" s="6"/>
      <c r="CO537" s="6"/>
      <c r="CP537" s="6"/>
      <c r="CQ537" s="6"/>
      <c r="CR537" s="6"/>
      <c r="CS537" s="6"/>
      <c r="CT537" s="6"/>
      <c r="CU537" s="6"/>
      <c r="CV537" s="6"/>
      <c r="CW537" s="6"/>
      <c r="CX537" s="6"/>
      <c r="CY537" s="6"/>
      <c r="CZ537" s="6"/>
      <c r="DA537" s="6"/>
      <c r="DB537" s="6"/>
      <c r="DC537" s="6"/>
      <c r="DD537" s="6"/>
      <c r="DE537" s="6"/>
      <c r="DF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28">
        <f t="shared" si="142"/>
        <v>0.3048</v>
      </c>
      <c r="AJ538" s="22">
        <v>1.0</v>
      </c>
      <c r="AK538" s="24">
        <f t="shared" si="143"/>
        <v>0.3333333333</v>
      </c>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c r="BU538" s="6"/>
      <c r="BV538" s="6"/>
      <c r="BW538" s="6"/>
      <c r="BX538" s="6"/>
      <c r="BY538" s="6"/>
      <c r="BZ538" s="6"/>
      <c r="CA538" s="6"/>
      <c r="CB538" s="6"/>
      <c r="CC538" s="6"/>
      <c r="CD538" s="6"/>
      <c r="CE538" s="6"/>
      <c r="CF538" s="6"/>
      <c r="CG538" s="6"/>
      <c r="CH538" s="6"/>
      <c r="CI538" s="6"/>
      <c r="CJ538" s="6"/>
      <c r="CK538" s="6"/>
      <c r="CL538" s="6"/>
      <c r="CM538" s="6"/>
      <c r="CN538" s="6"/>
      <c r="CO538" s="6"/>
      <c r="CP538" s="6"/>
      <c r="CQ538" s="6"/>
      <c r="CR538" s="6"/>
      <c r="CS538" s="6"/>
      <c r="CT538" s="6"/>
      <c r="CU538" s="6"/>
      <c r="CV538" s="6"/>
      <c r="CW538" s="6"/>
      <c r="CX538" s="6"/>
      <c r="CY538" s="6"/>
      <c r="CZ538" s="6"/>
      <c r="DA538" s="6"/>
      <c r="DB538" s="6"/>
      <c r="DC538" s="6"/>
      <c r="DD538" s="6"/>
      <c r="DE538" s="6"/>
      <c r="DF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28">
        <f t="shared" si="142"/>
        <v>0.3048</v>
      </c>
      <c r="AJ539" s="22">
        <v>1.0</v>
      </c>
      <c r="AK539" s="24">
        <f t="shared" si="143"/>
        <v>0.3333333333</v>
      </c>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c r="BU539" s="6"/>
      <c r="BV539" s="6"/>
      <c r="BW539" s="6"/>
      <c r="BX539" s="6"/>
      <c r="BY539" s="6"/>
      <c r="BZ539" s="6"/>
      <c r="CA539" s="6"/>
      <c r="CB539" s="6"/>
      <c r="CC539" s="6"/>
      <c r="CD539" s="6"/>
      <c r="CE539" s="6"/>
      <c r="CF539" s="6"/>
      <c r="CG539" s="6"/>
      <c r="CH539" s="6"/>
      <c r="CI539" s="6"/>
      <c r="CJ539" s="6"/>
      <c r="CK539" s="6"/>
      <c r="CL539" s="6"/>
      <c r="CM539" s="6"/>
      <c r="CN539" s="6"/>
      <c r="CO539" s="6"/>
      <c r="CP539" s="6"/>
      <c r="CQ539" s="6"/>
      <c r="CR539" s="6"/>
      <c r="CS539" s="6"/>
      <c r="CT539" s="6"/>
      <c r="CU539" s="6"/>
      <c r="CV539" s="6"/>
      <c r="CW539" s="6"/>
      <c r="CX539" s="6"/>
      <c r="CY539" s="6"/>
      <c r="CZ539" s="6"/>
      <c r="DA539" s="6"/>
      <c r="DB539" s="6"/>
      <c r="DC539" s="6"/>
      <c r="DD539" s="6"/>
      <c r="DE539" s="6"/>
      <c r="DF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28">
        <f t="shared" si="142"/>
        <v>0.3048</v>
      </c>
      <c r="AJ540" s="22">
        <v>1.0</v>
      </c>
      <c r="AK540" s="24">
        <f t="shared" si="143"/>
        <v>0.3333333333</v>
      </c>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c r="BU540" s="6"/>
      <c r="BV540" s="6"/>
      <c r="BW540" s="6"/>
      <c r="BX540" s="6"/>
      <c r="BY540" s="6"/>
      <c r="BZ540" s="6"/>
      <c r="CA540" s="6"/>
      <c r="CB540" s="6"/>
      <c r="CC540" s="6"/>
      <c r="CD540" s="6"/>
      <c r="CE540" s="6"/>
      <c r="CF540" s="6"/>
      <c r="CG540" s="6"/>
      <c r="CH540" s="6"/>
      <c r="CI540" s="6"/>
      <c r="CJ540" s="6"/>
      <c r="CK540" s="6"/>
      <c r="CL540" s="6"/>
      <c r="CM540" s="6"/>
      <c r="CN540" s="6"/>
      <c r="CO540" s="6"/>
      <c r="CP540" s="6"/>
      <c r="CQ540" s="6"/>
      <c r="CR540" s="6"/>
      <c r="CS540" s="6"/>
      <c r="CT540" s="6"/>
      <c r="CU540" s="6"/>
      <c r="CV540" s="6"/>
      <c r="CW540" s="6"/>
      <c r="CX540" s="6"/>
      <c r="CY540" s="6"/>
      <c r="CZ540" s="6"/>
      <c r="DA540" s="6"/>
      <c r="DB540" s="6"/>
      <c r="DC540" s="6"/>
      <c r="DD540" s="6"/>
      <c r="DE540" s="6"/>
      <c r="DF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28">
        <f t="shared" si="142"/>
        <v>0.3048</v>
      </c>
      <c r="AJ541" s="22">
        <v>1.0</v>
      </c>
      <c r="AK541" s="24">
        <f t="shared" si="143"/>
        <v>0.3333333333</v>
      </c>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c r="BU541" s="6"/>
      <c r="BV541" s="6"/>
      <c r="BW541" s="6"/>
      <c r="BX541" s="6"/>
      <c r="BY541" s="6"/>
      <c r="BZ541" s="6"/>
      <c r="CA541" s="6"/>
      <c r="CB541" s="6"/>
      <c r="CC541" s="6"/>
      <c r="CD541" s="6"/>
      <c r="CE541" s="6"/>
      <c r="CF541" s="6"/>
      <c r="CG541" s="6"/>
      <c r="CH541" s="6"/>
      <c r="CI541" s="6"/>
      <c r="CJ541" s="6"/>
      <c r="CK541" s="6"/>
      <c r="CL541" s="6"/>
      <c r="CM541" s="6"/>
      <c r="CN541" s="6"/>
      <c r="CO541" s="6"/>
      <c r="CP541" s="6"/>
      <c r="CQ541" s="6"/>
      <c r="CR541" s="6"/>
      <c r="CS541" s="6"/>
      <c r="CT541" s="6"/>
      <c r="CU541" s="6"/>
      <c r="CV541" s="6"/>
      <c r="CW541" s="6"/>
      <c r="CX541" s="6"/>
      <c r="CY541" s="6"/>
      <c r="CZ541" s="6"/>
      <c r="DA541" s="6"/>
      <c r="DB541" s="6"/>
      <c r="DC541" s="6"/>
      <c r="DD541" s="6"/>
      <c r="DE541" s="6"/>
      <c r="DF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28">
        <f t="shared" si="142"/>
        <v>0.3048</v>
      </c>
      <c r="AJ542" s="22">
        <v>1.0</v>
      </c>
      <c r="AK542" s="24">
        <f t="shared" si="143"/>
        <v>0.3333333333</v>
      </c>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c r="BU542" s="6"/>
      <c r="BV542" s="6"/>
      <c r="BW542" s="6"/>
      <c r="BX542" s="6"/>
      <c r="BY542" s="6"/>
      <c r="BZ542" s="6"/>
      <c r="CA542" s="6"/>
      <c r="CB542" s="6"/>
      <c r="CC542" s="6"/>
      <c r="CD542" s="6"/>
      <c r="CE542" s="6"/>
      <c r="CF542" s="6"/>
      <c r="CG542" s="6"/>
      <c r="CH542" s="6"/>
      <c r="CI542" s="6"/>
      <c r="CJ542" s="6"/>
      <c r="CK542" s="6"/>
      <c r="CL542" s="6"/>
      <c r="CM542" s="6"/>
      <c r="CN542" s="6"/>
      <c r="CO542" s="6"/>
      <c r="CP542" s="6"/>
      <c r="CQ542" s="6"/>
      <c r="CR542" s="6"/>
      <c r="CS542" s="6"/>
      <c r="CT542" s="6"/>
      <c r="CU542" s="6"/>
      <c r="CV542" s="6"/>
      <c r="CW542" s="6"/>
      <c r="CX542" s="6"/>
      <c r="CY542" s="6"/>
      <c r="CZ542" s="6"/>
      <c r="DA542" s="6"/>
      <c r="DB542" s="6"/>
      <c r="DC542" s="6"/>
      <c r="DD542" s="6"/>
      <c r="DE542" s="6"/>
      <c r="DF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28">
        <f t="shared" si="142"/>
        <v>0.3048</v>
      </c>
      <c r="AJ543" s="22">
        <v>1.0</v>
      </c>
      <c r="AK543" s="24">
        <f t="shared" si="143"/>
        <v>0.3333333333</v>
      </c>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c r="BU543" s="6"/>
      <c r="BV543" s="6"/>
      <c r="BW543" s="6"/>
      <c r="BX543" s="6"/>
      <c r="BY543" s="6"/>
      <c r="BZ543" s="6"/>
      <c r="CA543" s="6"/>
      <c r="CB543" s="6"/>
      <c r="CC543" s="6"/>
      <c r="CD543" s="6"/>
      <c r="CE543" s="6"/>
      <c r="CF543" s="6"/>
      <c r="CG543" s="6"/>
      <c r="CH543" s="6"/>
      <c r="CI543" s="6"/>
      <c r="CJ543" s="6"/>
      <c r="CK543" s="6"/>
      <c r="CL543" s="6"/>
      <c r="CM543" s="6"/>
      <c r="CN543" s="6"/>
      <c r="CO543" s="6"/>
      <c r="CP543" s="6"/>
      <c r="CQ543" s="6"/>
      <c r="CR543" s="6"/>
      <c r="CS543" s="6"/>
      <c r="CT543" s="6"/>
      <c r="CU543" s="6"/>
      <c r="CV543" s="6"/>
      <c r="CW543" s="6"/>
      <c r="CX543" s="6"/>
      <c r="CY543" s="6"/>
      <c r="CZ543" s="6"/>
      <c r="DA543" s="6"/>
      <c r="DB543" s="6"/>
      <c r="DC543" s="6"/>
      <c r="DD543" s="6"/>
      <c r="DE543" s="6"/>
      <c r="DF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28">
        <f t="shared" si="142"/>
        <v>0.3048</v>
      </c>
      <c r="AJ544" s="22">
        <v>1.0</v>
      </c>
      <c r="AK544" s="24">
        <f t="shared" si="143"/>
        <v>0.3333333333</v>
      </c>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c r="BU544" s="6"/>
      <c r="BV544" s="6"/>
      <c r="BW544" s="6"/>
      <c r="BX544" s="6"/>
      <c r="BY544" s="6"/>
      <c r="BZ544" s="6"/>
      <c r="CA544" s="6"/>
      <c r="CB544" s="6"/>
      <c r="CC544" s="6"/>
      <c r="CD544" s="6"/>
      <c r="CE544" s="6"/>
      <c r="CF544" s="6"/>
      <c r="CG544" s="6"/>
      <c r="CH544" s="6"/>
      <c r="CI544" s="6"/>
      <c r="CJ544" s="6"/>
      <c r="CK544" s="6"/>
      <c r="CL544" s="6"/>
      <c r="CM544" s="6"/>
      <c r="CN544" s="6"/>
      <c r="CO544" s="6"/>
      <c r="CP544" s="6"/>
      <c r="CQ544" s="6"/>
      <c r="CR544" s="6"/>
      <c r="CS544" s="6"/>
      <c r="CT544" s="6"/>
      <c r="CU544" s="6"/>
      <c r="CV544" s="6"/>
      <c r="CW544" s="6"/>
      <c r="CX544" s="6"/>
      <c r="CY544" s="6"/>
      <c r="CZ544" s="6"/>
      <c r="DA544" s="6"/>
      <c r="DB544" s="6"/>
      <c r="DC544" s="6"/>
      <c r="DD544" s="6"/>
      <c r="DE544" s="6"/>
      <c r="DF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28">
        <f t="shared" si="142"/>
        <v>0.3048</v>
      </c>
      <c r="AJ545" s="22">
        <v>1.0</v>
      </c>
      <c r="AK545" s="24">
        <f t="shared" si="143"/>
        <v>0.3333333333</v>
      </c>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c r="BU545" s="6"/>
      <c r="BV545" s="6"/>
      <c r="BW545" s="6"/>
      <c r="BX545" s="6"/>
      <c r="BY545" s="6"/>
      <c r="BZ545" s="6"/>
      <c r="CA545" s="6"/>
      <c r="CB545" s="6"/>
      <c r="CC545" s="6"/>
      <c r="CD545" s="6"/>
      <c r="CE545" s="6"/>
      <c r="CF545" s="6"/>
      <c r="CG545" s="6"/>
      <c r="CH545" s="6"/>
      <c r="CI545" s="6"/>
      <c r="CJ545" s="6"/>
      <c r="CK545" s="6"/>
      <c r="CL545" s="6"/>
      <c r="CM545" s="6"/>
      <c r="CN545" s="6"/>
      <c r="CO545" s="6"/>
      <c r="CP545" s="6"/>
      <c r="CQ545" s="6"/>
      <c r="CR545" s="6"/>
      <c r="CS545" s="6"/>
      <c r="CT545" s="6"/>
      <c r="CU545" s="6"/>
      <c r="CV545" s="6"/>
      <c r="CW545" s="6"/>
      <c r="CX545" s="6"/>
      <c r="CY545" s="6"/>
      <c r="CZ545" s="6"/>
      <c r="DA545" s="6"/>
      <c r="DB545" s="6"/>
      <c r="DC545" s="6"/>
      <c r="DD545" s="6"/>
      <c r="DE545" s="6"/>
      <c r="DF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28">
        <f t="shared" si="142"/>
        <v>0.3048</v>
      </c>
      <c r="AJ546" s="22">
        <v>1.0</v>
      </c>
      <c r="AK546" s="24">
        <f t="shared" si="143"/>
        <v>0.3333333333</v>
      </c>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c r="BU546" s="6"/>
      <c r="BV546" s="6"/>
      <c r="BW546" s="6"/>
      <c r="BX546" s="6"/>
      <c r="BY546" s="6"/>
      <c r="BZ546" s="6"/>
      <c r="CA546" s="6"/>
      <c r="CB546" s="6"/>
      <c r="CC546" s="6"/>
      <c r="CD546" s="6"/>
      <c r="CE546" s="6"/>
      <c r="CF546" s="6"/>
      <c r="CG546" s="6"/>
      <c r="CH546" s="6"/>
      <c r="CI546" s="6"/>
      <c r="CJ546" s="6"/>
      <c r="CK546" s="6"/>
      <c r="CL546" s="6"/>
      <c r="CM546" s="6"/>
      <c r="CN546" s="6"/>
      <c r="CO546" s="6"/>
      <c r="CP546" s="6"/>
      <c r="CQ546" s="6"/>
      <c r="CR546" s="6"/>
      <c r="CS546" s="6"/>
      <c r="CT546" s="6"/>
      <c r="CU546" s="6"/>
      <c r="CV546" s="6"/>
      <c r="CW546" s="6"/>
      <c r="CX546" s="6"/>
      <c r="CY546" s="6"/>
      <c r="CZ546" s="6"/>
      <c r="DA546" s="6"/>
      <c r="DB546" s="6"/>
      <c r="DC546" s="6"/>
      <c r="DD546" s="6"/>
      <c r="DE546" s="6"/>
      <c r="DF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28">
        <f t="shared" si="142"/>
        <v>0.3048</v>
      </c>
      <c r="AJ547" s="22">
        <v>1.0</v>
      </c>
      <c r="AK547" s="24">
        <f t="shared" si="143"/>
        <v>0.3333333333</v>
      </c>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c r="BU547" s="6"/>
      <c r="BV547" s="6"/>
      <c r="BW547" s="6"/>
      <c r="BX547" s="6"/>
      <c r="BY547" s="6"/>
      <c r="BZ547" s="6"/>
      <c r="CA547" s="6"/>
      <c r="CB547" s="6"/>
      <c r="CC547" s="6"/>
      <c r="CD547" s="6"/>
      <c r="CE547" s="6"/>
      <c r="CF547" s="6"/>
      <c r="CG547" s="6"/>
      <c r="CH547" s="6"/>
      <c r="CI547" s="6"/>
      <c r="CJ547" s="6"/>
      <c r="CK547" s="6"/>
      <c r="CL547" s="6"/>
      <c r="CM547" s="6"/>
      <c r="CN547" s="6"/>
      <c r="CO547" s="6"/>
      <c r="CP547" s="6"/>
      <c r="CQ547" s="6"/>
      <c r="CR547" s="6"/>
      <c r="CS547" s="6"/>
      <c r="CT547" s="6"/>
      <c r="CU547" s="6"/>
      <c r="CV547" s="6"/>
      <c r="CW547" s="6"/>
      <c r="CX547" s="6"/>
      <c r="CY547" s="6"/>
      <c r="CZ547" s="6"/>
      <c r="DA547" s="6"/>
      <c r="DB547" s="6"/>
      <c r="DC547" s="6"/>
      <c r="DD547" s="6"/>
      <c r="DE547" s="6"/>
      <c r="DF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28">
        <f t="shared" si="142"/>
        <v>0.3048</v>
      </c>
      <c r="AJ548" s="22">
        <v>1.0</v>
      </c>
      <c r="AK548" s="24">
        <f t="shared" si="143"/>
        <v>0.3333333333</v>
      </c>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c r="BU548" s="6"/>
      <c r="BV548" s="6"/>
      <c r="BW548" s="6"/>
      <c r="BX548" s="6"/>
      <c r="BY548" s="6"/>
      <c r="BZ548" s="6"/>
      <c r="CA548" s="6"/>
      <c r="CB548" s="6"/>
      <c r="CC548" s="6"/>
      <c r="CD548" s="6"/>
      <c r="CE548" s="6"/>
      <c r="CF548" s="6"/>
      <c r="CG548" s="6"/>
      <c r="CH548" s="6"/>
      <c r="CI548" s="6"/>
      <c r="CJ548" s="6"/>
      <c r="CK548" s="6"/>
      <c r="CL548" s="6"/>
      <c r="CM548" s="6"/>
      <c r="CN548" s="6"/>
      <c r="CO548" s="6"/>
      <c r="CP548" s="6"/>
      <c r="CQ548" s="6"/>
      <c r="CR548" s="6"/>
      <c r="CS548" s="6"/>
      <c r="CT548" s="6"/>
      <c r="CU548" s="6"/>
      <c r="CV548" s="6"/>
      <c r="CW548" s="6"/>
      <c r="CX548" s="6"/>
      <c r="CY548" s="6"/>
      <c r="CZ548" s="6"/>
      <c r="DA548" s="6"/>
      <c r="DB548" s="6"/>
      <c r="DC548" s="6"/>
      <c r="DD548" s="6"/>
      <c r="DE548" s="6"/>
      <c r="DF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28">
        <f t="shared" si="142"/>
        <v>0.3048</v>
      </c>
      <c r="AJ549" s="22">
        <v>1.0</v>
      </c>
      <c r="AK549" s="24">
        <f t="shared" si="143"/>
        <v>0.3333333333</v>
      </c>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c r="BU549" s="6"/>
      <c r="BV549" s="6"/>
      <c r="BW549" s="6"/>
      <c r="BX549" s="6"/>
      <c r="BY549" s="6"/>
      <c r="BZ549" s="6"/>
      <c r="CA549" s="6"/>
      <c r="CB549" s="6"/>
      <c r="CC549" s="6"/>
      <c r="CD549" s="6"/>
      <c r="CE549" s="6"/>
      <c r="CF549" s="6"/>
      <c r="CG549" s="6"/>
      <c r="CH549" s="6"/>
      <c r="CI549" s="6"/>
      <c r="CJ549" s="6"/>
      <c r="CK549" s="6"/>
      <c r="CL549" s="6"/>
      <c r="CM549" s="6"/>
      <c r="CN549" s="6"/>
      <c r="CO549" s="6"/>
      <c r="CP549" s="6"/>
      <c r="CQ549" s="6"/>
      <c r="CR549" s="6"/>
      <c r="CS549" s="6"/>
      <c r="CT549" s="6"/>
      <c r="CU549" s="6"/>
      <c r="CV549" s="6"/>
      <c r="CW549" s="6"/>
      <c r="CX549" s="6"/>
      <c r="CY549" s="6"/>
      <c r="CZ549" s="6"/>
      <c r="DA549" s="6"/>
      <c r="DB549" s="6"/>
      <c r="DC549" s="6"/>
      <c r="DD549" s="6"/>
      <c r="DE549" s="6"/>
      <c r="DF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28">
        <f t="shared" si="142"/>
        <v>0.3048</v>
      </c>
      <c r="AJ550" s="22">
        <v>1.0</v>
      </c>
      <c r="AK550" s="24">
        <f t="shared" si="143"/>
        <v>0.3333333333</v>
      </c>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c r="BU550" s="6"/>
      <c r="BV550" s="6"/>
      <c r="BW550" s="6"/>
      <c r="BX550" s="6"/>
      <c r="BY550" s="6"/>
      <c r="BZ550" s="6"/>
      <c r="CA550" s="6"/>
      <c r="CB550" s="6"/>
      <c r="CC550" s="6"/>
      <c r="CD550" s="6"/>
      <c r="CE550" s="6"/>
      <c r="CF550" s="6"/>
      <c r="CG550" s="6"/>
      <c r="CH550" s="6"/>
      <c r="CI550" s="6"/>
      <c r="CJ550" s="6"/>
      <c r="CK550" s="6"/>
      <c r="CL550" s="6"/>
      <c r="CM550" s="6"/>
      <c r="CN550" s="6"/>
      <c r="CO550" s="6"/>
      <c r="CP550" s="6"/>
      <c r="CQ550" s="6"/>
      <c r="CR550" s="6"/>
      <c r="CS550" s="6"/>
      <c r="CT550" s="6"/>
      <c r="CU550" s="6"/>
      <c r="CV550" s="6"/>
      <c r="CW550" s="6"/>
      <c r="CX550" s="6"/>
      <c r="CY550" s="6"/>
      <c r="CZ550" s="6"/>
      <c r="DA550" s="6"/>
      <c r="DB550" s="6"/>
      <c r="DC550" s="6"/>
      <c r="DD550" s="6"/>
      <c r="DE550" s="6"/>
      <c r="DF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28">
        <f t="shared" si="142"/>
        <v>0.3048</v>
      </c>
      <c r="AJ551" s="22">
        <v>1.0</v>
      </c>
      <c r="AK551" s="24">
        <f t="shared" si="143"/>
        <v>0.3333333333</v>
      </c>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c r="BU551" s="6"/>
      <c r="BV551" s="6"/>
      <c r="BW551" s="6"/>
      <c r="BX551" s="6"/>
      <c r="BY551" s="6"/>
      <c r="BZ551" s="6"/>
      <c r="CA551" s="6"/>
      <c r="CB551" s="6"/>
      <c r="CC551" s="6"/>
      <c r="CD551" s="6"/>
      <c r="CE551" s="6"/>
      <c r="CF551" s="6"/>
      <c r="CG551" s="6"/>
      <c r="CH551" s="6"/>
      <c r="CI551" s="6"/>
      <c r="CJ551" s="6"/>
      <c r="CK551" s="6"/>
      <c r="CL551" s="6"/>
      <c r="CM551" s="6"/>
      <c r="CN551" s="6"/>
      <c r="CO551" s="6"/>
      <c r="CP551" s="6"/>
      <c r="CQ551" s="6"/>
      <c r="CR551" s="6"/>
      <c r="CS551" s="6"/>
      <c r="CT551" s="6"/>
      <c r="CU551" s="6"/>
      <c r="CV551" s="6"/>
      <c r="CW551" s="6"/>
      <c r="CX551" s="6"/>
      <c r="CY551" s="6"/>
      <c r="CZ551" s="6"/>
      <c r="DA551" s="6"/>
      <c r="DB551" s="6"/>
      <c r="DC551" s="6"/>
      <c r="DD551" s="6"/>
      <c r="DE551" s="6"/>
      <c r="DF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28">
        <f t="shared" si="142"/>
        <v>0.3048</v>
      </c>
      <c r="AJ552" s="22">
        <v>1.0</v>
      </c>
      <c r="AK552" s="24">
        <f t="shared" si="143"/>
        <v>0.3333333333</v>
      </c>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c r="BU552" s="6"/>
      <c r="BV552" s="6"/>
      <c r="BW552" s="6"/>
      <c r="BX552" s="6"/>
      <c r="BY552" s="6"/>
      <c r="BZ552" s="6"/>
      <c r="CA552" s="6"/>
      <c r="CB552" s="6"/>
      <c r="CC552" s="6"/>
      <c r="CD552" s="6"/>
      <c r="CE552" s="6"/>
      <c r="CF552" s="6"/>
      <c r="CG552" s="6"/>
      <c r="CH552" s="6"/>
      <c r="CI552" s="6"/>
      <c r="CJ552" s="6"/>
      <c r="CK552" s="6"/>
      <c r="CL552" s="6"/>
      <c r="CM552" s="6"/>
      <c r="CN552" s="6"/>
      <c r="CO552" s="6"/>
      <c r="CP552" s="6"/>
      <c r="CQ552" s="6"/>
      <c r="CR552" s="6"/>
      <c r="CS552" s="6"/>
      <c r="CT552" s="6"/>
      <c r="CU552" s="6"/>
      <c r="CV552" s="6"/>
      <c r="CW552" s="6"/>
      <c r="CX552" s="6"/>
      <c r="CY552" s="6"/>
      <c r="CZ552" s="6"/>
      <c r="DA552" s="6"/>
      <c r="DB552" s="6"/>
      <c r="DC552" s="6"/>
      <c r="DD552" s="6"/>
      <c r="DE552" s="6"/>
      <c r="DF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28">
        <f t="shared" si="142"/>
        <v>0.3048</v>
      </c>
      <c r="AJ553" s="22">
        <v>1.0</v>
      </c>
      <c r="AK553" s="24">
        <f t="shared" si="143"/>
        <v>0.3333333333</v>
      </c>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c r="BU553" s="6"/>
      <c r="BV553" s="6"/>
      <c r="BW553" s="6"/>
      <c r="BX553" s="6"/>
      <c r="BY553" s="6"/>
      <c r="BZ553" s="6"/>
      <c r="CA553" s="6"/>
      <c r="CB553" s="6"/>
      <c r="CC553" s="6"/>
      <c r="CD553" s="6"/>
      <c r="CE553" s="6"/>
      <c r="CF553" s="6"/>
      <c r="CG553" s="6"/>
      <c r="CH553" s="6"/>
      <c r="CI553" s="6"/>
      <c r="CJ553" s="6"/>
      <c r="CK553" s="6"/>
      <c r="CL553" s="6"/>
      <c r="CM553" s="6"/>
      <c r="CN553" s="6"/>
      <c r="CO553" s="6"/>
      <c r="CP553" s="6"/>
      <c r="CQ553" s="6"/>
      <c r="CR553" s="6"/>
      <c r="CS553" s="6"/>
      <c r="CT553" s="6"/>
      <c r="CU553" s="6"/>
      <c r="CV553" s="6"/>
      <c r="CW553" s="6"/>
      <c r="CX553" s="6"/>
      <c r="CY553" s="6"/>
      <c r="CZ553" s="6"/>
      <c r="DA553" s="6"/>
      <c r="DB553" s="6"/>
      <c r="DC553" s="6"/>
      <c r="DD553" s="6"/>
      <c r="DE553" s="6"/>
      <c r="DF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28">
        <f t="shared" si="142"/>
        <v>0.3048</v>
      </c>
      <c r="AJ554" s="22">
        <v>1.0</v>
      </c>
      <c r="AK554" s="24">
        <f t="shared" si="143"/>
        <v>0.3333333333</v>
      </c>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c r="BU554" s="6"/>
      <c r="BV554" s="6"/>
      <c r="BW554" s="6"/>
      <c r="BX554" s="6"/>
      <c r="BY554" s="6"/>
      <c r="BZ554" s="6"/>
      <c r="CA554" s="6"/>
      <c r="CB554" s="6"/>
      <c r="CC554" s="6"/>
      <c r="CD554" s="6"/>
      <c r="CE554" s="6"/>
      <c r="CF554" s="6"/>
      <c r="CG554" s="6"/>
      <c r="CH554" s="6"/>
      <c r="CI554" s="6"/>
      <c r="CJ554" s="6"/>
      <c r="CK554" s="6"/>
      <c r="CL554" s="6"/>
      <c r="CM554" s="6"/>
      <c r="CN554" s="6"/>
      <c r="CO554" s="6"/>
      <c r="CP554" s="6"/>
      <c r="CQ554" s="6"/>
      <c r="CR554" s="6"/>
      <c r="CS554" s="6"/>
      <c r="CT554" s="6"/>
      <c r="CU554" s="6"/>
      <c r="CV554" s="6"/>
      <c r="CW554" s="6"/>
      <c r="CX554" s="6"/>
      <c r="CY554" s="6"/>
      <c r="CZ554" s="6"/>
      <c r="DA554" s="6"/>
      <c r="DB554" s="6"/>
      <c r="DC554" s="6"/>
      <c r="DD554" s="6"/>
      <c r="DE554" s="6"/>
      <c r="DF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28">
        <f t="shared" si="142"/>
        <v>0.3048</v>
      </c>
      <c r="AJ555" s="22">
        <v>1.0</v>
      </c>
      <c r="AK555" s="24">
        <f t="shared" si="143"/>
        <v>0.3333333333</v>
      </c>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c r="BU555" s="6"/>
      <c r="BV555" s="6"/>
      <c r="BW555" s="6"/>
      <c r="BX555" s="6"/>
      <c r="BY555" s="6"/>
      <c r="BZ555" s="6"/>
      <c r="CA555" s="6"/>
      <c r="CB555" s="6"/>
      <c r="CC555" s="6"/>
      <c r="CD555" s="6"/>
      <c r="CE555" s="6"/>
      <c r="CF555" s="6"/>
      <c r="CG555" s="6"/>
      <c r="CH555" s="6"/>
      <c r="CI555" s="6"/>
      <c r="CJ555" s="6"/>
      <c r="CK555" s="6"/>
      <c r="CL555" s="6"/>
      <c r="CM555" s="6"/>
      <c r="CN555" s="6"/>
      <c r="CO555" s="6"/>
      <c r="CP555" s="6"/>
      <c r="CQ555" s="6"/>
      <c r="CR555" s="6"/>
      <c r="CS555" s="6"/>
      <c r="CT555" s="6"/>
      <c r="CU555" s="6"/>
      <c r="CV555" s="6"/>
      <c r="CW555" s="6"/>
      <c r="CX555" s="6"/>
      <c r="CY555" s="6"/>
      <c r="CZ555" s="6"/>
      <c r="DA555" s="6"/>
      <c r="DB555" s="6"/>
      <c r="DC555" s="6"/>
      <c r="DD555" s="6"/>
      <c r="DE555" s="6"/>
      <c r="DF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28">
        <f t="shared" si="142"/>
        <v>0.3048</v>
      </c>
      <c r="AJ556" s="22">
        <v>1.0</v>
      </c>
      <c r="AK556" s="24">
        <f t="shared" si="143"/>
        <v>0.3333333333</v>
      </c>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c r="BU556" s="6"/>
      <c r="BV556" s="6"/>
      <c r="BW556" s="6"/>
      <c r="BX556" s="6"/>
      <c r="BY556" s="6"/>
      <c r="BZ556" s="6"/>
      <c r="CA556" s="6"/>
      <c r="CB556" s="6"/>
      <c r="CC556" s="6"/>
      <c r="CD556" s="6"/>
      <c r="CE556" s="6"/>
      <c r="CF556" s="6"/>
      <c r="CG556" s="6"/>
      <c r="CH556" s="6"/>
      <c r="CI556" s="6"/>
      <c r="CJ556" s="6"/>
      <c r="CK556" s="6"/>
      <c r="CL556" s="6"/>
      <c r="CM556" s="6"/>
      <c r="CN556" s="6"/>
      <c r="CO556" s="6"/>
      <c r="CP556" s="6"/>
      <c r="CQ556" s="6"/>
      <c r="CR556" s="6"/>
      <c r="CS556" s="6"/>
      <c r="CT556" s="6"/>
      <c r="CU556" s="6"/>
      <c r="CV556" s="6"/>
      <c r="CW556" s="6"/>
      <c r="CX556" s="6"/>
      <c r="CY556" s="6"/>
      <c r="CZ556" s="6"/>
      <c r="DA556" s="6"/>
      <c r="DB556" s="6"/>
      <c r="DC556" s="6"/>
      <c r="DD556" s="6"/>
      <c r="DE556" s="6"/>
      <c r="DF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28">
        <f t="shared" si="142"/>
        <v>0.3048</v>
      </c>
      <c r="AJ557" s="22">
        <v>1.0</v>
      </c>
      <c r="AK557" s="24">
        <f t="shared" si="143"/>
        <v>0.3333333333</v>
      </c>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c r="BU557" s="6"/>
      <c r="BV557" s="6"/>
      <c r="BW557" s="6"/>
      <c r="BX557" s="6"/>
      <c r="BY557" s="6"/>
      <c r="BZ557" s="6"/>
      <c r="CA557" s="6"/>
      <c r="CB557" s="6"/>
      <c r="CC557" s="6"/>
      <c r="CD557" s="6"/>
      <c r="CE557" s="6"/>
      <c r="CF557" s="6"/>
      <c r="CG557" s="6"/>
      <c r="CH557" s="6"/>
      <c r="CI557" s="6"/>
      <c r="CJ557" s="6"/>
      <c r="CK557" s="6"/>
      <c r="CL557" s="6"/>
      <c r="CM557" s="6"/>
      <c r="CN557" s="6"/>
      <c r="CO557" s="6"/>
      <c r="CP557" s="6"/>
      <c r="CQ557" s="6"/>
      <c r="CR557" s="6"/>
      <c r="CS557" s="6"/>
      <c r="CT557" s="6"/>
      <c r="CU557" s="6"/>
      <c r="CV557" s="6"/>
      <c r="CW557" s="6"/>
      <c r="CX557" s="6"/>
      <c r="CY557" s="6"/>
      <c r="CZ557" s="6"/>
      <c r="DA557" s="6"/>
      <c r="DB557" s="6"/>
      <c r="DC557" s="6"/>
      <c r="DD557" s="6"/>
      <c r="DE557" s="6"/>
      <c r="DF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28">
        <f t="shared" si="142"/>
        <v>0.3048</v>
      </c>
      <c r="AJ558" s="22">
        <v>1.0</v>
      </c>
      <c r="AK558" s="24">
        <f t="shared" si="143"/>
        <v>0.3333333333</v>
      </c>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c r="BU558" s="6"/>
      <c r="BV558" s="6"/>
      <c r="BW558" s="6"/>
      <c r="BX558" s="6"/>
      <c r="BY558" s="6"/>
      <c r="BZ558" s="6"/>
      <c r="CA558" s="6"/>
      <c r="CB558" s="6"/>
      <c r="CC558" s="6"/>
      <c r="CD558" s="6"/>
      <c r="CE558" s="6"/>
      <c r="CF558" s="6"/>
      <c r="CG558" s="6"/>
      <c r="CH558" s="6"/>
      <c r="CI558" s="6"/>
      <c r="CJ558" s="6"/>
      <c r="CK558" s="6"/>
      <c r="CL558" s="6"/>
      <c r="CM558" s="6"/>
      <c r="CN558" s="6"/>
      <c r="CO558" s="6"/>
      <c r="CP558" s="6"/>
      <c r="CQ558" s="6"/>
      <c r="CR558" s="6"/>
      <c r="CS558" s="6"/>
      <c r="CT558" s="6"/>
      <c r="CU558" s="6"/>
      <c r="CV558" s="6"/>
      <c r="CW558" s="6"/>
      <c r="CX558" s="6"/>
      <c r="CY558" s="6"/>
      <c r="CZ558" s="6"/>
      <c r="DA558" s="6"/>
      <c r="DB558" s="6"/>
      <c r="DC558" s="6"/>
      <c r="DD558" s="6"/>
      <c r="DE558" s="6"/>
      <c r="DF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28">
        <f t="shared" si="142"/>
        <v>0.3048</v>
      </c>
      <c r="AJ559" s="22">
        <v>1.0</v>
      </c>
      <c r="AK559" s="24">
        <f t="shared" si="143"/>
        <v>0.3333333333</v>
      </c>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c r="BU559" s="6"/>
      <c r="BV559" s="6"/>
      <c r="BW559" s="6"/>
      <c r="BX559" s="6"/>
      <c r="BY559" s="6"/>
      <c r="BZ559" s="6"/>
      <c r="CA559" s="6"/>
      <c r="CB559" s="6"/>
      <c r="CC559" s="6"/>
      <c r="CD559" s="6"/>
      <c r="CE559" s="6"/>
      <c r="CF559" s="6"/>
      <c r="CG559" s="6"/>
      <c r="CH559" s="6"/>
      <c r="CI559" s="6"/>
      <c r="CJ559" s="6"/>
      <c r="CK559" s="6"/>
      <c r="CL559" s="6"/>
      <c r="CM559" s="6"/>
      <c r="CN559" s="6"/>
      <c r="CO559" s="6"/>
      <c r="CP559" s="6"/>
      <c r="CQ559" s="6"/>
      <c r="CR559" s="6"/>
      <c r="CS559" s="6"/>
      <c r="CT559" s="6"/>
      <c r="CU559" s="6"/>
      <c r="CV559" s="6"/>
      <c r="CW559" s="6"/>
      <c r="CX559" s="6"/>
      <c r="CY559" s="6"/>
      <c r="CZ559" s="6"/>
      <c r="DA559" s="6"/>
      <c r="DB559" s="6"/>
      <c r="DC559" s="6"/>
      <c r="DD559" s="6"/>
      <c r="DE559" s="6"/>
      <c r="DF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28">
        <f t="shared" si="142"/>
        <v>0.3048</v>
      </c>
      <c r="AJ560" s="22">
        <v>1.0</v>
      </c>
      <c r="AK560" s="24">
        <f t="shared" si="143"/>
        <v>0.3333333333</v>
      </c>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c r="BU560" s="6"/>
      <c r="BV560" s="6"/>
      <c r="BW560" s="6"/>
      <c r="BX560" s="6"/>
      <c r="BY560" s="6"/>
      <c r="BZ560" s="6"/>
      <c r="CA560" s="6"/>
      <c r="CB560" s="6"/>
      <c r="CC560" s="6"/>
      <c r="CD560" s="6"/>
      <c r="CE560" s="6"/>
      <c r="CF560" s="6"/>
      <c r="CG560" s="6"/>
      <c r="CH560" s="6"/>
      <c r="CI560" s="6"/>
      <c r="CJ560" s="6"/>
      <c r="CK560" s="6"/>
      <c r="CL560" s="6"/>
      <c r="CM560" s="6"/>
      <c r="CN560" s="6"/>
      <c r="CO560" s="6"/>
      <c r="CP560" s="6"/>
      <c r="CQ560" s="6"/>
      <c r="CR560" s="6"/>
      <c r="CS560" s="6"/>
      <c r="CT560" s="6"/>
      <c r="CU560" s="6"/>
      <c r="CV560" s="6"/>
      <c r="CW560" s="6"/>
      <c r="CX560" s="6"/>
      <c r="CY560" s="6"/>
      <c r="CZ560" s="6"/>
      <c r="DA560" s="6"/>
      <c r="DB560" s="6"/>
      <c r="DC560" s="6"/>
      <c r="DD560" s="6"/>
      <c r="DE560" s="6"/>
      <c r="DF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28">
        <f t="shared" si="142"/>
        <v>0.3048</v>
      </c>
      <c r="AJ561" s="22">
        <v>1.0</v>
      </c>
      <c r="AK561" s="24">
        <f t="shared" si="143"/>
        <v>0.3333333333</v>
      </c>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c r="BU561" s="6"/>
      <c r="BV561" s="6"/>
      <c r="BW561" s="6"/>
      <c r="BX561" s="6"/>
      <c r="BY561" s="6"/>
      <c r="BZ561" s="6"/>
      <c r="CA561" s="6"/>
      <c r="CB561" s="6"/>
      <c r="CC561" s="6"/>
      <c r="CD561" s="6"/>
      <c r="CE561" s="6"/>
      <c r="CF561" s="6"/>
      <c r="CG561" s="6"/>
      <c r="CH561" s="6"/>
      <c r="CI561" s="6"/>
      <c r="CJ561" s="6"/>
      <c r="CK561" s="6"/>
      <c r="CL561" s="6"/>
      <c r="CM561" s="6"/>
      <c r="CN561" s="6"/>
      <c r="CO561" s="6"/>
      <c r="CP561" s="6"/>
      <c r="CQ561" s="6"/>
      <c r="CR561" s="6"/>
      <c r="CS561" s="6"/>
      <c r="CT561" s="6"/>
      <c r="CU561" s="6"/>
      <c r="CV561" s="6"/>
      <c r="CW561" s="6"/>
      <c r="CX561" s="6"/>
      <c r="CY561" s="6"/>
      <c r="CZ561" s="6"/>
      <c r="DA561" s="6"/>
      <c r="DB561" s="6"/>
      <c r="DC561" s="6"/>
      <c r="DD561" s="6"/>
      <c r="DE561" s="6"/>
      <c r="DF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28">
        <f t="shared" si="142"/>
        <v>0.3048</v>
      </c>
      <c r="AJ562" s="22">
        <v>1.0</v>
      </c>
      <c r="AK562" s="24">
        <f t="shared" si="143"/>
        <v>0.3333333333</v>
      </c>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c r="BU562" s="6"/>
      <c r="BV562" s="6"/>
      <c r="BW562" s="6"/>
      <c r="BX562" s="6"/>
      <c r="BY562" s="6"/>
      <c r="BZ562" s="6"/>
      <c r="CA562" s="6"/>
      <c r="CB562" s="6"/>
      <c r="CC562" s="6"/>
      <c r="CD562" s="6"/>
      <c r="CE562" s="6"/>
      <c r="CF562" s="6"/>
      <c r="CG562" s="6"/>
      <c r="CH562" s="6"/>
      <c r="CI562" s="6"/>
      <c r="CJ562" s="6"/>
      <c r="CK562" s="6"/>
      <c r="CL562" s="6"/>
      <c r="CM562" s="6"/>
      <c r="CN562" s="6"/>
      <c r="CO562" s="6"/>
      <c r="CP562" s="6"/>
      <c r="CQ562" s="6"/>
      <c r="CR562" s="6"/>
      <c r="CS562" s="6"/>
      <c r="CT562" s="6"/>
      <c r="CU562" s="6"/>
      <c r="CV562" s="6"/>
      <c r="CW562" s="6"/>
      <c r="CX562" s="6"/>
      <c r="CY562" s="6"/>
      <c r="CZ562" s="6"/>
      <c r="DA562" s="6"/>
      <c r="DB562" s="6"/>
      <c r="DC562" s="6"/>
      <c r="DD562" s="6"/>
      <c r="DE562" s="6"/>
      <c r="DF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28">
        <f t="shared" si="142"/>
        <v>0.3048</v>
      </c>
      <c r="AJ563" s="22">
        <v>1.0</v>
      </c>
      <c r="AK563" s="24">
        <f t="shared" si="143"/>
        <v>0.3333333333</v>
      </c>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c r="BU563" s="6"/>
      <c r="BV563" s="6"/>
      <c r="BW563" s="6"/>
      <c r="BX563" s="6"/>
      <c r="BY563" s="6"/>
      <c r="BZ563" s="6"/>
      <c r="CA563" s="6"/>
      <c r="CB563" s="6"/>
      <c r="CC563" s="6"/>
      <c r="CD563" s="6"/>
      <c r="CE563" s="6"/>
      <c r="CF563" s="6"/>
      <c r="CG563" s="6"/>
      <c r="CH563" s="6"/>
      <c r="CI563" s="6"/>
      <c r="CJ563" s="6"/>
      <c r="CK563" s="6"/>
      <c r="CL563" s="6"/>
      <c r="CM563" s="6"/>
      <c r="CN563" s="6"/>
      <c r="CO563" s="6"/>
      <c r="CP563" s="6"/>
      <c r="CQ563" s="6"/>
      <c r="CR563" s="6"/>
      <c r="CS563" s="6"/>
      <c r="CT563" s="6"/>
      <c r="CU563" s="6"/>
      <c r="CV563" s="6"/>
      <c r="CW563" s="6"/>
      <c r="CX563" s="6"/>
      <c r="CY563" s="6"/>
      <c r="CZ563" s="6"/>
      <c r="DA563" s="6"/>
      <c r="DB563" s="6"/>
      <c r="DC563" s="6"/>
      <c r="DD563" s="6"/>
      <c r="DE563" s="6"/>
      <c r="DF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28">
        <f t="shared" si="142"/>
        <v>0.3048</v>
      </c>
      <c r="AJ564" s="22">
        <v>1.0</v>
      </c>
      <c r="AK564" s="24">
        <f t="shared" si="143"/>
        <v>0.3333333333</v>
      </c>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c r="BU564" s="6"/>
      <c r="BV564" s="6"/>
      <c r="BW564" s="6"/>
      <c r="BX564" s="6"/>
      <c r="BY564" s="6"/>
      <c r="BZ564" s="6"/>
      <c r="CA564" s="6"/>
      <c r="CB564" s="6"/>
      <c r="CC564" s="6"/>
      <c r="CD564" s="6"/>
      <c r="CE564" s="6"/>
      <c r="CF564" s="6"/>
      <c r="CG564" s="6"/>
      <c r="CH564" s="6"/>
      <c r="CI564" s="6"/>
      <c r="CJ564" s="6"/>
      <c r="CK564" s="6"/>
      <c r="CL564" s="6"/>
      <c r="CM564" s="6"/>
      <c r="CN564" s="6"/>
      <c r="CO564" s="6"/>
      <c r="CP564" s="6"/>
      <c r="CQ564" s="6"/>
      <c r="CR564" s="6"/>
      <c r="CS564" s="6"/>
      <c r="CT564" s="6"/>
      <c r="CU564" s="6"/>
      <c r="CV564" s="6"/>
      <c r="CW564" s="6"/>
      <c r="CX564" s="6"/>
      <c r="CY564" s="6"/>
      <c r="CZ564" s="6"/>
      <c r="DA564" s="6"/>
      <c r="DB564" s="6"/>
      <c r="DC564" s="6"/>
      <c r="DD564" s="6"/>
      <c r="DE564" s="6"/>
      <c r="DF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28">
        <f t="shared" si="142"/>
        <v>0.3048</v>
      </c>
      <c r="AJ565" s="22">
        <v>1.0</v>
      </c>
      <c r="AK565" s="24">
        <f t="shared" si="143"/>
        <v>0.3333333333</v>
      </c>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c r="BU565" s="6"/>
      <c r="BV565" s="6"/>
      <c r="BW565" s="6"/>
      <c r="BX565" s="6"/>
      <c r="BY565" s="6"/>
      <c r="BZ565" s="6"/>
      <c r="CA565" s="6"/>
      <c r="CB565" s="6"/>
      <c r="CC565" s="6"/>
      <c r="CD565" s="6"/>
      <c r="CE565" s="6"/>
      <c r="CF565" s="6"/>
      <c r="CG565" s="6"/>
      <c r="CH565" s="6"/>
      <c r="CI565" s="6"/>
      <c r="CJ565" s="6"/>
      <c r="CK565" s="6"/>
      <c r="CL565" s="6"/>
      <c r="CM565" s="6"/>
      <c r="CN565" s="6"/>
      <c r="CO565" s="6"/>
      <c r="CP565" s="6"/>
      <c r="CQ565" s="6"/>
      <c r="CR565" s="6"/>
      <c r="CS565" s="6"/>
      <c r="CT565" s="6"/>
      <c r="CU565" s="6"/>
      <c r="CV565" s="6"/>
      <c r="CW565" s="6"/>
      <c r="CX565" s="6"/>
      <c r="CY565" s="6"/>
      <c r="CZ565" s="6"/>
      <c r="DA565" s="6"/>
      <c r="DB565" s="6"/>
      <c r="DC565" s="6"/>
      <c r="DD565" s="6"/>
      <c r="DE565" s="6"/>
      <c r="DF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28">
        <f t="shared" si="142"/>
        <v>0.3048</v>
      </c>
      <c r="AJ566" s="22">
        <v>1.0</v>
      </c>
      <c r="AK566" s="24">
        <f t="shared" si="143"/>
        <v>0.3333333333</v>
      </c>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c r="BU566" s="6"/>
      <c r="BV566" s="6"/>
      <c r="BW566" s="6"/>
      <c r="BX566" s="6"/>
      <c r="BY566" s="6"/>
      <c r="BZ566" s="6"/>
      <c r="CA566" s="6"/>
      <c r="CB566" s="6"/>
      <c r="CC566" s="6"/>
      <c r="CD566" s="6"/>
      <c r="CE566" s="6"/>
      <c r="CF566" s="6"/>
      <c r="CG566" s="6"/>
      <c r="CH566" s="6"/>
      <c r="CI566" s="6"/>
      <c r="CJ566" s="6"/>
      <c r="CK566" s="6"/>
      <c r="CL566" s="6"/>
      <c r="CM566" s="6"/>
      <c r="CN566" s="6"/>
      <c r="CO566" s="6"/>
      <c r="CP566" s="6"/>
      <c r="CQ566" s="6"/>
      <c r="CR566" s="6"/>
      <c r="CS566" s="6"/>
      <c r="CT566" s="6"/>
      <c r="CU566" s="6"/>
      <c r="CV566" s="6"/>
      <c r="CW566" s="6"/>
      <c r="CX566" s="6"/>
      <c r="CY566" s="6"/>
      <c r="CZ566" s="6"/>
      <c r="DA566" s="6"/>
      <c r="DB566" s="6"/>
      <c r="DC566" s="6"/>
      <c r="DD566" s="6"/>
      <c r="DE566" s="6"/>
      <c r="DF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28">
        <f t="shared" si="142"/>
        <v>0.3048</v>
      </c>
      <c r="AJ567" s="22">
        <v>1.0</v>
      </c>
      <c r="AK567" s="24">
        <f t="shared" si="143"/>
        <v>0.3333333333</v>
      </c>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c r="BU567" s="6"/>
      <c r="BV567" s="6"/>
      <c r="BW567" s="6"/>
      <c r="BX567" s="6"/>
      <c r="BY567" s="6"/>
      <c r="BZ567" s="6"/>
      <c r="CA567" s="6"/>
      <c r="CB567" s="6"/>
      <c r="CC567" s="6"/>
      <c r="CD567" s="6"/>
      <c r="CE567" s="6"/>
      <c r="CF567" s="6"/>
      <c r="CG567" s="6"/>
      <c r="CH567" s="6"/>
      <c r="CI567" s="6"/>
      <c r="CJ567" s="6"/>
      <c r="CK567" s="6"/>
      <c r="CL567" s="6"/>
      <c r="CM567" s="6"/>
      <c r="CN567" s="6"/>
      <c r="CO567" s="6"/>
      <c r="CP567" s="6"/>
      <c r="CQ567" s="6"/>
      <c r="CR567" s="6"/>
      <c r="CS567" s="6"/>
      <c r="CT567" s="6"/>
      <c r="CU567" s="6"/>
      <c r="CV567" s="6"/>
      <c r="CW567" s="6"/>
      <c r="CX567" s="6"/>
      <c r="CY567" s="6"/>
      <c r="CZ567" s="6"/>
      <c r="DA567" s="6"/>
      <c r="DB567" s="6"/>
      <c r="DC567" s="6"/>
      <c r="DD567" s="6"/>
      <c r="DE567" s="6"/>
      <c r="DF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28">
        <f t="shared" si="142"/>
        <v>0.3048</v>
      </c>
      <c r="AJ568" s="22">
        <v>1.0</v>
      </c>
      <c r="AK568" s="24">
        <f t="shared" si="143"/>
        <v>0.3333333333</v>
      </c>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c r="BU568" s="6"/>
      <c r="BV568" s="6"/>
      <c r="BW568" s="6"/>
      <c r="BX568" s="6"/>
      <c r="BY568" s="6"/>
      <c r="BZ568" s="6"/>
      <c r="CA568" s="6"/>
      <c r="CB568" s="6"/>
      <c r="CC568" s="6"/>
      <c r="CD568" s="6"/>
      <c r="CE568" s="6"/>
      <c r="CF568" s="6"/>
      <c r="CG568" s="6"/>
      <c r="CH568" s="6"/>
      <c r="CI568" s="6"/>
      <c r="CJ568" s="6"/>
      <c r="CK568" s="6"/>
      <c r="CL568" s="6"/>
      <c r="CM568" s="6"/>
      <c r="CN568" s="6"/>
      <c r="CO568" s="6"/>
      <c r="CP568" s="6"/>
      <c r="CQ568" s="6"/>
      <c r="CR568" s="6"/>
      <c r="CS568" s="6"/>
      <c r="CT568" s="6"/>
      <c r="CU568" s="6"/>
      <c r="CV568" s="6"/>
      <c r="CW568" s="6"/>
      <c r="CX568" s="6"/>
      <c r="CY568" s="6"/>
      <c r="CZ568" s="6"/>
      <c r="DA568" s="6"/>
      <c r="DB568" s="6"/>
      <c r="DC568" s="6"/>
      <c r="DD568" s="6"/>
      <c r="DE568" s="6"/>
      <c r="DF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28">
        <f t="shared" si="142"/>
        <v>0.3048</v>
      </c>
      <c r="AJ569" s="22">
        <v>1.0</v>
      </c>
      <c r="AK569" s="24">
        <f t="shared" si="143"/>
        <v>0.3333333333</v>
      </c>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c r="BU569" s="6"/>
      <c r="BV569" s="6"/>
      <c r="BW569" s="6"/>
      <c r="BX569" s="6"/>
      <c r="BY569" s="6"/>
      <c r="BZ569" s="6"/>
      <c r="CA569" s="6"/>
      <c r="CB569" s="6"/>
      <c r="CC569" s="6"/>
      <c r="CD569" s="6"/>
      <c r="CE569" s="6"/>
      <c r="CF569" s="6"/>
      <c r="CG569" s="6"/>
      <c r="CH569" s="6"/>
      <c r="CI569" s="6"/>
      <c r="CJ569" s="6"/>
      <c r="CK569" s="6"/>
      <c r="CL569" s="6"/>
      <c r="CM569" s="6"/>
      <c r="CN569" s="6"/>
      <c r="CO569" s="6"/>
      <c r="CP569" s="6"/>
      <c r="CQ569" s="6"/>
      <c r="CR569" s="6"/>
      <c r="CS569" s="6"/>
      <c r="CT569" s="6"/>
      <c r="CU569" s="6"/>
      <c r="CV569" s="6"/>
      <c r="CW569" s="6"/>
      <c r="CX569" s="6"/>
      <c r="CY569" s="6"/>
      <c r="CZ569" s="6"/>
      <c r="DA569" s="6"/>
      <c r="DB569" s="6"/>
      <c r="DC569" s="6"/>
      <c r="DD569" s="6"/>
      <c r="DE569" s="6"/>
      <c r="DF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28">
        <f t="shared" si="142"/>
        <v>0.3048</v>
      </c>
      <c r="AJ570" s="22">
        <v>1.0</v>
      </c>
      <c r="AK570" s="24">
        <f t="shared" si="143"/>
        <v>0.3333333333</v>
      </c>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c r="BU570" s="6"/>
      <c r="BV570" s="6"/>
      <c r="BW570" s="6"/>
      <c r="BX570" s="6"/>
      <c r="BY570" s="6"/>
      <c r="BZ570" s="6"/>
      <c r="CA570" s="6"/>
      <c r="CB570" s="6"/>
      <c r="CC570" s="6"/>
      <c r="CD570" s="6"/>
      <c r="CE570" s="6"/>
      <c r="CF570" s="6"/>
      <c r="CG570" s="6"/>
      <c r="CH570" s="6"/>
      <c r="CI570" s="6"/>
      <c r="CJ570" s="6"/>
      <c r="CK570" s="6"/>
      <c r="CL570" s="6"/>
      <c r="CM570" s="6"/>
      <c r="CN570" s="6"/>
      <c r="CO570" s="6"/>
      <c r="CP570" s="6"/>
      <c r="CQ570" s="6"/>
      <c r="CR570" s="6"/>
      <c r="CS570" s="6"/>
      <c r="CT570" s="6"/>
      <c r="CU570" s="6"/>
      <c r="CV570" s="6"/>
      <c r="CW570" s="6"/>
      <c r="CX570" s="6"/>
      <c r="CY570" s="6"/>
      <c r="CZ570" s="6"/>
      <c r="DA570" s="6"/>
      <c r="DB570" s="6"/>
      <c r="DC570" s="6"/>
      <c r="DD570" s="6"/>
      <c r="DE570" s="6"/>
      <c r="DF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28">
        <f t="shared" si="142"/>
        <v>0.3048</v>
      </c>
      <c r="AJ571" s="22">
        <v>1.0</v>
      </c>
      <c r="AK571" s="24">
        <f t="shared" si="143"/>
        <v>0.3333333333</v>
      </c>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c r="BU571" s="6"/>
      <c r="BV571" s="6"/>
      <c r="BW571" s="6"/>
      <c r="BX571" s="6"/>
      <c r="BY571" s="6"/>
      <c r="BZ571" s="6"/>
      <c r="CA571" s="6"/>
      <c r="CB571" s="6"/>
      <c r="CC571" s="6"/>
      <c r="CD571" s="6"/>
      <c r="CE571" s="6"/>
      <c r="CF571" s="6"/>
      <c r="CG571" s="6"/>
      <c r="CH571" s="6"/>
      <c r="CI571" s="6"/>
      <c r="CJ571" s="6"/>
      <c r="CK571" s="6"/>
      <c r="CL571" s="6"/>
      <c r="CM571" s="6"/>
      <c r="CN571" s="6"/>
      <c r="CO571" s="6"/>
      <c r="CP571" s="6"/>
      <c r="CQ571" s="6"/>
      <c r="CR571" s="6"/>
      <c r="CS571" s="6"/>
      <c r="CT571" s="6"/>
      <c r="CU571" s="6"/>
      <c r="CV571" s="6"/>
      <c r="CW571" s="6"/>
      <c r="CX571" s="6"/>
      <c r="CY571" s="6"/>
      <c r="CZ571" s="6"/>
      <c r="DA571" s="6"/>
      <c r="DB571" s="6"/>
      <c r="DC571" s="6"/>
      <c r="DD571" s="6"/>
      <c r="DE571" s="6"/>
      <c r="DF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28">
        <f t="shared" si="142"/>
        <v>0.3048</v>
      </c>
      <c r="AJ572" s="22">
        <v>1.0</v>
      </c>
      <c r="AK572" s="24">
        <f t="shared" si="143"/>
        <v>0.3333333333</v>
      </c>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c r="BU572" s="6"/>
      <c r="BV572" s="6"/>
      <c r="BW572" s="6"/>
      <c r="BX572" s="6"/>
      <c r="BY572" s="6"/>
      <c r="BZ572" s="6"/>
      <c r="CA572" s="6"/>
      <c r="CB572" s="6"/>
      <c r="CC572" s="6"/>
      <c r="CD572" s="6"/>
      <c r="CE572" s="6"/>
      <c r="CF572" s="6"/>
      <c r="CG572" s="6"/>
      <c r="CH572" s="6"/>
      <c r="CI572" s="6"/>
      <c r="CJ572" s="6"/>
      <c r="CK572" s="6"/>
      <c r="CL572" s="6"/>
      <c r="CM572" s="6"/>
      <c r="CN572" s="6"/>
      <c r="CO572" s="6"/>
      <c r="CP572" s="6"/>
      <c r="CQ572" s="6"/>
      <c r="CR572" s="6"/>
      <c r="CS572" s="6"/>
      <c r="CT572" s="6"/>
      <c r="CU572" s="6"/>
      <c r="CV572" s="6"/>
      <c r="CW572" s="6"/>
      <c r="CX572" s="6"/>
      <c r="CY572" s="6"/>
      <c r="CZ572" s="6"/>
      <c r="DA572" s="6"/>
      <c r="DB572" s="6"/>
      <c r="DC572" s="6"/>
      <c r="DD572" s="6"/>
      <c r="DE572" s="6"/>
      <c r="DF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28">
        <f t="shared" si="142"/>
        <v>0.3048</v>
      </c>
      <c r="AJ573" s="22">
        <v>1.0</v>
      </c>
      <c r="AK573" s="24">
        <f t="shared" si="143"/>
        <v>0.3333333333</v>
      </c>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c r="BU573" s="6"/>
      <c r="BV573" s="6"/>
      <c r="BW573" s="6"/>
      <c r="BX573" s="6"/>
      <c r="BY573" s="6"/>
      <c r="BZ573" s="6"/>
      <c r="CA573" s="6"/>
      <c r="CB573" s="6"/>
      <c r="CC573" s="6"/>
      <c r="CD573" s="6"/>
      <c r="CE573" s="6"/>
      <c r="CF573" s="6"/>
      <c r="CG573" s="6"/>
      <c r="CH573" s="6"/>
      <c r="CI573" s="6"/>
      <c r="CJ573" s="6"/>
      <c r="CK573" s="6"/>
      <c r="CL573" s="6"/>
      <c r="CM573" s="6"/>
      <c r="CN573" s="6"/>
      <c r="CO573" s="6"/>
      <c r="CP573" s="6"/>
      <c r="CQ573" s="6"/>
      <c r="CR573" s="6"/>
      <c r="CS573" s="6"/>
      <c r="CT573" s="6"/>
      <c r="CU573" s="6"/>
      <c r="CV573" s="6"/>
      <c r="CW573" s="6"/>
      <c r="CX573" s="6"/>
      <c r="CY573" s="6"/>
      <c r="CZ573" s="6"/>
      <c r="DA573" s="6"/>
      <c r="DB573" s="6"/>
      <c r="DC573" s="6"/>
      <c r="DD573" s="6"/>
      <c r="DE573" s="6"/>
      <c r="DF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28">
        <f t="shared" si="142"/>
        <v>0.3048</v>
      </c>
      <c r="AJ574" s="22">
        <v>1.0</v>
      </c>
      <c r="AK574" s="24">
        <f t="shared" si="143"/>
        <v>0.3333333333</v>
      </c>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c r="BU574" s="6"/>
      <c r="BV574" s="6"/>
      <c r="BW574" s="6"/>
      <c r="BX574" s="6"/>
      <c r="BY574" s="6"/>
      <c r="BZ574" s="6"/>
      <c r="CA574" s="6"/>
      <c r="CB574" s="6"/>
      <c r="CC574" s="6"/>
      <c r="CD574" s="6"/>
      <c r="CE574" s="6"/>
      <c r="CF574" s="6"/>
      <c r="CG574" s="6"/>
      <c r="CH574" s="6"/>
      <c r="CI574" s="6"/>
      <c r="CJ574" s="6"/>
      <c r="CK574" s="6"/>
      <c r="CL574" s="6"/>
      <c r="CM574" s="6"/>
      <c r="CN574" s="6"/>
      <c r="CO574" s="6"/>
      <c r="CP574" s="6"/>
      <c r="CQ574" s="6"/>
      <c r="CR574" s="6"/>
      <c r="CS574" s="6"/>
      <c r="CT574" s="6"/>
      <c r="CU574" s="6"/>
      <c r="CV574" s="6"/>
      <c r="CW574" s="6"/>
      <c r="CX574" s="6"/>
      <c r="CY574" s="6"/>
      <c r="CZ574" s="6"/>
      <c r="DA574" s="6"/>
      <c r="DB574" s="6"/>
      <c r="DC574" s="6"/>
      <c r="DD574" s="6"/>
      <c r="DE574" s="6"/>
      <c r="DF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28">
        <f t="shared" si="142"/>
        <v>0.3048</v>
      </c>
      <c r="AJ575" s="22">
        <v>1.0</v>
      </c>
      <c r="AK575" s="24">
        <f t="shared" si="143"/>
        <v>0.3333333333</v>
      </c>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c r="BU575" s="6"/>
      <c r="BV575" s="6"/>
      <c r="BW575" s="6"/>
      <c r="BX575" s="6"/>
      <c r="BY575" s="6"/>
      <c r="BZ575" s="6"/>
      <c r="CA575" s="6"/>
      <c r="CB575" s="6"/>
      <c r="CC575" s="6"/>
      <c r="CD575" s="6"/>
      <c r="CE575" s="6"/>
      <c r="CF575" s="6"/>
      <c r="CG575" s="6"/>
      <c r="CH575" s="6"/>
      <c r="CI575" s="6"/>
      <c r="CJ575" s="6"/>
      <c r="CK575" s="6"/>
      <c r="CL575" s="6"/>
      <c r="CM575" s="6"/>
      <c r="CN575" s="6"/>
      <c r="CO575" s="6"/>
      <c r="CP575" s="6"/>
      <c r="CQ575" s="6"/>
      <c r="CR575" s="6"/>
      <c r="CS575" s="6"/>
      <c r="CT575" s="6"/>
      <c r="CU575" s="6"/>
      <c r="CV575" s="6"/>
      <c r="CW575" s="6"/>
      <c r="CX575" s="6"/>
      <c r="CY575" s="6"/>
      <c r="CZ575" s="6"/>
      <c r="DA575" s="6"/>
      <c r="DB575" s="6"/>
      <c r="DC575" s="6"/>
      <c r="DD575" s="6"/>
      <c r="DE575" s="6"/>
      <c r="DF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28">
        <f t="shared" si="142"/>
        <v>0.3048</v>
      </c>
      <c r="AJ576" s="22">
        <v>1.0</v>
      </c>
      <c r="AK576" s="24">
        <f t="shared" si="143"/>
        <v>0.3333333333</v>
      </c>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c r="BU576" s="6"/>
      <c r="BV576" s="6"/>
      <c r="BW576" s="6"/>
      <c r="BX576" s="6"/>
      <c r="BY576" s="6"/>
      <c r="BZ576" s="6"/>
      <c r="CA576" s="6"/>
      <c r="CB576" s="6"/>
      <c r="CC576" s="6"/>
      <c r="CD576" s="6"/>
      <c r="CE576" s="6"/>
      <c r="CF576" s="6"/>
      <c r="CG576" s="6"/>
      <c r="CH576" s="6"/>
      <c r="CI576" s="6"/>
      <c r="CJ576" s="6"/>
      <c r="CK576" s="6"/>
      <c r="CL576" s="6"/>
      <c r="CM576" s="6"/>
      <c r="CN576" s="6"/>
      <c r="CO576" s="6"/>
      <c r="CP576" s="6"/>
      <c r="CQ576" s="6"/>
      <c r="CR576" s="6"/>
      <c r="CS576" s="6"/>
      <c r="CT576" s="6"/>
      <c r="CU576" s="6"/>
      <c r="CV576" s="6"/>
      <c r="CW576" s="6"/>
      <c r="CX576" s="6"/>
      <c r="CY576" s="6"/>
      <c r="CZ576" s="6"/>
      <c r="DA576" s="6"/>
      <c r="DB576" s="6"/>
      <c r="DC576" s="6"/>
      <c r="DD576" s="6"/>
      <c r="DE576" s="6"/>
      <c r="DF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28">
        <f t="shared" si="142"/>
        <v>0.3048</v>
      </c>
      <c r="AJ577" s="22">
        <v>1.0</v>
      </c>
      <c r="AK577" s="24">
        <f t="shared" si="143"/>
        <v>0.3333333333</v>
      </c>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c r="BU577" s="6"/>
      <c r="BV577" s="6"/>
      <c r="BW577" s="6"/>
      <c r="BX577" s="6"/>
      <c r="BY577" s="6"/>
      <c r="BZ577" s="6"/>
      <c r="CA577" s="6"/>
      <c r="CB577" s="6"/>
      <c r="CC577" s="6"/>
      <c r="CD577" s="6"/>
      <c r="CE577" s="6"/>
      <c r="CF577" s="6"/>
      <c r="CG577" s="6"/>
      <c r="CH577" s="6"/>
      <c r="CI577" s="6"/>
      <c r="CJ577" s="6"/>
      <c r="CK577" s="6"/>
      <c r="CL577" s="6"/>
      <c r="CM577" s="6"/>
      <c r="CN577" s="6"/>
      <c r="CO577" s="6"/>
      <c r="CP577" s="6"/>
      <c r="CQ577" s="6"/>
      <c r="CR577" s="6"/>
      <c r="CS577" s="6"/>
      <c r="CT577" s="6"/>
      <c r="CU577" s="6"/>
      <c r="CV577" s="6"/>
      <c r="CW577" s="6"/>
      <c r="CX577" s="6"/>
      <c r="CY577" s="6"/>
      <c r="CZ577" s="6"/>
      <c r="DA577" s="6"/>
      <c r="DB577" s="6"/>
      <c r="DC577" s="6"/>
      <c r="DD577" s="6"/>
      <c r="DE577" s="6"/>
      <c r="DF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28">
        <f t="shared" si="142"/>
        <v>0.3048</v>
      </c>
      <c r="AJ578" s="22">
        <v>1.0</v>
      </c>
      <c r="AK578" s="24">
        <f t="shared" si="143"/>
        <v>0.3333333333</v>
      </c>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c r="BU578" s="6"/>
      <c r="BV578" s="6"/>
      <c r="BW578" s="6"/>
      <c r="BX578" s="6"/>
      <c r="BY578" s="6"/>
      <c r="BZ578" s="6"/>
      <c r="CA578" s="6"/>
      <c r="CB578" s="6"/>
      <c r="CC578" s="6"/>
      <c r="CD578" s="6"/>
      <c r="CE578" s="6"/>
      <c r="CF578" s="6"/>
      <c r="CG578" s="6"/>
      <c r="CH578" s="6"/>
      <c r="CI578" s="6"/>
      <c r="CJ578" s="6"/>
      <c r="CK578" s="6"/>
      <c r="CL578" s="6"/>
      <c r="CM578" s="6"/>
      <c r="CN578" s="6"/>
      <c r="CO578" s="6"/>
      <c r="CP578" s="6"/>
      <c r="CQ578" s="6"/>
      <c r="CR578" s="6"/>
      <c r="CS578" s="6"/>
      <c r="CT578" s="6"/>
      <c r="CU578" s="6"/>
      <c r="CV578" s="6"/>
      <c r="CW578" s="6"/>
      <c r="CX578" s="6"/>
      <c r="CY578" s="6"/>
      <c r="CZ578" s="6"/>
      <c r="DA578" s="6"/>
      <c r="DB578" s="6"/>
      <c r="DC578" s="6"/>
      <c r="DD578" s="6"/>
      <c r="DE578" s="6"/>
      <c r="DF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28">
        <f t="shared" si="142"/>
        <v>0.3048</v>
      </c>
      <c r="AJ579" s="22">
        <v>1.0</v>
      </c>
      <c r="AK579" s="24">
        <f t="shared" si="143"/>
        <v>0.3333333333</v>
      </c>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c r="BU579" s="6"/>
      <c r="BV579" s="6"/>
      <c r="BW579" s="6"/>
      <c r="BX579" s="6"/>
      <c r="BY579" s="6"/>
      <c r="BZ579" s="6"/>
      <c r="CA579" s="6"/>
      <c r="CB579" s="6"/>
      <c r="CC579" s="6"/>
      <c r="CD579" s="6"/>
      <c r="CE579" s="6"/>
      <c r="CF579" s="6"/>
      <c r="CG579" s="6"/>
      <c r="CH579" s="6"/>
      <c r="CI579" s="6"/>
      <c r="CJ579" s="6"/>
      <c r="CK579" s="6"/>
      <c r="CL579" s="6"/>
      <c r="CM579" s="6"/>
      <c r="CN579" s="6"/>
      <c r="CO579" s="6"/>
      <c r="CP579" s="6"/>
      <c r="CQ579" s="6"/>
      <c r="CR579" s="6"/>
      <c r="CS579" s="6"/>
      <c r="CT579" s="6"/>
      <c r="CU579" s="6"/>
      <c r="CV579" s="6"/>
      <c r="CW579" s="6"/>
      <c r="CX579" s="6"/>
      <c r="CY579" s="6"/>
      <c r="CZ579" s="6"/>
      <c r="DA579" s="6"/>
      <c r="DB579" s="6"/>
      <c r="DC579" s="6"/>
      <c r="DD579" s="6"/>
      <c r="DE579" s="6"/>
      <c r="DF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28">
        <f t="shared" si="142"/>
        <v>0.3048</v>
      </c>
      <c r="AJ580" s="22">
        <v>1.0</v>
      </c>
      <c r="AK580" s="24">
        <f t="shared" si="143"/>
        <v>0.3333333333</v>
      </c>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c r="BU580" s="6"/>
      <c r="BV580" s="6"/>
      <c r="BW580" s="6"/>
      <c r="BX580" s="6"/>
      <c r="BY580" s="6"/>
      <c r="BZ580" s="6"/>
      <c r="CA580" s="6"/>
      <c r="CB580" s="6"/>
      <c r="CC580" s="6"/>
      <c r="CD580" s="6"/>
      <c r="CE580" s="6"/>
      <c r="CF580" s="6"/>
      <c r="CG580" s="6"/>
      <c r="CH580" s="6"/>
      <c r="CI580" s="6"/>
      <c r="CJ580" s="6"/>
      <c r="CK580" s="6"/>
      <c r="CL580" s="6"/>
      <c r="CM580" s="6"/>
      <c r="CN580" s="6"/>
      <c r="CO580" s="6"/>
      <c r="CP580" s="6"/>
      <c r="CQ580" s="6"/>
      <c r="CR580" s="6"/>
      <c r="CS580" s="6"/>
      <c r="CT580" s="6"/>
      <c r="CU580" s="6"/>
      <c r="CV580" s="6"/>
      <c r="CW580" s="6"/>
      <c r="CX580" s="6"/>
      <c r="CY580" s="6"/>
      <c r="CZ580" s="6"/>
      <c r="DA580" s="6"/>
      <c r="DB580" s="6"/>
      <c r="DC580" s="6"/>
      <c r="DD580" s="6"/>
      <c r="DE580" s="6"/>
      <c r="DF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28">
        <f t="shared" si="142"/>
        <v>0.3048</v>
      </c>
      <c r="AJ581" s="22">
        <v>1.0</v>
      </c>
      <c r="AK581" s="24">
        <f t="shared" si="143"/>
        <v>0.3333333333</v>
      </c>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c r="BU581" s="6"/>
      <c r="BV581" s="6"/>
      <c r="BW581" s="6"/>
      <c r="BX581" s="6"/>
      <c r="BY581" s="6"/>
      <c r="BZ581" s="6"/>
      <c r="CA581" s="6"/>
      <c r="CB581" s="6"/>
      <c r="CC581" s="6"/>
      <c r="CD581" s="6"/>
      <c r="CE581" s="6"/>
      <c r="CF581" s="6"/>
      <c r="CG581" s="6"/>
      <c r="CH581" s="6"/>
      <c r="CI581" s="6"/>
      <c r="CJ581" s="6"/>
      <c r="CK581" s="6"/>
      <c r="CL581" s="6"/>
      <c r="CM581" s="6"/>
      <c r="CN581" s="6"/>
      <c r="CO581" s="6"/>
      <c r="CP581" s="6"/>
      <c r="CQ581" s="6"/>
      <c r="CR581" s="6"/>
      <c r="CS581" s="6"/>
      <c r="CT581" s="6"/>
      <c r="CU581" s="6"/>
      <c r="CV581" s="6"/>
      <c r="CW581" s="6"/>
      <c r="CX581" s="6"/>
      <c r="CY581" s="6"/>
      <c r="CZ581" s="6"/>
      <c r="DA581" s="6"/>
      <c r="DB581" s="6"/>
      <c r="DC581" s="6"/>
      <c r="DD581" s="6"/>
      <c r="DE581" s="6"/>
      <c r="DF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28">
        <f t="shared" si="142"/>
        <v>0.3048</v>
      </c>
      <c r="AJ582" s="22">
        <v>1.0</v>
      </c>
      <c r="AK582" s="24">
        <f t="shared" si="143"/>
        <v>0.3333333333</v>
      </c>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c r="BU582" s="6"/>
      <c r="BV582" s="6"/>
      <c r="BW582" s="6"/>
      <c r="BX582" s="6"/>
      <c r="BY582" s="6"/>
      <c r="BZ582" s="6"/>
      <c r="CA582" s="6"/>
      <c r="CB582" s="6"/>
      <c r="CC582" s="6"/>
      <c r="CD582" s="6"/>
      <c r="CE582" s="6"/>
      <c r="CF582" s="6"/>
      <c r="CG582" s="6"/>
      <c r="CH582" s="6"/>
      <c r="CI582" s="6"/>
      <c r="CJ582" s="6"/>
      <c r="CK582" s="6"/>
      <c r="CL582" s="6"/>
      <c r="CM582" s="6"/>
      <c r="CN582" s="6"/>
      <c r="CO582" s="6"/>
      <c r="CP582" s="6"/>
      <c r="CQ582" s="6"/>
      <c r="CR582" s="6"/>
      <c r="CS582" s="6"/>
      <c r="CT582" s="6"/>
      <c r="CU582" s="6"/>
      <c r="CV582" s="6"/>
      <c r="CW582" s="6"/>
      <c r="CX582" s="6"/>
      <c r="CY582" s="6"/>
      <c r="CZ582" s="6"/>
      <c r="DA582" s="6"/>
      <c r="DB582" s="6"/>
      <c r="DC582" s="6"/>
      <c r="DD582" s="6"/>
      <c r="DE582" s="6"/>
      <c r="DF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28">
        <f t="shared" si="142"/>
        <v>0.3048</v>
      </c>
      <c r="AJ583" s="22">
        <v>1.0</v>
      </c>
      <c r="AK583" s="24">
        <f t="shared" si="143"/>
        <v>0.3333333333</v>
      </c>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c r="BU583" s="6"/>
      <c r="BV583" s="6"/>
      <c r="BW583" s="6"/>
      <c r="BX583" s="6"/>
      <c r="BY583" s="6"/>
      <c r="BZ583" s="6"/>
      <c r="CA583" s="6"/>
      <c r="CB583" s="6"/>
      <c r="CC583" s="6"/>
      <c r="CD583" s="6"/>
      <c r="CE583" s="6"/>
      <c r="CF583" s="6"/>
      <c r="CG583" s="6"/>
      <c r="CH583" s="6"/>
      <c r="CI583" s="6"/>
      <c r="CJ583" s="6"/>
      <c r="CK583" s="6"/>
      <c r="CL583" s="6"/>
      <c r="CM583" s="6"/>
      <c r="CN583" s="6"/>
      <c r="CO583" s="6"/>
      <c r="CP583" s="6"/>
      <c r="CQ583" s="6"/>
      <c r="CR583" s="6"/>
      <c r="CS583" s="6"/>
      <c r="CT583" s="6"/>
      <c r="CU583" s="6"/>
      <c r="CV583" s="6"/>
      <c r="CW583" s="6"/>
      <c r="CX583" s="6"/>
      <c r="CY583" s="6"/>
      <c r="CZ583" s="6"/>
      <c r="DA583" s="6"/>
      <c r="DB583" s="6"/>
      <c r="DC583" s="6"/>
      <c r="DD583" s="6"/>
      <c r="DE583" s="6"/>
      <c r="DF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28">
        <f t="shared" si="142"/>
        <v>0.3048</v>
      </c>
      <c r="AJ584" s="22">
        <v>1.0</v>
      </c>
      <c r="AK584" s="24">
        <f t="shared" si="143"/>
        <v>0.3333333333</v>
      </c>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c r="BU584" s="6"/>
      <c r="BV584" s="6"/>
      <c r="BW584" s="6"/>
      <c r="BX584" s="6"/>
      <c r="BY584" s="6"/>
      <c r="BZ584" s="6"/>
      <c r="CA584" s="6"/>
      <c r="CB584" s="6"/>
      <c r="CC584" s="6"/>
      <c r="CD584" s="6"/>
      <c r="CE584" s="6"/>
      <c r="CF584" s="6"/>
      <c r="CG584" s="6"/>
      <c r="CH584" s="6"/>
      <c r="CI584" s="6"/>
      <c r="CJ584" s="6"/>
      <c r="CK584" s="6"/>
      <c r="CL584" s="6"/>
      <c r="CM584" s="6"/>
      <c r="CN584" s="6"/>
      <c r="CO584" s="6"/>
      <c r="CP584" s="6"/>
      <c r="CQ584" s="6"/>
      <c r="CR584" s="6"/>
      <c r="CS584" s="6"/>
      <c r="CT584" s="6"/>
      <c r="CU584" s="6"/>
      <c r="CV584" s="6"/>
      <c r="CW584" s="6"/>
      <c r="CX584" s="6"/>
      <c r="CY584" s="6"/>
      <c r="CZ584" s="6"/>
      <c r="DA584" s="6"/>
      <c r="DB584" s="6"/>
      <c r="DC584" s="6"/>
      <c r="DD584" s="6"/>
      <c r="DE584" s="6"/>
      <c r="DF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28">
        <f t="shared" si="142"/>
        <v>0.3048</v>
      </c>
      <c r="AJ585" s="22">
        <v>1.0</v>
      </c>
      <c r="AK585" s="24">
        <f t="shared" si="143"/>
        <v>0.3333333333</v>
      </c>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c r="BU585" s="6"/>
      <c r="BV585" s="6"/>
      <c r="BW585" s="6"/>
      <c r="BX585" s="6"/>
      <c r="BY585" s="6"/>
      <c r="BZ585" s="6"/>
      <c r="CA585" s="6"/>
      <c r="CB585" s="6"/>
      <c r="CC585" s="6"/>
      <c r="CD585" s="6"/>
      <c r="CE585" s="6"/>
      <c r="CF585" s="6"/>
      <c r="CG585" s="6"/>
      <c r="CH585" s="6"/>
      <c r="CI585" s="6"/>
      <c r="CJ585" s="6"/>
      <c r="CK585" s="6"/>
      <c r="CL585" s="6"/>
      <c r="CM585" s="6"/>
      <c r="CN585" s="6"/>
      <c r="CO585" s="6"/>
      <c r="CP585" s="6"/>
      <c r="CQ585" s="6"/>
      <c r="CR585" s="6"/>
      <c r="CS585" s="6"/>
      <c r="CT585" s="6"/>
      <c r="CU585" s="6"/>
      <c r="CV585" s="6"/>
      <c r="CW585" s="6"/>
      <c r="CX585" s="6"/>
      <c r="CY585" s="6"/>
      <c r="CZ585" s="6"/>
      <c r="DA585" s="6"/>
      <c r="DB585" s="6"/>
      <c r="DC585" s="6"/>
      <c r="DD585" s="6"/>
      <c r="DE585" s="6"/>
      <c r="DF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28">
        <f t="shared" si="142"/>
        <v>0.3048</v>
      </c>
      <c r="AJ586" s="22">
        <v>1.0</v>
      </c>
      <c r="AK586" s="24">
        <f t="shared" si="143"/>
        <v>0.3333333333</v>
      </c>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c r="BU586" s="6"/>
      <c r="BV586" s="6"/>
      <c r="BW586" s="6"/>
      <c r="BX586" s="6"/>
      <c r="BY586" s="6"/>
      <c r="BZ586" s="6"/>
      <c r="CA586" s="6"/>
      <c r="CB586" s="6"/>
      <c r="CC586" s="6"/>
      <c r="CD586" s="6"/>
      <c r="CE586" s="6"/>
      <c r="CF586" s="6"/>
      <c r="CG586" s="6"/>
      <c r="CH586" s="6"/>
      <c r="CI586" s="6"/>
      <c r="CJ586" s="6"/>
      <c r="CK586" s="6"/>
      <c r="CL586" s="6"/>
      <c r="CM586" s="6"/>
      <c r="CN586" s="6"/>
      <c r="CO586" s="6"/>
      <c r="CP586" s="6"/>
      <c r="CQ586" s="6"/>
      <c r="CR586" s="6"/>
      <c r="CS586" s="6"/>
      <c r="CT586" s="6"/>
      <c r="CU586" s="6"/>
      <c r="CV586" s="6"/>
      <c r="CW586" s="6"/>
      <c r="CX586" s="6"/>
      <c r="CY586" s="6"/>
      <c r="CZ586" s="6"/>
      <c r="DA586" s="6"/>
      <c r="DB586" s="6"/>
      <c r="DC586" s="6"/>
      <c r="DD586" s="6"/>
      <c r="DE586" s="6"/>
      <c r="DF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28">
        <f t="shared" si="142"/>
        <v>0.3048</v>
      </c>
      <c r="AJ587" s="22">
        <v>1.0</v>
      </c>
      <c r="AK587" s="24">
        <f t="shared" si="143"/>
        <v>0.3333333333</v>
      </c>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c r="BU587" s="6"/>
      <c r="BV587" s="6"/>
      <c r="BW587" s="6"/>
      <c r="BX587" s="6"/>
      <c r="BY587" s="6"/>
      <c r="BZ587" s="6"/>
      <c r="CA587" s="6"/>
      <c r="CB587" s="6"/>
      <c r="CC587" s="6"/>
      <c r="CD587" s="6"/>
      <c r="CE587" s="6"/>
      <c r="CF587" s="6"/>
      <c r="CG587" s="6"/>
      <c r="CH587" s="6"/>
      <c r="CI587" s="6"/>
      <c r="CJ587" s="6"/>
      <c r="CK587" s="6"/>
      <c r="CL587" s="6"/>
      <c r="CM587" s="6"/>
      <c r="CN587" s="6"/>
      <c r="CO587" s="6"/>
      <c r="CP587" s="6"/>
      <c r="CQ587" s="6"/>
      <c r="CR587" s="6"/>
      <c r="CS587" s="6"/>
      <c r="CT587" s="6"/>
      <c r="CU587" s="6"/>
      <c r="CV587" s="6"/>
      <c r="CW587" s="6"/>
      <c r="CX587" s="6"/>
      <c r="CY587" s="6"/>
      <c r="CZ587" s="6"/>
      <c r="DA587" s="6"/>
      <c r="DB587" s="6"/>
      <c r="DC587" s="6"/>
      <c r="DD587" s="6"/>
      <c r="DE587" s="6"/>
      <c r="DF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28">
        <f t="shared" si="142"/>
        <v>0.3048</v>
      </c>
      <c r="AJ588" s="22">
        <v>1.0</v>
      </c>
      <c r="AK588" s="24">
        <f t="shared" si="143"/>
        <v>0.3333333333</v>
      </c>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c r="BU588" s="6"/>
      <c r="BV588" s="6"/>
      <c r="BW588" s="6"/>
      <c r="BX588" s="6"/>
      <c r="BY588" s="6"/>
      <c r="BZ588" s="6"/>
      <c r="CA588" s="6"/>
      <c r="CB588" s="6"/>
      <c r="CC588" s="6"/>
      <c r="CD588" s="6"/>
      <c r="CE588" s="6"/>
      <c r="CF588" s="6"/>
      <c r="CG588" s="6"/>
      <c r="CH588" s="6"/>
      <c r="CI588" s="6"/>
      <c r="CJ588" s="6"/>
      <c r="CK588" s="6"/>
      <c r="CL588" s="6"/>
      <c r="CM588" s="6"/>
      <c r="CN588" s="6"/>
      <c r="CO588" s="6"/>
      <c r="CP588" s="6"/>
      <c r="CQ588" s="6"/>
      <c r="CR588" s="6"/>
      <c r="CS588" s="6"/>
      <c r="CT588" s="6"/>
      <c r="CU588" s="6"/>
      <c r="CV588" s="6"/>
      <c r="CW588" s="6"/>
      <c r="CX588" s="6"/>
      <c r="CY588" s="6"/>
      <c r="CZ588" s="6"/>
      <c r="DA588" s="6"/>
      <c r="DB588" s="6"/>
      <c r="DC588" s="6"/>
      <c r="DD588" s="6"/>
      <c r="DE588" s="6"/>
      <c r="DF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28">
        <f t="shared" si="142"/>
        <v>0.3048</v>
      </c>
      <c r="AJ589" s="22">
        <v>1.0</v>
      </c>
      <c r="AK589" s="24">
        <f t="shared" si="143"/>
        <v>0.3333333333</v>
      </c>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c r="BU589" s="6"/>
      <c r="BV589" s="6"/>
      <c r="BW589" s="6"/>
      <c r="BX589" s="6"/>
      <c r="BY589" s="6"/>
      <c r="BZ589" s="6"/>
      <c r="CA589" s="6"/>
      <c r="CB589" s="6"/>
      <c r="CC589" s="6"/>
      <c r="CD589" s="6"/>
      <c r="CE589" s="6"/>
      <c r="CF589" s="6"/>
      <c r="CG589" s="6"/>
      <c r="CH589" s="6"/>
      <c r="CI589" s="6"/>
      <c r="CJ589" s="6"/>
      <c r="CK589" s="6"/>
      <c r="CL589" s="6"/>
      <c r="CM589" s="6"/>
      <c r="CN589" s="6"/>
      <c r="CO589" s="6"/>
      <c r="CP589" s="6"/>
      <c r="CQ589" s="6"/>
      <c r="CR589" s="6"/>
      <c r="CS589" s="6"/>
      <c r="CT589" s="6"/>
      <c r="CU589" s="6"/>
      <c r="CV589" s="6"/>
      <c r="CW589" s="6"/>
      <c r="CX589" s="6"/>
      <c r="CY589" s="6"/>
      <c r="CZ589" s="6"/>
      <c r="DA589" s="6"/>
      <c r="DB589" s="6"/>
      <c r="DC589" s="6"/>
      <c r="DD589" s="6"/>
      <c r="DE589" s="6"/>
      <c r="DF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28">
        <f t="shared" si="142"/>
        <v>0.3048</v>
      </c>
      <c r="AJ590" s="22">
        <v>1.0</v>
      </c>
      <c r="AK590" s="24">
        <f t="shared" si="143"/>
        <v>0.3333333333</v>
      </c>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c r="BU590" s="6"/>
      <c r="BV590" s="6"/>
      <c r="BW590" s="6"/>
      <c r="BX590" s="6"/>
      <c r="BY590" s="6"/>
      <c r="BZ590" s="6"/>
      <c r="CA590" s="6"/>
      <c r="CB590" s="6"/>
      <c r="CC590" s="6"/>
      <c r="CD590" s="6"/>
      <c r="CE590" s="6"/>
      <c r="CF590" s="6"/>
      <c r="CG590" s="6"/>
      <c r="CH590" s="6"/>
      <c r="CI590" s="6"/>
      <c r="CJ590" s="6"/>
      <c r="CK590" s="6"/>
      <c r="CL590" s="6"/>
      <c r="CM590" s="6"/>
      <c r="CN590" s="6"/>
      <c r="CO590" s="6"/>
      <c r="CP590" s="6"/>
      <c r="CQ590" s="6"/>
      <c r="CR590" s="6"/>
      <c r="CS590" s="6"/>
      <c r="CT590" s="6"/>
      <c r="CU590" s="6"/>
      <c r="CV590" s="6"/>
      <c r="CW590" s="6"/>
      <c r="CX590" s="6"/>
      <c r="CY590" s="6"/>
      <c r="CZ590" s="6"/>
      <c r="DA590" s="6"/>
      <c r="DB590" s="6"/>
      <c r="DC590" s="6"/>
      <c r="DD590" s="6"/>
      <c r="DE590" s="6"/>
      <c r="DF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28">
        <f t="shared" si="142"/>
        <v>0.3048</v>
      </c>
      <c r="AJ591" s="22">
        <v>1.0</v>
      </c>
      <c r="AK591" s="24">
        <f t="shared" si="143"/>
        <v>0.3333333333</v>
      </c>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c r="BU591" s="6"/>
      <c r="BV591" s="6"/>
      <c r="BW591" s="6"/>
      <c r="BX591" s="6"/>
      <c r="BY591" s="6"/>
      <c r="BZ591" s="6"/>
      <c r="CA591" s="6"/>
      <c r="CB591" s="6"/>
      <c r="CC591" s="6"/>
      <c r="CD591" s="6"/>
      <c r="CE591" s="6"/>
      <c r="CF591" s="6"/>
      <c r="CG591" s="6"/>
      <c r="CH591" s="6"/>
      <c r="CI591" s="6"/>
      <c r="CJ591" s="6"/>
      <c r="CK591" s="6"/>
      <c r="CL591" s="6"/>
      <c r="CM591" s="6"/>
      <c r="CN591" s="6"/>
      <c r="CO591" s="6"/>
      <c r="CP591" s="6"/>
      <c r="CQ591" s="6"/>
      <c r="CR591" s="6"/>
      <c r="CS591" s="6"/>
      <c r="CT591" s="6"/>
      <c r="CU591" s="6"/>
      <c r="CV591" s="6"/>
      <c r="CW591" s="6"/>
      <c r="CX591" s="6"/>
      <c r="CY591" s="6"/>
      <c r="CZ591" s="6"/>
      <c r="DA591" s="6"/>
      <c r="DB591" s="6"/>
      <c r="DC591" s="6"/>
      <c r="DD591" s="6"/>
      <c r="DE591" s="6"/>
      <c r="DF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28">
        <f t="shared" si="142"/>
        <v>0.3048</v>
      </c>
      <c r="AJ592" s="22">
        <v>1.0</v>
      </c>
      <c r="AK592" s="24">
        <f t="shared" si="143"/>
        <v>0.3333333333</v>
      </c>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c r="BU592" s="6"/>
      <c r="BV592" s="6"/>
      <c r="BW592" s="6"/>
      <c r="BX592" s="6"/>
      <c r="BY592" s="6"/>
      <c r="BZ592" s="6"/>
      <c r="CA592" s="6"/>
      <c r="CB592" s="6"/>
      <c r="CC592" s="6"/>
      <c r="CD592" s="6"/>
      <c r="CE592" s="6"/>
      <c r="CF592" s="6"/>
      <c r="CG592" s="6"/>
      <c r="CH592" s="6"/>
      <c r="CI592" s="6"/>
      <c r="CJ592" s="6"/>
      <c r="CK592" s="6"/>
      <c r="CL592" s="6"/>
      <c r="CM592" s="6"/>
      <c r="CN592" s="6"/>
      <c r="CO592" s="6"/>
      <c r="CP592" s="6"/>
      <c r="CQ592" s="6"/>
      <c r="CR592" s="6"/>
      <c r="CS592" s="6"/>
      <c r="CT592" s="6"/>
      <c r="CU592" s="6"/>
      <c r="CV592" s="6"/>
      <c r="CW592" s="6"/>
      <c r="CX592" s="6"/>
      <c r="CY592" s="6"/>
      <c r="CZ592" s="6"/>
      <c r="DA592" s="6"/>
      <c r="DB592" s="6"/>
      <c r="DC592" s="6"/>
      <c r="DD592" s="6"/>
      <c r="DE592" s="6"/>
      <c r="DF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28">
        <f t="shared" si="142"/>
        <v>0.3048</v>
      </c>
      <c r="AJ593" s="22">
        <v>1.0</v>
      </c>
      <c r="AK593" s="24">
        <f t="shared" si="143"/>
        <v>0.3333333333</v>
      </c>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c r="BU593" s="6"/>
      <c r="BV593" s="6"/>
      <c r="BW593" s="6"/>
      <c r="BX593" s="6"/>
      <c r="BY593" s="6"/>
      <c r="BZ593" s="6"/>
      <c r="CA593" s="6"/>
      <c r="CB593" s="6"/>
      <c r="CC593" s="6"/>
      <c r="CD593" s="6"/>
      <c r="CE593" s="6"/>
      <c r="CF593" s="6"/>
      <c r="CG593" s="6"/>
      <c r="CH593" s="6"/>
      <c r="CI593" s="6"/>
      <c r="CJ593" s="6"/>
      <c r="CK593" s="6"/>
      <c r="CL593" s="6"/>
      <c r="CM593" s="6"/>
      <c r="CN593" s="6"/>
      <c r="CO593" s="6"/>
      <c r="CP593" s="6"/>
      <c r="CQ593" s="6"/>
      <c r="CR593" s="6"/>
      <c r="CS593" s="6"/>
      <c r="CT593" s="6"/>
      <c r="CU593" s="6"/>
      <c r="CV593" s="6"/>
      <c r="CW593" s="6"/>
      <c r="CX593" s="6"/>
      <c r="CY593" s="6"/>
      <c r="CZ593" s="6"/>
      <c r="DA593" s="6"/>
      <c r="DB593" s="6"/>
      <c r="DC593" s="6"/>
      <c r="DD593" s="6"/>
      <c r="DE593" s="6"/>
      <c r="DF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28">
        <f t="shared" si="142"/>
        <v>0.3048</v>
      </c>
      <c r="AJ594" s="22">
        <v>1.0</v>
      </c>
      <c r="AK594" s="24">
        <f t="shared" si="143"/>
        <v>0.3333333333</v>
      </c>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c r="BU594" s="6"/>
      <c r="BV594" s="6"/>
      <c r="BW594" s="6"/>
      <c r="BX594" s="6"/>
      <c r="BY594" s="6"/>
      <c r="BZ594" s="6"/>
      <c r="CA594" s="6"/>
      <c r="CB594" s="6"/>
      <c r="CC594" s="6"/>
      <c r="CD594" s="6"/>
      <c r="CE594" s="6"/>
      <c r="CF594" s="6"/>
      <c r="CG594" s="6"/>
      <c r="CH594" s="6"/>
      <c r="CI594" s="6"/>
      <c r="CJ594" s="6"/>
      <c r="CK594" s="6"/>
      <c r="CL594" s="6"/>
      <c r="CM594" s="6"/>
      <c r="CN594" s="6"/>
      <c r="CO594" s="6"/>
      <c r="CP594" s="6"/>
      <c r="CQ594" s="6"/>
      <c r="CR594" s="6"/>
      <c r="CS594" s="6"/>
      <c r="CT594" s="6"/>
      <c r="CU594" s="6"/>
      <c r="CV594" s="6"/>
      <c r="CW594" s="6"/>
      <c r="CX594" s="6"/>
      <c r="CY594" s="6"/>
      <c r="CZ594" s="6"/>
      <c r="DA594" s="6"/>
      <c r="DB594" s="6"/>
      <c r="DC594" s="6"/>
      <c r="DD594" s="6"/>
      <c r="DE594" s="6"/>
      <c r="DF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28">
        <f t="shared" si="142"/>
        <v>0.3048</v>
      </c>
      <c r="AJ595" s="22">
        <v>1.0</v>
      </c>
      <c r="AK595" s="24">
        <f t="shared" si="143"/>
        <v>0.3333333333</v>
      </c>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c r="BU595" s="6"/>
      <c r="BV595" s="6"/>
      <c r="BW595" s="6"/>
      <c r="BX595" s="6"/>
      <c r="BY595" s="6"/>
      <c r="BZ595" s="6"/>
      <c r="CA595" s="6"/>
      <c r="CB595" s="6"/>
      <c r="CC595" s="6"/>
      <c r="CD595" s="6"/>
      <c r="CE595" s="6"/>
      <c r="CF595" s="6"/>
      <c r="CG595" s="6"/>
      <c r="CH595" s="6"/>
      <c r="CI595" s="6"/>
      <c r="CJ595" s="6"/>
      <c r="CK595" s="6"/>
      <c r="CL595" s="6"/>
      <c r="CM595" s="6"/>
      <c r="CN595" s="6"/>
      <c r="CO595" s="6"/>
      <c r="CP595" s="6"/>
      <c r="CQ595" s="6"/>
      <c r="CR595" s="6"/>
      <c r="CS595" s="6"/>
      <c r="CT595" s="6"/>
      <c r="CU595" s="6"/>
      <c r="CV595" s="6"/>
      <c r="CW595" s="6"/>
      <c r="CX595" s="6"/>
      <c r="CY595" s="6"/>
      <c r="CZ595" s="6"/>
      <c r="DA595" s="6"/>
      <c r="DB595" s="6"/>
      <c r="DC595" s="6"/>
      <c r="DD595" s="6"/>
      <c r="DE595" s="6"/>
      <c r="DF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28">
        <f t="shared" si="142"/>
        <v>0.3048</v>
      </c>
      <c r="AJ596" s="22">
        <v>1.0</v>
      </c>
      <c r="AK596" s="24">
        <f t="shared" si="143"/>
        <v>0.3333333333</v>
      </c>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c r="BU596" s="6"/>
      <c r="BV596" s="6"/>
      <c r="BW596" s="6"/>
      <c r="BX596" s="6"/>
      <c r="BY596" s="6"/>
      <c r="BZ596" s="6"/>
      <c r="CA596" s="6"/>
      <c r="CB596" s="6"/>
      <c r="CC596" s="6"/>
      <c r="CD596" s="6"/>
      <c r="CE596" s="6"/>
      <c r="CF596" s="6"/>
      <c r="CG596" s="6"/>
      <c r="CH596" s="6"/>
      <c r="CI596" s="6"/>
      <c r="CJ596" s="6"/>
      <c r="CK596" s="6"/>
      <c r="CL596" s="6"/>
      <c r="CM596" s="6"/>
      <c r="CN596" s="6"/>
      <c r="CO596" s="6"/>
      <c r="CP596" s="6"/>
      <c r="CQ596" s="6"/>
      <c r="CR596" s="6"/>
      <c r="CS596" s="6"/>
      <c r="CT596" s="6"/>
      <c r="CU596" s="6"/>
      <c r="CV596" s="6"/>
      <c r="CW596" s="6"/>
      <c r="CX596" s="6"/>
      <c r="CY596" s="6"/>
      <c r="CZ596" s="6"/>
      <c r="DA596" s="6"/>
      <c r="DB596" s="6"/>
      <c r="DC596" s="6"/>
      <c r="DD596" s="6"/>
      <c r="DE596" s="6"/>
      <c r="DF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28">
        <f t="shared" si="142"/>
        <v>0.3048</v>
      </c>
      <c r="AJ597" s="22">
        <v>1.0</v>
      </c>
      <c r="AK597" s="24">
        <f t="shared" si="143"/>
        <v>0.3333333333</v>
      </c>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c r="BU597" s="6"/>
      <c r="BV597" s="6"/>
      <c r="BW597" s="6"/>
      <c r="BX597" s="6"/>
      <c r="BY597" s="6"/>
      <c r="BZ597" s="6"/>
      <c r="CA597" s="6"/>
      <c r="CB597" s="6"/>
      <c r="CC597" s="6"/>
      <c r="CD597" s="6"/>
      <c r="CE597" s="6"/>
      <c r="CF597" s="6"/>
      <c r="CG597" s="6"/>
      <c r="CH597" s="6"/>
      <c r="CI597" s="6"/>
      <c r="CJ597" s="6"/>
      <c r="CK597" s="6"/>
      <c r="CL597" s="6"/>
      <c r="CM597" s="6"/>
      <c r="CN597" s="6"/>
      <c r="CO597" s="6"/>
      <c r="CP597" s="6"/>
      <c r="CQ597" s="6"/>
      <c r="CR597" s="6"/>
      <c r="CS597" s="6"/>
      <c r="CT597" s="6"/>
      <c r="CU597" s="6"/>
      <c r="CV597" s="6"/>
      <c r="CW597" s="6"/>
      <c r="CX597" s="6"/>
      <c r="CY597" s="6"/>
      <c r="CZ597" s="6"/>
      <c r="DA597" s="6"/>
      <c r="DB597" s="6"/>
      <c r="DC597" s="6"/>
      <c r="DD597" s="6"/>
      <c r="DE597" s="6"/>
      <c r="DF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28">
        <f t="shared" si="142"/>
        <v>0.3048</v>
      </c>
      <c r="AJ598" s="22">
        <v>1.0</v>
      </c>
      <c r="AK598" s="24">
        <f t="shared" si="143"/>
        <v>0.3333333333</v>
      </c>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c r="BU598" s="6"/>
      <c r="BV598" s="6"/>
      <c r="BW598" s="6"/>
      <c r="BX598" s="6"/>
      <c r="BY598" s="6"/>
      <c r="BZ598" s="6"/>
      <c r="CA598" s="6"/>
      <c r="CB598" s="6"/>
      <c r="CC598" s="6"/>
      <c r="CD598" s="6"/>
      <c r="CE598" s="6"/>
      <c r="CF598" s="6"/>
      <c r="CG598" s="6"/>
      <c r="CH598" s="6"/>
      <c r="CI598" s="6"/>
      <c r="CJ598" s="6"/>
      <c r="CK598" s="6"/>
      <c r="CL598" s="6"/>
      <c r="CM598" s="6"/>
      <c r="CN598" s="6"/>
      <c r="CO598" s="6"/>
      <c r="CP598" s="6"/>
      <c r="CQ598" s="6"/>
      <c r="CR598" s="6"/>
      <c r="CS598" s="6"/>
      <c r="CT598" s="6"/>
      <c r="CU598" s="6"/>
      <c r="CV598" s="6"/>
      <c r="CW598" s="6"/>
      <c r="CX598" s="6"/>
      <c r="CY598" s="6"/>
      <c r="CZ598" s="6"/>
      <c r="DA598" s="6"/>
      <c r="DB598" s="6"/>
      <c r="DC598" s="6"/>
      <c r="DD598" s="6"/>
      <c r="DE598" s="6"/>
      <c r="DF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28">
        <f t="shared" si="142"/>
        <v>0.3048</v>
      </c>
      <c r="AJ599" s="22">
        <v>1.0</v>
      </c>
      <c r="AK599" s="24">
        <f t="shared" si="143"/>
        <v>0.3333333333</v>
      </c>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c r="BU599" s="6"/>
      <c r="BV599" s="6"/>
      <c r="BW599" s="6"/>
      <c r="BX599" s="6"/>
      <c r="BY599" s="6"/>
      <c r="BZ599" s="6"/>
      <c r="CA599" s="6"/>
      <c r="CB599" s="6"/>
      <c r="CC599" s="6"/>
      <c r="CD599" s="6"/>
      <c r="CE599" s="6"/>
      <c r="CF599" s="6"/>
      <c r="CG599" s="6"/>
      <c r="CH599" s="6"/>
      <c r="CI599" s="6"/>
      <c r="CJ599" s="6"/>
      <c r="CK599" s="6"/>
      <c r="CL599" s="6"/>
      <c r="CM599" s="6"/>
      <c r="CN599" s="6"/>
      <c r="CO599" s="6"/>
      <c r="CP599" s="6"/>
      <c r="CQ599" s="6"/>
      <c r="CR599" s="6"/>
      <c r="CS599" s="6"/>
      <c r="CT599" s="6"/>
      <c r="CU599" s="6"/>
      <c r="CV599" s="6"/>
      <c r="CW599" s="6"/>
      <c r="CX599" s="6"/>
      <c r="CY599" s="6"/>
      <c r="CZ599" s="6"/>
      <c r="DA599" s="6"/>
      <c r="DB599" s="6"/>
      <c r="DC599" s="6"/>
      <c r="DD599" s="6"/>
      <c r="DE599" s="6"/>
      <c r="DF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28">
        <f t="shared" si="142"/>
        <v>0.3048</v>
      </c>
      <c r="AJ600" s="22">
        <v>1.0</v>
      </c>
      <c r="AK600" s="24">
        <f t="shared" si="143"/>
        <v>0.3333333333</v>
      </c>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c r="BU600" s="6"/>
      <c r="BV600" s="6"/>
      <c r="BW600" s="6"/>
      <c r="BX600" s="6"/>
      <c r="BY600" s="6"/>
      <c r="BZ600" s="6"/>
      <c r="CA600" s="6"/>
      <c r="CB600" s="6"/>
      <c r="CC600" s="6"/>
      <c r="CD600" s="6"/>
      <c r="CE600" s="6"/>
      <c r="CF600" s="6"/>
      <c r="CG600" s="6"/>
      <c r="CH600" s="6"/>
      <c r="CI600" s="6"/>
      <c r="CJ600" s="6"/>
      <c r="CK600" s="6"/>
      <c r="CL600" s="6"/>
      <c r="CM600" s="6"/>
      <c r="CN600" s="6"/>
      <c r="CO600" s="6"/>
      <c r="CP600" s="6"/>
      <c r="CQ600" s="6"/>
      <c r="CR600" s="6"/>
      <c r="CS600" s="6"/>
      <c r="CT600" s="6"/>
      <c r="CU600" s="6"/>
      <c r="CV600" s="6"/>
      <c r="CW600" s="6"/>
      <c r="CX600" s="6"/>
      <c r="CY600" s="6"/>
      <c r="CZ600" s="6"/>
      <c r="DA600" s="6"/>
      <c r="DB600" s="6"/>
      <c r="DC600" s="6"/>
      <c r="DD600" s="6"/>
      <c r="DE600" s="6"/>
      <c r="DF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28">
        <f t="shared" si="142"/>
        <v>0.3048</v>
      </c>
      <c r="AJ601" s="22">
        <v>1.0</v>
      </c>
      <c r="AK601" s="24">
        <f t="shared" si="143"/>
        <v>0.3333333333</v>
      </c>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c r="BU601" s="6"/>
      <c r="BV601" s="6"/>
      <c r="BW601" s="6"/>
      <c r="BX601" s="6"/>
      <c r="BY601" s="6"/>
      <c r="BZ601" s="6"/>
      <c r="CA601" s="6"/>
      <c r="CB601" s="6"/>
      <c r="CC601" s="6"/>
      <c r="CD601" s="6"/>
      <c r="CE601" s="6"/>
      <c r="CF601" s="6"/>
      <c r="CG601" s="6"/>
      <c r="CH601" s="6"/>
      <c r="CI601" s="6"/>
      <c r="CJ601" s="6"/>
      <c r="CK601" s="6"/>
      <c r="CL601" s="6"/>
      <c r="CM601" s="6"/>
      <c r="CN601" s="6"/>
      <c r="CO601" s="6"/>
      <c r="CP601" s="6"/>
      <c r="CQ601" s="6"/>
      <c r="CR601" s="6"/>
      <c r="CS601" s="6"/>
      <c r="CT601" s="6"/>
      <c r="CU601" s="6"/>
      <c r="CV601" s="6"/>
      <c r="CW601" s="6"/>
      <c r="CX601" s="6"/>
      <c r="CY601" s="6"/>
      <c r="CZ601" s="6"/>
      <c r="DA601" s="6"/>
      <c r="DB601" s="6"/>
      <c r="DC601" s="6"/>
      <c r="DD601" s="6"/>
      <c r="DE601" s="6"/>
      <c r="DF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28">
        <f t="shared" si="142"/>
        <v>0.3048</v>
      </c>
      <c r="AJ602" s="22">
        <v>1.0</v>
      </c>
      <c r="AK602" s="24">
        <f t="shared" si="143"/>
        <v>0.3333333333</v>
      </c>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c r="BU602" s="6"/>
      <c r="BV602" s="6"/>
      <c r="BW602" s="6"/>
      <c r="BX602" s="6"/>
      <c r="BY602" s="6"/>
      <c r="BZ602" s="6"/>
      <c r="CA602" s="6"/>
      <c r="CB602" s="6"/>
      <c r="CC602" s="6"/>
      <c r="CD602" s="6"/>
      <c r="CE602" s="6"/>
      <c r="CF602" s="6"/>
      <c r="CG602" s="6"/>
      <c r="CH602" s="6"/>
      <c r="CI602" s="6"/>
      <c r="CJ602" s="6"/>
      <c r="CK602" s="6"/>
      <c r="CL602" s="6"/>
      <c r="CM602" s="6"/>
      <c r="CN602" s="6"/>
      <c r="CO602" s="6"/>
      <c r="CP602" s="6"/>
      <c r="CQ602" s="6"/>
      <c r="CR602" s="6"/>
      <c r="CS602" s="6"/>
      <c r="CT602" s="6"/>
      <c r="CU602" s="6"/>
      <c r="CV602" s="6"/>
      <c r="CW602" s="6"/>
      <c r="CX602" s="6"/>
      <c r="CY602" s="6"/>
      <c r="CZ602" s="6"/>
      <c r="DA602" s="6"/>
      <c r="DB602" s="6"/>
      <c r="DC602" s="6"/>
      <c r="DD602" s="6"/>
      <c r="DE602" s="6"/>
      <c r="DF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28">
        <f t="shared" si="142"/>
        <v>0.3048</v>
      </c>
      <c r="AJ603" s="22">
        <v>1.0</v>
      </c>
      <c r="AK603" s="24">
        <f t="shared" si="143"/>
        <v>0.3333333333</v>
      </c>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c r="BU603" s="6"/>
      <c r="BV603" s="6"/>
      <c r="BW603" s="6"/>
      <c r="BX603" s="6"/>
      <c r="BY603" s="6"/>
      <c r="BZ603" s="6"/>
      <c r="CA603" s="6"/>
      <c r="CB603" s="6"/>
      <c r="CC603" s="6"/>
      <c r="CD603" s="6"/>
      <c r="CE603" s="6"/>
      <c r="CF603" s="6"/>
      <c r="CG603" s="6"/>
      <c r="CH603" s="6"/>
      <c r="CI603" s="6"/>
      <c r="CJ603" s="6"/>
      <c r="CK603" s="6"/>
      <c r="CL603" s="6"/>
      <c r="CM603" s="6"/>
      <c r="CN603" s="6"/>
      <c r="CO603" s="6"/>
      <c r="CP603" s="6"/>
      <c r="CQ603" s="6"/>
      <c r="CR603" s="6"/>
      <c r="CS603" s="6"/>
      <c r="CT603" s="6"/>
      <c r="CU603" s="6"/>
      <c r="CV603" s="6"/>
      <c r="CW603" s="6"/>
      <c r="CX603" s="6"/>
      <c r="CY603" s="6"/>
      <c r="CZ603" s="6"/>
      <c r="DA603" s="6"/>
      <c r="DB603" s="6"/>
      <c r="DC603" s="6"/>
      <c r="DD603" s="6"/>
      <c r="DE603" s="6"/>
      <c r="DF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28">
        <f t="shared" si="142"/>
        <v>0.3048</v>
      </c>
      <c r="AJ604" s="22">
        <v>1.0</v>
      </c>
      <c r="AK604" s="24">
        <f t="shared" si="143"/>
        <v>0.3333333333</v>
      </c>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c r="BU604" s="6"/>
      <c r="BV604" s="6"/>
      <c r="BW604" s="6"/>
      <c r="BX604" s="6"/>
      <c r="BY604" s="6"/>
      <c r="BZ604" s="6"/>
      <c r="CA604" s="6"/>
      <c r="CB604" s="6"/>
      <c r="CC604" s="6"/>
      <c r="CD604" s="6"/>
      <c r="CE604" s="6"/>
      <c r="CF604" s="6"/>
      <c r="CG604" s="6"/>
      <c r="CH604" s="6"/>
      <c r="CI604" s="6"/>
      <c r="CJ604" s="6"/>
      <c r="CK604" s="6"/>
      <c r="CL604" s="6"/>
      <c r="CM604" s="6"/>
      <c r="CN604" s="6"/>
      <c r="CO604" s="6"/>
      <c r="CP604" s="6"/>
      <c r="CQ604" s="6"/>
      <c r="CR604" s="6"/>
      <c r="CS604" s="6"/>
      <c r="CT604" s="6"/>
      <c r="CU604" s="6"/>
      <c r="CV604" s="6"/>
      <c r="CW604" s="6"/>
      <c r="CX604" s="6"/>
      <c r="CY604" s="6"/>
      <c r="CZ604" s="6"/>
      <c r="DA604" s="6"/>
      <c r="DB604" s="6"/>
      <c r="DC604" s="6"/>
      <c r="DD604" s="6"/>
      <c r="DE604" s="6"/>
      <c r="DF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28">
        <f t="shared" si="142"/>
        <v>0.3048</v>
      </c>
      <c r="AJ605" s="22">
        <v>1.0</v>
      </c>
      <c r="AK605" s="24">
        <f t="shared" si="143"/>
        <v>0.3333333333</v>
      </c>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c r="BU605" s="6"/>
      <c r="BV605" s="6"/>
      <c r="BW605" s="6"/>
      <c r="BX605" s="6"/>
      <c r="BY605" s="6"/>
      <c r="BZ605" s="6"/>
      <c r="CA605" s="6"/>
      <c r="CB605" s="6"/>
      <c r="CC605" s="6"/>
      <c r="CD605" s="6"/>
      <c r="CE605" s="6"/>
      <c r="CF605" s="6"/>
      <c r="CG605" s="6"/>
      <c r="CH605" s="6"/>
      <c r="CI605" s="6"/>
      <c r="CJ605" s="6"/>
      <c r="CK605" s="6"/>
      <c r="CL605" s="6"/>
      <c r="CM605" s="6"/>
      <c r="CN605" s="6"/>
      <c r="CO605" s="6"/>
      <c r="CP605" s="6"/>
      <c r="CQ605" s="6"/>
      <c r="CR605" s="6"/>
      <c r="CS605" s="6"/>
      <c r="CT605" s="6"/>
      <c r="CU605" s="6"/>
      <c r="CV605" s="6"/>
      <c r="CW605" s="6"/>
      <c r="CX605" s="6"/>
      <c r="CY605" s="6"/>
      <c r="CZ605" s="6"/>
      <c r="DA605" s="6"/>
      <c r="DB605" s="6"/>
      <c r="DC605" s="6"/>
      <c r="DD605" s="6"/>
      <c r="DE605" s="6"/>
      <c r="DF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28">
        <f t="shared" si="142"/>
        <v>0.3048</v>
      </c>
      <c r="AJ606" s="22">
        <v>1.0</v>
      </c>
      <c r="AK606" s="24">
        <f t="shared" si="143"/>
        <v>0.3333333333</v>
      </c>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c r="BU606" s="6"/>
      <c r="BV606" s="6"/>
      <c r="BW606" s="6"/>
      <c r="BX606" s="6"/>
      <c r="BY606" s="6"/>
      <c r="BZ606" s="6"/>
      <c r="CA606" s="6"/>
      <c r="CB606" s="6"/>
      <c r="CC606" s="6"/>
      <c r="CD606" s="6"/>
      <c r="CE606" s="6"/>
      <c r="CF606" s="6"/>
      <c r="CG606" s="6"/>
      <c r="CH606" s="6"/>
      <c r="CI606" s="6"/>
      <c r="CJ606" s="6"/>
      <c r="CK606" s="6"/>
      <c r="CL606" s="6"/>
      <c r="CM606" s="6"/>
      <c r="CN606" s="6"/>
      <c r="CO606" s="6"/>
      <c r="CP606" s="6"/>
      <c r="CQ606" s="6"/>
      <c r="CR606" s="6"/>
      <c r="CS606" s="6"/>
      <c r="CT606" s="6"/>
      <c r="CU606" s="6"/>
      <c r="CV606" s="6"/>
      <c r="CW606" s="6"/>
      <c r="CX606" s="6"/>
      <c r="CY606" s="6"/>
      <c r="CZ606" s="6"/>
      <c r="DA606" s="6"/>
      <c r="DB606" s="6"/>
      <c r="DC606" s="6"/>
      <c r="DD606" s="6"/>
      <c r="DE606" s="6"/>
      <c r="DF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28">
        <f t="shared" si="142"/>
        <v>0.3048</v>
      </c>
      <c r="AJ607" s="22">
        <v>1.0</v>
      </c>
      <c r="AK607" s="24">
        <f t="shared" si="143"/>
        <v>0.3333333333</v>
      </c>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c r="BU607" s="6"/>
      <c r="BV607" s="6"/>
      <c r="BW607" s="6"/>
      <c r="BX607" s="6"/>
      <c r="BY607" s="6"/>
      <c r="BZ607" s="6"/>
      <c r="CA607" s="6"/>
      <c r="CB607" s="6"/>
      <c r="CC607" s="6"/>
      <c r="CD607" s="6"/>
      <c r="CE607" s="6"/>
      <c r="CF607" s="6"/>
      <c r="CG607" s="6"/>
      <c r="CH607" s="6"/>
      <c r="CI607" s="6"/>
      <c r="CJ607" s="6"/>
      <c r="CK607" s="6"/>
      <c r="CL607" s="6"/>
      <c r="CM607" s="6"/>
      <c r="CN607" s="6"/>
      <c r="CO607" s="6"/>
      <c r="CP607" s="6"/>
      <c r="CQ607" s="6"/>
      <c r="CR607" s="6"/>
      <c r="CS607" s="6"/>
      <c r="CT607" s="6"/>
      <c r="CU607" s="6"/>
      <c r="CV607" s="6"/>
      <c r="CW607" s="6"/>
      <c r="CX607" s="6"/>
      <c r="CY607" s="6"/>
      <c r="CZ607" s="6"/>
      <c r="DA607" s="6"/>
      <c r="DB607" s="6"/>
      <c r="DC607" s="6"/>
      <c r="DD607" s="6"/>
      <c r="DE607" s="6"/>
      <c r="DF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28">
        <f t="shared" si="142"/>
        <v>0.3048</v>
      </c>
      <c r="AJ608" s="22">
        <v>1.0</v>
      </c>
      <c r="AK608" s="24">
        <f t="shared" si="143"/>
        <v>0.3333333333</v>
      </c>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c r="BU608" s="6"/>
      <c r="BV608" s="6"/>
      <c r="BW608" s="6"/>
      <c r="BX608" s="6"/>
      <c r="BY608" s="6"/>
      <c r="BZ608" s="6"/>
      <c r="CA608" s="6"/>
      <c r="CB608" s="6"/>
      <c r="CC608" s="6"/>
      <c r="CD608" s="6"/>
      <c r="CE608" s="6"/>
      <c r="CF608" s="6"/>
      <c r="CG608" s="6"/>
      <c r="CH608" s="6"/>
      <c r="CI608" s="6"/>
      <c r="CJ608" s="6"/>
      <c r="CK608" s="6"/>
      <c r="CL608" s="6"/>
      <c r="CM608" s="6"/>
      <c r="CN608" s="6"/>
      <c r="CO608" s="6"/>
      <c r="CP608" s="6"/>
      <c r="CQ608" s="6"/>
      <c r="CR608" s="6"/>
      <c r="CS608" s="6"/>
      <c r="CT608" s="6"/>
      <c r="CU608" s="6"/>
      <c r="CV608" s="6"/>
      <c r="CW608" s="6"/>
      <c r="CX608" s="6"/>
      <c r="CY608" s="6"/>
      <c r="CZ608" s="6"/>
      <c r="DA608" s="6"/>
      <c r="DB608" s="6"/>
      <c r="DC608" s="6"/>
      <c r="DD608" s="6"/>
      <c r="DE608" s="6"/>
      <c r="DF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28">
        <f t="shared" si="142"/>
        <v>0.3048</v>
      </c>
      <c r="AJ609" s="22">
        <v>1.0</v>
      </c>
      <c r="AK609" s="24">
        <f t="shared" si="143"/>
        <v>0.3333333333</v>
      </c>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c r="BU609" s="6"/>
      <c r="BV609" s="6"/>
      <c r="BW609" s="6"/>
      <c r="BX609" s="6"/>
      <c r="BY609" s="6"/>
      <c r="BZ609" s="6"/>
      <c r="CA609" s="6"/>
      <c r="CB609" s="6"/>
      <c r="CC609" s="6"/>
      <c r="CD609" s="6"/>
      <c r="CE609" s="6"/>
      <c r="CF609" s="6"/>
      <c r="CG609" s="6"/>
      <c r="CH609" s="6"/>
      <c r="CI609" s="6"/>
      <c r="CJ609" s="6"/>
      <c r="CK609" s="6"/>
      <c r="CL609" s="6"/>
      <c r="CM609" s="6"/>
      <c r="CN609" s="6"/>
      <c r="CO609" s="6"/>
      <c r="CP609" s="6"/>
      <c r="CQ609" s="6"/>
      <c r="CR609" s="6"/>
      <c r="CS609" s="6"/>
      <c r="CT609" s="6"/>
      <c r="CU609" s="6"/>
      <c r="CV609" s="6"/>
      <c r="CW609" s="6"/>
      <c r="CX609" s="6"/>
      <c r="CY609" s="6"/>
      <c r="CZ609" s="6"/>
      <c r="DA609" s="6"/>
      <c r="DB609" s="6"/>
      <c r="DC609" s="6"/>
      <c r="DD609" s="6"/>
      <c r="DE609" s="6"/>
      <c r="DF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28">
        <f t="shared" si="142"/>
        <v>0.3048</v>
      </c>
      <c r="AJ610" s="22">
        <v>1.0</v>
      </c>
      <c r="AK610" s="24">
        <f t="shared" si="143"/>
        <v>0.3333333333</v>
      </c>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c r="BU610" s="6"/>
      <c r="BV610" s="6"/>
      <c r="BW610" s="6"/>
      <c r="BX610" s="6"/>
      <c r="BY610" s="6"/>
      <c r="BZ610" s="6"/>
      <c r="CA610" s="6"/>
      <c r="CB610" s="6"/>
      <c r="CC610" s="6"/>
      <c r="CD610" s="6"/>
      <c r="CE610" s="6"/>
      <c r="CF610" s="6"/>
      <c r="CG610" s="6"/>
      <c r="CH610" s="6"/>
      <c r="CI610" s="6"/>
      <c r="CJ610" s="6"/>
      <c r="CK610" s="6"/>
      <c r="CL610" s="6"/>
      <c r="CM610" s="6"/>
      <c r="CN610" s="6"/>
      <c r="CO610" s="6"/>
      <c r="CP610" s="6"/>
      <c r="CQ610" s="6"/>
      <c r="CR610" s="6"/>
      <c r="CS610" s="6"/>
      <c r="CT610" s="6"/>
      <c r="CU610" s="6"/>
      <c r="CV610" s="6"/>
      <c r="CW610" s="6"/>
      <c r="CX610" s="6"/>
      <c r="CY610" s="6"/>
      <c r="CZ610" s="6"/>
      <c r="DA610" s="6"/>
      <c r="DB610" s="6"/>
      <c r="DC610" s="6"/>
      <c r="DD610" s="6"/>
      <c r="DE610" s="6"/>
      <c r="DF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28">
        <f t="shared" si="142"/>
        <v>0.3048</v>
      </c>
      <c r="AJ611" s="22">
        <v>1.0</v>
      </c>
      <c r="AK611" s="24">
        <f t="shared" si="143"/>
        <v>0.3333333333</v>
      </c>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c r="BU611" s="6"/>
      <c r="BV611" s="6"/>
      <c r="BW611" s="6"/>
      <c r="BX611" s="6"/>
      <c r="BY611" s="6"/>
      <c r="BZ611" s="6"/>
      <c r="CA611" s="6"/>
      <c r="CB611" s="6"/>
      <c r="CC611" s="6"/>
      <c r="CD611" s="6"/>
      <c r="CE611" s="6"/>
      <c r="CF611" s="6"/>
      <c r="CG611" s="6"/>
      <c r="CH611" s="6"/>
      <c r="CI611" s="6"/>
      <c r="CJ611" s="6"/>
      <c r="CK611" s="6"/>
      <c r="CL611" s="6"/>
      <c r="CM611" s="6"/>
      <c r="CN611" s="6"/>
      <c r="CO611" s="6"/>
      <c r="CP611" s="6"/>
      <c r="CQ611" s="6"/>
      <c r="CR611" s="6"/>
      <c r="CS611" s="6"/>
      <c r="CT611" s="6"/>
      <c r="CU611" s="6"/>
      <c r="CV611" s="6"/>
      <c r="CW611" s="6"/>
      <c r="CX611" s="6"/>
      <c r="CY611" s="6"/>
      <c r="CZ611" s="6"/>
      <c r="DA611" s="6"/>
      <c r="DB611" s="6"/>
      <c r="DC611" s="6"/>
      <c r="DD611" s="6"/>
      <c r="DE611" s="6"/>
      <c r="DF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28">
        <f t="shared" si="142"/>
        <v>0.3048</v>
      </c>
      <c r="AJ612" s="22">
        <v>1.0</v>
      </c>
      <c r="AK612" s="24">
        <f t="shared" si="143"/>
        <v>0.3333333333</v>
      </c>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c r="BU612" s="6"/>
      <c r="BV612" s="6"/>
      <c r="BW612" s="6"/>
      <c r="BX612" s="6"/>
      <c r="BY612" s="6"/>
      <c r="BZ612" s="6"/>
      <c r="CA612" s="6"/>
      <c r="CB612" s="6"/>
      <c r="CC612" s="6"/>
      <c r="CD612" s="6"/>
      <c r="CE612" s="6"/>
      <c r="CF612" s="6"/>
      <c r="CG612" s="6"/>
      <c r="CH612" s="6"/>
      <c r="CI612" s="6"/>
      <c r="CJ612" s="6"/>
      <c r="CK612" s="6"/>
      <c r="CL612" s="6"/>
      <c r="CM612" s="6"/>
      <c r="CN612" s="6"/>
      <c r="CO612" s="6"/>
      <c r="CP612" s="6"/>
      <c r="CQ612" s="6"/>
      <c r="CR612" s="6"/>
      <c r="CS612" s="6"/>
      <c r="CT612" s="6"/>
      <c r="CU612" s="6"/>
      <c r="CV612" s="6"/>
      <c r="CW612" s="6"/>
      <c r="CX612" s="6"/>
      <c r="CY612" s="6"/>
      <c r="CZ612" s="6"/>
      <c r="DA612" s="6"/>
      <c r="DB612" s="6"/>
      <c r="DC612" s="6"/>
      <c r="DD612" s="6"/>
      <c r="DE612" s="6"/>
      <c r="DF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28">
        <f t="shared" si="142"/>
        <v>0.3048</v>
      </c>
      <c r="AJ613" s="22">
        <v>1.0</v>
      </c>
      <c r="AK613" s="24">
        <f t="shared" si="143"/>
        <v>0.3333333333</v>
      </c>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c r="BU613" s="6"/>
      <c r="BV613" s="6"/>
      <c r="BW613" s="6"/>
      <c r="BX613" s="6"/>
      <c r="BY613" s="6"/>
      <c r="BZ613" s="6"/>
      <c r="CA613" s="6"/>
      <c r="CB613" s="6"/>
      <c r="CC613" s="6"/>
      <c r="CD613" s="6"/>
      <c r="CE613" s="6"/>
      <c r="CF613" s="6"/>
      <c r="CG613" s="6"/>
      <c r="CH613" s="6"/>
      <c r="CI613" s="6"/>
      <c r="CJ613" s="6"/>
      <c r="CK613" s="6"/>
      <c r="CL613" s="6"/>
      <c r="CM613" s="6"/>
      <c r="CN613" s="6"/>
      <c r="CO613" s="6"/>
      <c r="CP613" s="6"/>
      <c r="CQ613" s="6"/>
      <c r="CR613" s="6"/>
      <c r="CS613" s="6"/>
      <c r="CT613" s="6"/>
      <c r="CU613" s="6"/>
      <c r="CV613" s="6"/>
      <c r="CW613" s="6"/>
      <c r="CX613" s="6"/>
      <c r="CY613" s="6"/>
      <c r="CZ613" s="6"/>
      <c r="DA613" s="6"/>
      <c r="DB613" s="6"/>
      <c r="DC613" s="6"/>
      <c r="DD613" s="6"/>
      <c r="DE613" s="6"/>
      <c r="DF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28">
        <f t="shared" si="142"/>
        <v>0.3048</v>
      </c>
      <c r="AJ614" s="22">
        <v>1.0</v>
      </c>
      <c r="AK614" s="24">
        <f t="shared" si="143"/>
        <v>0.3333333333</v>
      </c>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c r="BU614" s="6"/>
      <c r="BV614" s="6"/>
      <c r="BW614" s="6"/>
      <c r="BX614" s="6"/>
      <c r="BY614" s="6"/>
      <c r="BZ614" s="6"/>
      <c r="CA614" s="6"/>
      <c r="CB614" s="6"/>
      <c r="CC614" s="6"/>
      <c r="CD614" s="6"/>
      <c r="CE614" s="6"/>
      <c r="CF614" s="6"/>
      <c r="CG614" s="6"/>
      <c r="CH614" s="6"/>
      <c r="CI614" s="6"/>
      <c r="CJ614" s="6"/>
      <c r="CK614" s="6"/>
      <c r="CL614" s="6"/>
      <c r="CM614" s="6"/>
      <c r="CN614" s="6"/>
      <c r="CO614" s="6"/>
      <c r="CP614" s="6"/>
      <c r="CQ614" s="6"/>
      <c r="CR614" s="6"/>
      <c r="CS614" s="6"/>
      <c r="CT614" s="6"/>
      <c r="CU614" s="6"/>
      <c r="CV614" s="6"/>
      <c r="CW614" s="6"/>
      <c r="CX614" s="6"/>
      <c r="CY614" s="6"/>
      <c r="CZ614" s="6"/>
      <c r="DA614" s="6"/>
      <c r="DB614" s="6"/>
      <c r="DC614" s="6"/>
      <c r="DD614" s="6"/>
      <c r="DE614" s="6"/>
      <c r="DF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28">
        <f t="shared" si="142"/>
        <v>0.3048</v>
      </c>
      <c r="AJ615" s="22">
        <v>1.0</v>
      </c>
      <c r="AK615" s="24">
        <f t="shared" si="143"/>
        <v>0.3333333333</v>
      </c>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c r="BU615" s="6"/>
      <c r="BV615" s="6"/>
      <c r="BW615" s="6"/>
      <c r="BX615" s="6"/>
      <c r="BY615" s="6"/>
      <c r="BZ615" s="6"/>
      <c r="CA615" s="6"/>
      <c r="CB615" s="6"/>
      <c r="CC615" s="6"/>
      <c r="CD615" s="6"/>
      <c r="CE615" s="6"/>
      <c r="CF615" s="6"/>
      <c r="CG615" s="6"/>
      <c r="CH615" s="6"/>
      <c r="CI615" s="6"/>
      <c r="CJ615" s="6"/>
      <c r="CK615" s="6"/>
      <c r="CL615" s="6"/>
      <c r="CM615" s="6"/>
      <c r="CN615" s="6"/>
      <c r="CO615" s="6"/>
      <c r="CP615" s="6"/>
      <c r="CQ615" s="6"/>
      <c r="CR615" s="6"/>
      <c r="CS615" s="6"/>
      <c r="CT615" s="6"/>
      <c r="CU615" s="6"/>
      <c r="CV615" s="6"/>
      <c r="CW615" s="6"/>
      <c r="CX615" s="6"/>
      <c r="CY615" s="6"/>
      <c r="CZ615" s="6"/>
      <c r="DA615" s="6"/>
      <c r="DB615" s="6"/>
      <c r="DC615" s="6"/>
      <c r="DD615" s="6"/>
      <c r="DE615" s="6"/>
      <c r="DF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28">
        <f t="shared" si="142"/>
        <v>0.3048</v>
      </c>
      <c r="AJ616" s="22">
        <v>1.0</v>
      </c>
      <c r="AK616" s="24">
        <f t="shared" si="143"/>
        <v>0.3333333333</v>
      </c>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c r="BU616" s="6"/>
      <c r="BV616" s="6"/>
      <c r="BW616" s="6"/>
      <c r="BX616" s="6"/>
      <c r="BY616" s="6"/>
      <c r="BZ616" s="6"/>
      <c r="CA616" s="6"/>
      <c r="CB616" s="6"/>
      <c r="CC616" s="6"/>
      <c r="CD616" s="6"/>
      <c r="CE616" s="6"/>
      <c r="CF616" s="6"/>
      <c r="CG616" s="6"/>
      <c r="CH616" s="6"/>
      <c r="CI616" s="6"/>
      <c r="CJ616" s="6"/>
      <c r="CK616" s="6"/>
      <c r="CL616" s="6"/>
      <c r="CM616" s="6"/>
      <c r="CN616" s="6"/>
      <c r="CO616" s="6"/>
      <c r="CP616" s="6"/>
      <c r="CQ616" s="6"/>
      <c r="CR616" s="6"/>
      <c r="CS616" s="6"/>
      <c r="CT616" s="6"/>
      <c r="CU616" s="6"/>
      <c r="CV616" s="6"/>
      <c r="CW616" s="6"/>
      <c r="CX616" s="6"/>
      <c r="CY616" s="6"/>
      <c r="CZ616" s="6"/>
      <c r="DA616" s="6"/>
      <c r="DB616" s="6"/>
      <c r="DC616" s="6"/>
      <c r="DD616" s="6"/>
      <c r="DE616" s="6"/>
      <c r="DF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28">
        <f t="shared" si="142"/>
        <v>0.3048</v>
      </c>
      <c r="AJ617" s="22">
        <v>1.0</v>
      </c>
      <c r="AK617" s="24">
        <f t="shared" si="143"/>
        <v>0.3333333333</v>
      </c>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c r="BU617" s="6"/>
      <c r="BV617" s="6"/>
      <c r="BW617" s="6"/>
      <c r="BX617" s="6"/>
      <c r="BY617" s="6"/>
      <c r="BZ617" s="6"/>
      <c r="CA617" s="6"/>
      <c r="CB617" s="6"/>
      <c r="CC617" s="6"/>
      <c r="CD617" s="6"/>
      <c r="CE617" s="6"/>
      <c r="CF617" s="6"/>
      <c r="CG617" s="6"/>
      <c r="CH617" s="6"/>
      <c r="CI617" s="6"/>
      <c r="CJ617" s="6"/>
      <c r="CK617" s="6"/>
      <c r="CL617" s="6"/>
      <c r="CM617" s="6"/>
      <c r="CN617" s="6"/>
      <c r="CO617" s="6"/>
      <c r="CP617" s="6"/>
      <c r="CQ617" s="6"/>
      <c r="CR617" s="6"/>
      <c r="CS617" s="6"/>
      <c r="CT617" s="6"/>
      <c r="CU617" s="6"/>
      <c r="CV617" s="6"/>
      <c r="CW617" s="6"/>
      <c r="CX617" s="6"/>
      <c r="CY617" s="6"/>
      <c r="CZ617" s="6"/>
      <c r="DA617" s="6"/>
      <c r="DB617" s="6"/>
      <c r="DC617" s="6"/>
      <c r="DD617" s="6"/>
      <c r="DE617" s="6"/>
      <c r="DF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28">
        <f t="shared" si="142"/>
        <v>0.3048</v>
      </c>
      <c r="AJ618" s="22">
        <v>1.0</v>
      </c>
      <c r="AK618" s="24">
        <f t="shared" si="143"/>
        <v>0.3333333333</v>
      </c>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c r="BU618" s="6"/>
      <c r="BV618" s="6"/>
      <c r="BW618" s="6"/>
      <c r="BX618" s="6"/>
      <c r="BY618" s="6"/>
      <c r="BZ618" s="6"/>
      <c r="CA618" s="6"/>
      <c r="CB618" s="6"/>
      <c r="CC618" s="6"/>
      <c r="CD618" s="6"/>
      <c r="CE618" s="6"/>
      <c r="CF618" s="6"/>
      <c r="CG618" s="6"/>
      <c r="CH618" s="6"/>
      <c r="CI618" s="6"/>
      <c r="CJ618" s="6"/>
      <c r="CK618" s="6"/>
      <c r="CL618" s="6"/>
      <c r="CM618" s="6"/>
      <c r="CN618" s="6"/>
      <c r="CO618" s="6"/>
      <c r="CP618" s="6"/>
      <c r="CQ618" s="6"/>
      <c r="CR618" s="6"/>
      <c r="CS618" s="6"/>
      <c r="CT618" s="6"/>
      <c r="CU618" s="6"/>
      <c r="CV618" s="6"/>
      <c r="CW618" s="6"/>
      <c r="CX618" s="6"/>
      <c r="CY618" s="6"/>
      <c r="CZ618" s="6"/>
      <c r="DA618" s="6"/>
      <c r="DB618" s="6"/>
      <c r="DC618" s="6"/>
      <c r="DD618" s="6"/>
      <c r="DE618" s="6"/>
      <c r="DF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28">
        <f t="shared" si="142"/>
        <v>0.3048</v>
      </c>
      <c r="AJ619" s="22">
        <v>1.0</v>
      </c>
      <c r="AK619" s="24">
        <f t="shared" si="143"/>
        <v>0.3333333333</v>
      </c>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c r="BU619" s="6"/>
      <c r="BV619" s="6"/>
      <c r="BW619" s="6"/>
      <c r="BX619" s="6"/>
      <c r="BY619" s="6"/>
      <c r="BZ619" s="6"/>
      <c r="CA619" s="6"/>
      <c r="CB619" s="6"/>
      <c r="CC619" s="6"/>
      <c r="CD619" s="6"/>
      <c r="CE619" s="6"/>
      <c r="CF619" s="6"/>
      <c r="CG619" s="6"/>
      <c r="CH619" s="6"/>
      <c r="CI619" s="6"/>
      <c r="CJ619" s="6"/>
      <c r="CK619" s="6"/>
      <c r="CL619" s="6"/>
      <c r="CM619" s="6"/>
      <c r="CN619" s="6"/>
      <c r="CO619" s="6"/>
      <c r="CP619" s="6"/>
      <c r="CQ619" s="6"/>
      <c r="CR619" s="6"/>
      <c r="CS619" s="6"/>
      <c r="CT619" s="6"/>
      <c r="CU619" s="6"/>
      <c r="CV619" s="6"/>
      <c r="CW619" s="6"/>
      <c r="CX619" s="6"/>
      <c r="CY619" s="6"/>
      <c r="CZ619" s="6"/>
      <c r="DA619" s="6"/>
      <c r="DB619" s="6"/>
      <c r="DC619" s="6"/>
      <c r="DD619" s="6"/>
      <c r="DE619" s="6"/>
      <c r="DF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28">
        <f t="shared" si="142"/>
        <v>0.3048</v>
      </c>
      <c r="AJ620" s="22">
        <v>1.0</v>
      </c>
      <c r="AK620" s="24">
        <f t="shared" si="143"/>
        <v>0.3333333333</v>
      </c>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c r="BU620" s="6"/>
      <c r="BV620" s="6"/>
      <c r="BW620" s="6"/>
      <c r="BX620" s="6"/>
      <c r="BY620" s="6"/>
      <c r="BZ620" s="6"/>
      <c r="CA620" s="6"/>
      <c r="CB620" s="6"/>
      <c r="CC620" s="6"/>
      <c r="CD620" s="6"/>
      <c r="CE620" s="6"/>
      <c r="CF620" s="6"/>
      <c r="CG620" s="6"/>
      <c r="CH620" s="6"/>
      <c r="CI620" s="6"/>
      <c r="CJ620" s="6"/>
      <c r="CK620" s="6"/>
      <c r="CL620" s="6"/>
      <c r="CM620" s="6"/>
      <c r="CN620" s="6"/>
      <c r="CO620" s="6"/>
      <c r="CP620" s="6"/>
      <c r="CQ620" s="6"/>
      <c r="CR620" s="6"/>
      <c r="CS620" s="6"/>
      <c r="CT620" s="6"/>
      <c r="CU620" s="6"/>
      <c r="CV620" s="6"/>
      <c r="CW620" s="6"/>
      <c r="CX620" s="6"/>
      <c r="CY620" s="6"/>
      <c r="CZ620" s="6"/>
      <c r="DA620" s="6"/>
      <c r="DB620" s="6"/>
      <c r="DC620" s="6"/>
      <c r="DD620" s="6"/>
      <c r="DE620" s="6"/>
      <c r="DF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28">
        <f t="shared" si="142"/>
        <v>0.3048</v>
      </c>
      <c r="AJ621" s="22">
        <v>1.0</v>
      </c>
      <c r="AK621" s="24">
        <f t="shared" si="143"/>
        <v>0.3333333333</v>
      </c>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c r="BU621" s="6"/>
      <c r="BV621" s="6"/>
      <c r="BW621" s="6"/>
      <c r="BX621" s="6"/>
      <c r="BY621" s="6"/>
      <c r="BZ621" s="6"/>
      <c r="CA621" s="6"/>
      <c r="CB621" s="6"/>
      <c r="CC621" s="6"/>
      <c r="CD621" s="6"/>
      <c r="CE621" s="6"/>
      <c r="CF621" s="6"/>
      <c r="CG621" s="6"/>
      <c r="CH621" s="6"/>
      <c r="CI621" s="6"/>
      <c r="CJ621" s="6"/>
      <c r="CK621" s="6"/>
      <c r="CL621" s="6"/>
      <c r="CM621" s="6"/>
      <c r="CN621" s="6"/>
      <c r="CO621" s="6"/>
      <c r="CP621" s="6"/>
      <c r="CQ621" s="6"/>
      <c r="CR621" s="6"/>
      <c r="CS621" s="6"/>
      <c r="CT621" s="6"/>
      <c r="CU621" s="6"/>
      <c r="CV621" s="6"/>
      <c r="CW621" s="6"/>
      <c r="CX621" s="6"/>
      <c r="CY621" s="6"/>
      <c r="CZ621" s="6"/>
      <c r="DA621" s="6"/>
      <c r="DB621" s="6"/>
      <c r="DC621" s="6"/>
      <c r="DD621" s="6"/>
      <c r="DE621" s="6"/>
      <c r="DF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28">
        <f t="shared" si="142"/>
        <v>0.3048</v>
      </c>
      <c r="AJ622" s="22">
        <v>1.0</v>
      </c>
      <c r="AK622" s="24">
        <f t="shared" si="143"/>
        <v>0.3333333333</v>
      </c>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c r="BU622" s="6"/>
      <c r="BV622" s="6"/>
      <c r="BW622" s="6"/>
      <c r="BX622" s="6"/>
      <c r="BY622" s="6"/>
      <c r="BZ622" s="6"/>
      <c r="CA622" s="6"/>
      <c r="CB622" s="6"/>
      <c r="CC622" s="6"/>
      <c r="CD622" s="6"/>
      <c r="CE622" s="6"/>
      <c r="CF622" s="6"/>
      <c r="CG622" s="6"/>
      <c r="CH622" s="6"/>
      <c r="CI622" s="6"/>
      <c r="CJ622" s="6"/>
      <c r="CK622" s="6"/>
      <c r="CL622" s="6"/>
      <c r="CM622" s="6"/>
      <c r="CN622" s="6"/>
      <c r="CO622" s="6"/>
      <c r="CP622" s="6"/>
      <c r="CQ622" s="6"/>
      <c r="CR622" s="6"/>
      <c r="CS622" s="6"/>
      <c r="CT622" s="6"/>
      <c r="CU622" s="6"/>
      <c r="CV622" s="6"/>
      <c r="CW622" s="6"/>
      <c r="CX622" s="6"/>
      <c r="CY622" s="6"/>
      <c r="CZ622" s="6"/>
      <c r="DA622" s="6"/>
      <c r="DB622" s="6"/>
      <c r="DC622" s="6"/>
      <c r="DD622" s="6"/>
      <c r="DE622" s="6"/>
      <c r="DF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28">
        <f t="shared" si="142"/>
        <v>0.3048</v>
      </c>
      <c r="AJ623" s="22">
        <v>1.0</v>
      </c>
      <c r="AK623" s="24">
        <f t="shared" si="143"/>
        <v>0.3333333333</v>
      </c>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c r="BU623" s="6"/>
      <c r="BV623" s="6"/>
      <c r="BW623" s="6"/>
      <c r="BX623" s="6"/>
      <c r="BY623" s="6"/>
      <c r="BZ623" s="6"/>
      <c r="CA623" s="6"/>
      <c r="CB623" s="6"/>
      <c r="CC623" s="6"/>
      <c r="CD623" s="6"/>
      <c r="CE623" s="6"/>
      <c r="CF623" s="6"/>
      <c r="CG623" s="6"/>
      <c r="CH623" s="6"/>
      <c r="CI623" s="6"/>
      <c r="CJ623" s="6"/>
      <c r="CK623" s="6"/>
      <c r="CL623" s="6"/>
      <c r="CM623" s="6"/>
      <c r="CN623" s="6"/>
      <c r="CO623" s="6"/>
      <c r="CP623" s="6"/>
      <c r="CQ623" s="6"/>
      <c r="CR623" s="6"/>
      <c r="CS623" s="6"/>
      <c r="CT623" s="6"/>
      <c r="CU623" s="6"/>
      <c r="CV623" s="6"/>
      <c r="CW623" s="6"/>
      <c r="CX623" s="6"/>
      <c r="CY623" s="6"/>
      <c r="CZ623" s="6"/>
      <c r="DA623" s="6"/>
      <c r="DB623" s="6"/>
      <c r="DC623" s="6"/>
      <c r="DD623" s="6"/>
      <c r="DE623" s="6"/>
      <c r="DF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28">
        <f t="shared" si="142"/>
        <v>0.3048</v>
      </c>
      <c r="AJ624" s="22">
        <v>1.0</v>
      </c>
      <c r="AK624" s="24">
        <f t="shared" si="143"/>
        <v>0.3333333333</v>
      </c>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c r="BU624" s="6"/>
      <c r="BV624" s="6"/>
      <c r="BW624" s="6"/>
      <c r="BX624" s="6"/>
      <c r="BY624" s="6"/>
      <c r="BZ624" s="6"/>
      <c r="CA624" s="6"/>
      <c r="CB624" s="6"/>
      <c r="CC624" s="6"/>
      <c r="CD624" s="6"/>
      <c r="CE624" s="6"/>
      <c r="CF624" s="6"/>
      <c r="CG624" s="6"/>
      <c r="CH624" s="6"/>
      <c r="CI624" s="6"/>
      <c r="CJ624" s="6"/>
      <c r="CK624" s="6"/>
      <c r="CL624" s="6"/>
      <c r="CM624" s="6"/>
      <c r="CN624" s="6"/>
      <c r="CO624" s="6"/>
      <c r="CP624" s="6"/>
      <c r="CQ624" s="6"/>
      <c r="CR624" s="6"/>
      <c r="CS624" s="6"/>
      <c r="CT624" s="6"/>
      <c r="CU624" s="6"/>
      <c r="CV624" s="6"/>
      <c r="CW624" s="6"/>
      <c r="CX624" s="6"/>
      <c r="CY624" s="6"/>
      <c r="CZ624" s="6"/>
      <c r="DA624" s="6"/>
      <c r="DB624" s="6"/>
      <c r="DC624" s="6"/>
      <c r="DD624" s="6"/>
      <c r="DE624" s="6"/>
      <c r="DF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28">
        <f t="shared" si="142"/>
        <v>0.3048</v>
      </c>
      <c r="AJ625" s="22">
        <v>1.0</v>
      </c>
      <c r="AK625" s="24">
        <f t="shared" si="143"/>
        <v>0.3333333333</v>
      </c>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c r="BU625" s="6"/>
      <c r="BV625" s="6"/>
      <c r="BW625" s="6"/>
      <c r="BX625" s="6"/>
      <c r="BY625" s="6"/>
      <c r="BZ625" s="6"/>
      <c r="CA625" s="6"/>
      <c r="CB625" s="6"/>
      <c r="CC625" s="6"/>
      <c r="CD625" s="6"/>
      <c r="CE625" s="6"/>
      <c r="CF625" s="6"/>
      <c r="CG625" s="6"/>
      <c r="CH625" s="6"/>
      <c r="CI625" s="6"/>
      <c r="CJ625" s="6"/>
      <c r="CK625" s="6"/>
      <c r="CL625" s="6"/>
      <c r="CM625" s="6"/>
      <c r="CN625" s="6"/>
      <c r="CO625" s="6"/>
      <c r="CP625" s="6"/>
      <c r="CQ625" s="6"/>
      <c r="CR625" s="6"/>
      <c r="CS625" s="6"/>
      <c r="CT625" s="6"/>
      <c r="CU625" s="6"/>
      <c r="CV625" s="6"/>
      <c r="CW625" s="6"/>
      <c r="CX625" s="6"/>
      <c r="CY625" s="6"/>
      <c r="CZ625" s="6"/>
      <c r="DA625" s="6"/>
      <c r="DB625" s="6"/>
      <c r="DC625" s="6"/>
      <c r="DD625" s="6"/>
      <c r="DE625" s="6"/>
      <c r="DF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28">
        <f t="shared" si="142"/>
        <v>0.3048</v>
      </c>
      <c r="AJ626" s="22">
        <v>1.0</v>
      </c>
      <c r="AK626" s="24">
        <f t="shared" si="143"/>
        <v>0.3333333333</v>
      </c>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c r="BU626" s="6"/>
      <c r="BV626" s="6"/>
      <c r="BW626" s="6"/>
      <c r="BX626" s="6"/>
      <c r="BY626" s="6"/>
      <c r="BZ626" s="6"/>
      <c r="CA626" s="6"/>
      <c r="CB626" s="6"/>
      <c r="CC626" s="6"/>
      <c r="CD626" s="6"/>
      <c r="CE626" s="6"/>
      <c r="CF626" s="6"/>
      <c r="CG626" s="6"/>
      <c r="CH626" s="6"/>
      <c r="CI626" s="6"/>
      <c r="CJ626" s="6"/>
      <c r="CK626" s="6"/>
      <c r="CL626" s="6"/>
      <c r="CM626" s="6"/>
      <c r="CN626" s="6"/>
      <c r="CO626" s="6"/>
      <c r="CP626" s="6"/>
      <c r="CQ626" s="6"/>
      <c r="CR626" s="6"/>
      <c r="CS626" s="6"/>
      <c r="CT626" s="6"/>
      <c r="CU626" s="6"/>
      <c r="CV626" s="6"/>
      <c r="CW626" s="6"/>
      <c r="CX626" s="6"/>
      <c r="CY626" s="6"/>
      <c r="CZ626" s="6"/>
      <c r="DA626" s="6"/>
      <c r="DB626" s="6"/>
      <c r="DC626" s="6"/>
      <c r="DD626" s="6"/>
      <c r="DE626" s="6"/>
      <c r="DF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28">
        <f t="shared" si="142"/>
        <v>0.3048</v>
      </c>
      <c r="AJ627" s="22">
        <v>1.0</v>
      </c>
      <c r="AK627" s="24">
        <f t="shared" si="143"/>
        <v>0.3333333333</v>
      </c>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c r="BU627" s="6"/>
      <c r="BV627" s="6"/>
      <c r="BW627" s="6"/>
      <c r="BX627" s="6"/>
      <c r="BY627" s="6"/>
      <c r="BZ627" s="6"/>
      <c r="CA627" s="6"/>
      <c r="CB627" s="6"/>
      <c r="CC627" s="6"/>
      <c r="CD627" s="6"/>
      <c r="CE627" s="6"/>
      <c r="CF627" s="6"/>
      <c r="CG627" s="6"/>
      <c r="CH627" s="6"/>
      <c r="CI627" s="6"/>
      <c r="CJ627" s="6"/>
      <c r="CK627" s="6"/>
      <c r="CL627" s="6"/>
      <c r="CM627" s="6"/>
      <c r="CN627" s="6"/>
      <c r="CO627" s="6"/>
      <c r="CP627" s="6"/>
      <c r="CQ627" s="6"/>
      <c r="CR627" s="6"/>
      <c r="CS627" s="6"/>
      <c r="CT627" s="6"/>
      <c r="CU627" s="6"/>
      <c r="CV627" s="6"/>
      <c r="CW627" s="6"/>
      <c r="CX627" s="6"/>
      <c r="CY627" s="6"/>
      <c r="CZ627" s="6"/>
      <c r="DA627" s="6"/>
      <c r="DB627" s="6"/>
      <c r="DC627" s="6"/>
      <c r="DD627" s="6"/>
      <c r="DE627" s="6"/>
      <c r="DF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28">
        <f t="shared" si="142"/>
        <v>0.3048</v>
      </c>
      <c r="AJ628" s="22">
        <v>1.0</v>
      </c>
      <c r="AK628" s="24">
        <f t="shared" si="143"/>
        <v>0.3333333333</v>
      </c>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c r="BU628" s="6"/>
      <c r="BV628" s="6"/>
      <c r="BW628" s="6"/>
      <c r="BX628" s="6"/>
      <c r="BY628" s="6"/>
      <c r="BZ628" s="6"/>
      <c r="CA628" s="6"/>
      <c r="CB628" s="6"/>
      <c r="CC628" s="6"/>
      <c r="CD628" s="6"/>
      <c r="CE628" s="6"/>
      <c r="CF628" s="6"/>
      <c r="CG628" s="6"/>
      <c r="CH628" s="6"/>
      <c r="CI628" s="6"/>
      <c r="CJ628" s="6"/>
      <c r="CK628" s="6"/>
      <c r="CL628" s="6"/>
      <c r="CM628" s="6"/>
      <c r="CN628" s="6"/>
      <c r="CO628" s="6"/>
      <c r="CP628" s="6"/>
      <c r="CQ628" s="6"/>
      <c r="CR628" s="6"/>
      <c r="CS628" s="6"/>
      <c r="CT628" s="6"/>
      <c r="CU628" s="6"/>
      <c r="CV628" s="6"/>
      <c r="CW628" s="6"/>
      <c r="CX628" s="6"/>
      <c r="CY628" s="6"/>
      <c r="CZ628" s="6"/>
      <c r="DA628" s="6"/>
      <c r="DB628" s="6"/>
      <c r="DC628" s="6"/>
      <c r="DD628" s="6"/>
      <c r="DE628" s="6"/>
      <c r="DF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28">
        <f t="shared" si="142"/>
        <v>0.3048</v>
      </c>
      <c r="AJ629" s="22">
        <v>1.0</v>
      </c>
      <c r="AK629" s="24">
        <f t="shared" si="143"/>
        <v>0.3333333333</v>
      </c>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c r="BU629" s="6"/>
      <c r="BV629" s="6"/>
      <c r="BW629" s="6"/>
      <c r="BX629" s="6"/>
      <c r="BY629" s="6"/>
      <c r="BZ629" s="6"/>
      <c r="CA629" s="6"/>
      <c r="CB629" s="6"/>
      <c r="CC629" s="6"/>
      <c r="CD629" s="6"/>
      <c r="CE629" s="6"/>
      <c r="CF629" s="6"/>
      <c r="CG629" s="6"/>
      <c r="CH629" s="6"/>
      <c r="CI629" s="6"/>
      <c r="CJ629" s="6"/>
      <c r="CK629" s="6"/>
      <c r="CL629" s="6"/>
      <c r="CM629" s="6"/>
      <c r="CN629" s="6"/>
      <c r="CO629" s="6"/>
      <c r="CP629" s="6"/>
      <c r="CQ629" s="6"/>
      <c r="CR629" s="6"/>
      <c r="CS629" s="6"/>
      <c r="CT629" s="6"/>
      <c r="CU629" s="6"/>
      <c r="CV629" s="6"/>
      <c r="CW629" s="6"/>
      <c r="CX629" s="6"/>
      <c r="CY629" s="6"/>
      <c r="CZ629" s="6"/>
      <c r="DA629" s="6"/>
      <c r="DB629" s="6"/>
      <c r="DC629" s="6"/>
      <c r="DD629" s="6"/>
      <c r="DE629" s="6"/>
      <c r="DF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28">
        <f t="shared" si="142"/>
        <v>0.3048</v>
      </c>
      <c r="AJ630" s="22">
        <v>1.0</v>
      </c>
      <c r="AK630" s="24">
        <f t="shared" si="143"/>
        <v>0.3333333333</v>
      </c>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c r="BU630" s="6"/>
      <c r="BV630" s="6"/>
      <c r="BW630" s="6"/>
      <c r="BX630" s="6"/>
      <c r="BY630" s="6"/>
      <c r="BZ630" s="6"/>
      <c r="CA630" s="6"/>
      <c r="CB630" s="6"/>
      <c r="CC630" s="6"/>
      <c r="CD630" s="6"/>
      <c r="CE630" s="6"/>
      <c r="CF630" s="6"/>
      <c r="CG630" s="6"/>
      <c r="CH630" s="6"/>
      <c r="CI630" s="6"/>
      <c r="CJ630" s="6"/>
      <c r="CK630" s="6"/>
      <c r="CL630" s="6"/>
      <c r="CM630" s="6"/>
      <c r="CN630" s="6"/>
      <c r="CO630" s="6"/>
      <c r="CP630" s="6"/>
      <c r="CQ630" s="6"/>
      <c r="CR630" s="6"/>
      <c r="CS630" s="6"/>
      <c r="CT630" s="6"/>
      <c r="CU630" s="6"/>
      <c r="CV630" s="6"/>
      <c r="CW630" s="6"/>
      <c r="CX630" s="6"/>
      <c r="CY630" s="6"/>
      <c r="CZ630" s="6"/>
      <c r="DA630" s="6"/>
      <c r="DB630" s="6"/>
      <c r="DC630" s="6"/>
      <c r="DD630" s="6"/>
      <c r="DE630" s="6"/>
      <c r="DF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28">
        <f t="shared" si="142"/>
        <v>0.3048</v>
      </c>
      <c r="AJ631" s="22">
        <v>1.0</v>
      </c>
      <c r="AK631" s="24">
        <f t="shared" si="143"/>
        <v>0.3333333333</v>
      </c>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c r="BU631" s="6"/>
      <c r="BV631" s="6"/>
      <c r="BW631" s="6"/>
      <c r="BX631" s="6"/>
      <c r="BY631" s="6"/>
      <c r="BZ631" s="6"/>
      <c r="CA631" s="6"/>
      <c r="CB631" s="6"/>
      <c r="CC631" s="6"/>
      <c r="CD631" s="6"/>
      <c r="CE631" s="6"/>
      <c r="CF631" s="6"/>
      <c r="CG631" s="6"/>
      <c r="CH631" s="6"/>
      <c r="CI631" s="6"/>
      <c r="CJ631" s="6"/>
      <c r="CK631" s="6"/>
      <c r="CL631" s="6"/>
      <c r="CM631" s="6"/>
      <c r="CN631" s="6"/>
      <c r="CO631" s="6"/>
      <c r="CP631" s="6"/>
      <c r="CQ631" s="6"/>
      <c r="CR631" s="6"/>
      <c r="CS631" s="6"/>
      <c r="CT631" s="6"/>
      <c r="CU631" s="6"/>
      <c r="CV631" s="6"/>
      <c r="CW631" s="6"/>
      <c r="CX631" s="6"/>
      <c r="CY631" s="6"/>
      <c r="CZ631" s="6"/>
      <c r="DA631" s="6"/>
      <c r="DB631" s="6"/>
      <c r="DC631" s="6"/>
      <c r="DD631" s="6"/>
      <c r="DE631" s="6"/>
      <c r="DF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28">
        <f t="shared" si="142"/>
        <v>0.3048</v>
      </c>
      <c r="AJ632" s="22">
        <v>1.0</v>
      </c>
      <c r="AK632" s="24">
        <f t="shared" si="143"/>
        <v>0.3333333333</v>
      </c>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c r="BU632" s="6"/>
      <c r="BV632" s="6"/>
      <c r="BW632" s="6"/>
      <c r="BX632" s="6"/>
      <c r="BY632" s="6"/>
      <c r="BZ632" s="6"/>
      <c r="CA632" s="6"/>
      <c r="CB632" s="6"/>
      <c r="CC632" s="6"/>
      <c r="CD632" s="6"/>
      <c r="CE632" s="6"/>
      <c r="CF632" s="6"/>
      <c r="CG632" s="6"/>
      <c r="CH632" s="6"/>
      <c r="CI632" s="6"/>
      <c r="CJ632" s="6"/>
      <c r="CK632" s="6"/>
      <c r="CL632" s="6"/>
      <c r="CM632" s="6"/>
      <c r="CN632" s="6"/>
      <c r="CO632" s="6"/>
      <c r="CP632" s="6"/>
      <c r="CQ632" s="6"/>
      <c r="CR632" s="6"/>
      <c r="CS632" s="6"/>
      <c r="CT632" s="6"/>
      <c r="CU632" s="6"/>
      <c r="CV632" s="6"/>
      <c r="CW632" s="6"/>
      <c r="CX632" s="6"/>
      <c r="CY632" s="6"/>
      <c r="CZ632" s="6"/>
      <c r="DA632" s="6"/>
      <c r="DB632" s="6"/>
      <c r="DC632" s="6"/>
      <c r="DD632" s="6"/>
      <c r="DE632" s="6"/>
      <c r="DF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28">
        <f t="shared" si="142"/>
        <v>0.3048</v>
      </c>
      <c r="AJ633" s="22">
        <v>1.0</v>
      </c>
      <c r="AK633" s="24">
        <f t="shared" si="143"/>
        <v>0.3333333333</v>
      </c>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c r="BU633" s="6"/>
      <c r="BV633" s="6"/>
      <c r="BW633" s="6"/>
      <c r="BX633" s="6"/>
      <c r="BY633" s="6"/>
      <c r="BZ633" s="6"/>
      <c r="CA633" s="6"/>
      <c r="CB633" s="6"/>
      <c r="CC633" s="6"/>
      <c r="CD633" s="6"/>
      <c r="CE633" s="6"/>
      <c r="CF633" s="6"/>
      <c r="CG633" s="6"/>
      <c r="CH633" s="6"/>
      <c r="CI633" s="6"/>
      <c r="CJ633" s="6"/>
      <c r="CK633" s="6"/>
      <c r="CL633" s="6"/>
      <c r="CM633" s="6"/>
      <c r="CN633" s="6"/>
      <c r="CO633" s="6"/>
      <c r="CP633" s="6"/>
      <c r="CQ633" s="6"/>
      <c r="CR633" s="6"/>
      <c r="CS633" s="6"/>
      <c r="CT633" s="6"/>
      <c r="CU633" s="6"/>
      <c r="CV633" s="6"/>
      <c r="CW633" s="6"/>
      <c r="CX633" s="6"/>
      <c r="CY633" s="6"/>
      <c r="CZ633" s="6"/>
      <c r="DA633" s="6"/>
      <c r="DB633" s="6"/>
      <c r="DC633" s="6"/>
      <c r="DD633" s="6"/>
      <c r="DE633" s="6"/>
      <c r="DF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28">
        <f t="shared" si="142"/>
        <v>0.3048</v>
      </c>
      <c r="AJ634" s="22">
        <v>1.0</v>
      </c>
      <c r="AK634" s="24">
        <f t="shared" si="143"/>
        <v>0.3333333333</v>
      </c>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c r="BU634" s="6"/>
      <c r="BV634" s="6"/>
      <c r="BW634" s="6"/>
      <c r="BX634" s="6"/>
      <c r="BY634" s="6"/>
      <c r="BZ634" s="6"/>
      <c r="CA634" s="6"/>
      <c r="CB634" s="6"/>
      <c r="CC634" s="6"/>
      <c r="CD634" s="6"/>
      <c r="CE634" s="6"/>
      <c r="CF634" s="6"/>
      <c r="CG634" s="6"/>
      <c r="CH634" s="6"/>
      <c r="CI634" s="6"/>
      <c r="CJ634" s="6"/>
      <c r="CK634" s="6"/>
      <c r="CL634" s="6"/>
      <c r="CM634" s="6"/>
      <c r="CN634" s="6"/>
      <c r="CO634" s="6"/>
      <c r="CP634" s="6"/>
      <c r="CQ634" s="6"/>
      <c r="CR634" s="6"/>
      <c r="CS634" s="6"/>
      <c r="CT634" s="6"/>
      <c r="CU634" s="6"/>
      <c r="CV634" s="6"/>
      <c r="CW634" s="6"/>
      <c r="CX634" s="6"/>
      <c r="CY634" s="6"/>
      <c r="CZ634" s="6"/>
      <c r="DA634" s="6"/>
      <c r="DB634" s="6"/>
      <c r="DC634" s="6"/>
      <c r="DD634" s="6"/>
      <c r="DE634" s="6"/>
      <c r="DF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28">
        <f t="shared" si="142"/>
        <v>0.3048</v>
      </c>
      <c r="AJ635" s="22">
        <v>1.0</v>
      </c>
      <c r="AK635" s="24">
        <f t="shared" si="143"/>
        <v>0.3333333333</v>
      </c>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c r="BU635" s="6"/>
      <c r="BV635" s="6"/>
      <c r="BW635" s="6"/>
      <c r="BX635" s="6"/>
      <c r="BY635" s="6"/>
      <c r="BZ635" s="6"/>
      <c r="CA635" s="6"/>
      <c r="CB635" s="6"/>
      <c r="CC635" s="6"/>
      <c r="CD635" s="6"/>
      <c r="CE635" s="6"/>
      <c r="CF635" s="6"/>
      <c r="CG635" s="6"/>
      <c r="CH635" s="6"/>
      <c r="CI635" s="6"/>
      <c r="CJ635" s="6"/>
      <c r="CK635" s="6"/>
      <c r="CL635" s="6"/>
      <c r="CM635" s="6"/>
      <c r="CN635" s="6"/>
      <c r="CO635" s="6"/>
      <c r="CP635" s="6"/>
      <c r="CQ635" s="6"/>
      <c r="CR635" s="6"/>
      <c r="CS635" s="6"/>
      <c r="CT635" s="6"/>
      <c r="CU635" s="6"/>
      <c r="CV635" s="6"/>
      <c r="CW635" s="6"/>
      <c r="CX635" s="6"/>
      <c r="CY635" s="6"/>
      <c r="CZ635" s="6"/>
      <c r="DA635" s="6"/>
      <c r="DB635" s="6"/>
      <c r="DC635" s="6"/>
      <c r="DD635" s="6"/>
      <c r="DE635" s="6"/>
      <c r="DF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28">
        <f t="shared" si="142"/>
        <v>0.3048</v>
      </c>
      <c r="AJ636" s="22">
        <v>1.0</v>
      </c>
      <c r="AK636" s="24">
        <f t="shared" si="143"/>
        <v>0.3333333333</v>
      </c>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c r="BU636" s="6"/>
      <c r="BV636" s="6"/>
      <c r="BW636" s="6"/>
      <c r="BX636" s="6"/>
      <c r="BY636" s="6"/>
      <c r="BZ636" s="6"/>
      <c r="CA636" s="6"/>
      <c r="CB636" s="6"/>
      <c r="CC636" s="6"/>
      <c r="CD636" s="6"/>
      <c r="CE636" s="6"/>
      <c r="CF636" s="6"/>
      <c r="CG636" s="6"/>
      <c r="CH636" s="6"/>
      <c r="CI636" s="6"/>
      <c r="CJ636" s="6"/>
      <c r="CK636" s="6"/>
      <c r="CL636" s="6"/>
      <c r="CM636" s="6"/>
      <c r="CN636" s="6"/>
      <c r="CO636" s="6"/>
      <c r="CP636" s="6"/>
      <c r="CQ636" s="6"/>
      <c r="CR636" s="6"/>
      <c r="CS636" s="6"/>
      <c r="CT636" s="6"/>
      <c r="CU636" s="6"/>
      <c r="CV636" s="6"/>
      <c r="CW636" s="6"/>
      <c r="CX636" s="6"/>
      <c r="CY636" s="6"/>
      <c r="CZ636" s="6"/>
      <c r="DA636" s="6"/>
      <c r="DB636" s="6"/>
      <c r="DC636" s="6"/>
      <c r="DD636" s="6"/>
      <c r="DE636" s="6"/>
      <c r="DF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28">
        <f t="shared" si="142"/>
        <v>0.3048</v>
      </c>
      <c r="AJ637" s="22">
        <v>1.0</v>
      </c>
      <c r="AK637" s="24">
        <f t="shared" si="143"/>
        <v>0.3333333333</v>
      </c>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c r="BU637" s="6"/>
      <c r="BV637" s="6"/>
      <c r="BW637" s="6"/>
      <c r="BX637" s="6"/>
      <c r="BY637" s="6"/>
      <c r="BZ637" s="6"/>
      <c r="CA637" s="6"/>
      <c r="CB637" s="6"/>
      <c r="CC637" s="6"/>
      <c r="CD637" s="6"/>
      <c r="CE637" s="6"/>
      <c r="CF637" s="6"/>
      <c r="CG637" s="6"/>
      <c r="CH637" s="6"/>
      <c r="CI637" s="6"/>
      <c r="CJ637" s="6"/>
      <c r="CK637" s="6"/>
      <c r="CL637" s="6"/>
      <c r="CM637" s="6"/>
      <c r="CN637" s="6"/>
      <c r="CO637" s="6"/>
      <c r="CP637" s="6"/>
      <c r="CQ637" s="6"/>
      <c r="CR637" s="6"/>
      <c r="CS637" s="6"/>
      <c r="CT637" s="6"/>
      <c r="CU637" s="6"/>
      <c r="CV637" s="6"/>
      <c r="CW637" s="6"/>
      <c r="CX637" s="6"/>
      <c r="CY637" s="6"/>
      <c r="CZ637" s="6"/>
      <c r="DA637" s="6"/>
      <c r="DB637" s="6"/>
      <c r="DC637" s="6"/>
      <c r="DD637" s="6"/>
      <c r="DE637" s="6"/>
      <c r="DF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28">
        <f t="shared" si="142"/>
        <v>0.3048</v>
      </c>
      <c r="AJ638" s="22">
        <v>1.0</v>
      </c>
      <c r="AK638" s="24">
        <f t="shared" si="143"/>
        <v>0.3333333333</v>
      </c>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c r="BU638" s="6"/>
      <c r="BV638" s="6"/>
      <c r="BW638" s="6"/>
      <c r="BX638" s="6"/>
      <c r="BY638" s="6"/>
      <c r="BZ638" s="6"/>
      <c r="CA638" s="6"/>
      <c r="CB638" s="6"/>
      <c r="CC638" s="6"/>
      <c r="CD638" s="6"/>
      <c r="CE638" s="6"/>
      <c r="CF638" s="6"/>
      <c r="CG638" s="6"/>
      <c r="CH638" s="6"/>
      <c r="CI638" s="6"/>
      <c r="CJ638" s="6"/>
      <c r="CK638" s="6"/>
      <c r="CL638" s="6"/>
      <c r="CM638" s="6"/>
      <c r="CN638" s="6"/>
      <c r="CO638" s="6"/>
      <c r="CP638" s="6"/>
      <c r="CQ638" s="6"/>
      <c r="CR638" s="6"/>
      <c r="CS638" s="6"/>
      <c r="CT638" s="6"/>
      <c r="CU638" s="6"/>
      <c r="CV638" s="6"/>
      <c r="CW638" s="6"/>
      <c r="CX638" s="6"/>
      <c r="CY638" s="6"/>
      <c r="CZ638" s="6"/>
      <c r="DA638" s="6"/>
      <c r="DB638" s="6"/>
      <c r="DC638" s="6"/>
      <c r="DD638" s="6"/>
      <c r="DE638" s="6"/>
      <c r="DF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28">
        <f t="shared" si="142"/>
        <v>0.3048</v>
      </c>
      <c r="AJ639" s="22">
        <v>1.0</v>
      </c>
      <c r="AK639" s="24">
        <f t="shared" si="143"/>
        <v>0.3333333333</v>
      </c>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c r="BU639" s="6"/>
      <c r="BV639" s="6"/>
      <c r="BW639" s="6"/>
      <c r="BX639" s="6"/>
      <c r="BY639" s="6"/>
      <c r="BZ639" s="6"/>
      <c r="CA639" s="6"/>
      <c r="CB639" s="6"/>
      <c r="CC639" s="6"/>
      <c r="CD639" s="6"/>
      <c r="CE639" s="6"/>
      <c r="CF639" s="6"/>
      <c r="CG639" s="6"/>
      <c r="CH639" s="6"/>
      <c r="CI639" s="6"/>
      <c r="CJ639" s="6"/>
      <c r="CK639" s="6"/>
      <c r="CL639" s="6"/>
      <c r="CM639" s="6"/>
      <c r="CN639" s="6"/>
      <c r="CO639" s="6"/>
      <c r="CP639" s="6"/>
      <c r="CQ639" s="6"/>
      <c r="CR639" s="6"/>
      <c r="CS639" s="6"/>
      <c r="CT639" s="6"/>
      <c r="CU639" s="6"/>
      <c r="CV639" s="6"/>
      <c r="CW639" s="6"/>
      <c r="CX639" s="6"/>
      <c r="CY639" s="6"/>
      <c r="CZ639" s="6"/>
      <c r="DA639" s="6"/>
      <c r="DB639" s="6"/>
      <c r="DC639" s="6"/>
      <c r="DD639" s="6"/>
      <c r="DE639" s="6"/>
      <c r="DF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28">
        <f t="shared" si="142"/>
        <v>0.3048</v>
      </c>
      <c r="AJ640" s="22">
        <v>1.0</v>
      </c>
      <c r="AK640" s="24">
        <f t="shared" si="143"/>
        <v>0.3333333333</v>
      </c>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c r="BU640" s="6"/>
      <c r="BV640" s="6"/>
      <c r="BW640" s="6"/>
      <c r="BX640" s="6"/>
      <c r="BY640" s="6"/>
      <c r="BZ640" s="6"/>
      <c r="CA640" s="6"/>
      <c r="CB640" s="6"/>
      <c r="CC640" s="6"/>
      <c r="CD640" s="6"/>
      <c r="CE640" s="6"/>
      <c r="CF640" s="6"/>
      <c r="CG640" s="6"/>
      <c r="CH640" s="6"/>
      <c r="CI640" s="6"/>
      <c r="CJ640" s="6"/>
      <c r="CK640" s="6"/>
      <c r="CL640" s="6"/>
      <c r="CM640" s="6"/>
      <c r="CN640" s="6"/>
      <c r="CO640" s="6"/>
      <c r="CP640" s="6"/>
      <c r="CQ640" s="6"/>
      <c r="CR640" s="6"/>
      <c r="CS640" s="6"/>
      <c r="CT640" s="6"/>
      <c r="CU640" s="6"/>
      <c r="CV640" s="6"/>
      <c r="CW640" s="6"/>
      <c r="CX640" s="6"/>
      <c r="CY640" s="6"/>
      <c r="CZ640" s="6"/>
      <c r="DA640" s="6"/>
      <c r="DB640" s="6"/>
      <c r="DC640" s="6"/>
      <c r="DD640" s="6"/>
      <c r="DE640" s="6"/>
      <c r="DF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28">
        <f t="shared" si="142"/>
        <v>0.3048</v>
      </c>
      <c r="AJ641" s="22">
        <v>1.0</v>
      </c>
      <c r="AK641" s="24">
        <f t="shared" si="143"/>
        <v>0.3333333333</v>
      </c>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c r="BU641" s="6"/>
      <c r="BV641" s="6"/>
      <c r="BW641" s="6"/>
      <c r="BX641" s="6"/>
      <c r="BY641" s="6"/>
      <c r="BZ641" s="6"/>
      <c r="CA641" s="6"/>
      <c r="CB641" s="6"/>
      <c r="CC641" s="6"/>
      <c r="CD641" s="6"/>
      <c r="CE641" s="6"/>
      <c r="CF641" s="6"/>
      <c r="CG641" s="6"/>
      <c r="CH641" s="6"/>
      <c r="CI641" s="6"/>
      <c r="CJ641" s="6"/>
      <c r="CK641" s="6"/>
      <c r="CL641" s="6"/>
      <c r="CM641" s="6"/>
      <c r="CN641" s="6"/>
      <c r="CO641" s="6"/>
      <c r="CP641" s="6"/>
      <c r="CQ641" s="6"/>
      <c r="CR641" s="6"/>
      <c r="CS641" s="6"/>
      <c r="CT641" s="6"/>
      <c r="CU641" s="6"/>
      <c r="CV641" s="6"/>
      <c r="CW641" s="6"/>
      <c r="CX641" s="6"/>
      <c r="CY641" s="6"/>
      <c r="CZ641" s="6"/>
      <c r="DA641" s="6"/>
      <c r="DB641" s="6"/>
      <c r="DC641" s="6"/>
      <c r="DD641" s="6"/>
      <c r="DE641" s="6"/>
      <c r="DF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28">
        <f t="shared" si="142"/>
        <v>0.3048</v>
      </c>
      <c r="AJ642" s="22">
        <v>1.0</v>
      </c>
      <c r="AK642" s="24">
        <f t="shared" si="143"/>
        <v>0.3333333333</v>
      </c>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c r="BU642" s="6"/>
      <c r="BV642" s="6"/>
      <c r="BW642" s="6"/>
      <c r="BX642" s="6"/>
      <c r="BY642" s="6"/>
      <c r="BZ642" s="6"/>
      <c r="CA642" s="6"/>
      <c r="CB642" s="6"/>
      <c r="CC642" s="6"/>
      <c r="CD642" s="6"/>
      <c r="CE642" s="6"/>
      <c r="CF642" s="6"/>
      <c r="CG642" s="6"/>
      <c r="CH642" s="6"/>
      <c r="CI642" s="6"/>
      <c r="CJ642" s="6"/>
      <c r="CK642" s="6"/>
      <c r="CL642" s="6"/>
      <c r="CM642" s="6"/>
      <c r="CN642" s="6"/>
      <c r="CO642" s="6"/>
      <c r="CP642" s="6"/>
      <c r="CQ642" s="6"/>
      <c r="CR642" s="6"/>
      <c r="CS642" s="6"/>
      <c r="CT642" s="6"/>
      <c r="CU642" s="6"/>
      <c r="CV642" s="6"/>
      <c r="CW642" s="6"/>
      <c r="CX642" s="6"/>
      <c r="CY642" s="6"/>
      <c r="CZ642" s="6"/>
      <c r="DA642" s="6"/>
      <c r="DB642" s="6"/>
      <c r="DC642" s="6"/>
      <c r="DD642" s="6"/>
      <c r="DE642" s="6"/>
      <c r="DF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28">
        <f t="shared" si="142"/>
        <v>0.3048</v>
      </c>
      <c r="AJ643" s="22">
        <v>1.0</v>
      </c>
      <c r="AK643" s="24">
        <f t="shared" si="143"/>
        <v>0.3333333333</v>
      </c>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c r="BU643" s="6"/>
      <c r="BV643" s="6"/>
      <c r="BW643" s="6"/>
      <c r="BX643" s="6"/>
      <c r="BY643" s="6"/>
      <c r="BZ643" s="6"/>
      <c r="CA643" s="6"/>
      <c r="CB643" s="6"/>
      <c r="CC643" s="6"/>
      <c r="CD643" s="6"/>
      <c r="CE643" s="6"/>
      <c r="CF643" s="6"/>
      <c r="CG643" s="6"/>
      <c r="CH643" s="6"/>
      <c r="CI643" s="6"/>
      <c r="CJ643" s="6"/>
      <c r="CK643" s="6"/>
      <c r="CL643" s="6"/>
      <c r="CM643" s="6"/>
      <c r="CN643" s="6"/>
      <c r="CO643" s="6"/>
      <c r="CP643" s="6"/>
      <c r="CQ643" s="6"/>
      <c r="CR643" s="6"/>
      <c r="CS643" s="6"/>
      <c r="CT643" s="6"/>
      <c r="CU643" s="6"/>
      <c r="CV643" s="6"/>
      <c r="CW643" s="6"/>
      <c r="CX643" s="6"/>
      <c r="CY643" s="6"/>
      <c r="CZ643" s="6"/>
      <c r="DA643" s="6"/>
      <c r="DB643" s="6"/>
      <c r="DC643" s="6"/>
      <c r="DD643" s="6"/>
      <c r="DE643" s="6"/>
      <c r="DF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28">
        <f t="shared" si="142"/>
        <v>0.3048</v>
      </c>
      <c r="AJ644" s="22">
        <v>1.0</v>
      </c>
      <c r="AK644" s="24">
        <f t="shared" si="143"/>
        <v>0.3333333333</v>
      </c>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c r="BU644" s="6"/>
      <c r="BV644" s="6"/>
      <c r="BW644" s="6"/>
      <c r="BX644" s="6"/>
      <c r="BY644" s="6"/>
      <c r="BZ644" s="6"/>
      <c r="CA644" s="6"/>
      <c r="CB644" s="6"/>
      <c r="CC644" s="6"/>
      <c r="CD644" s="6"/>
      <c r="CE644" s="6"/>
      <c r="CF644" s="6"/>
      <c r="CG644" s="6"/>
      <c r="CH644" s="6"/>
      <c r="CI644" s="6"/>
      <c r="CJ644" s="6"/>
      <c r="CK644" s="6"/>
      <c r="CL644" s="6"/>
      <c r="CM644" s="6"/>
      <c r="CN644" s="6"/>
      <c r="CO644" s="6"/>
      <c r="CP644" s="6"/>
      <c r="CQ644" s="6"/>
      <c r="CR644" s="6"/>
      <c r="CS644" s="6"/>
      <c r="CT644" s="6"/>
      <c r="CU644" s="6"/>
      <c r="CV644" s="6"/>
      <c r="CW644" s="6"/>
      <c r="CX644" s="6"/>
      <c r="CY644" s="6"/>
      <c r="CZ644" s="6"/>
      <c r="DA644" s="6"/>
      <c r="DB644" s="6"/>
      <c r="DC644" s="6"/>
      <c r="DD644" s="6"/>
      <c r="DE644" s="6"/>
      <c r="DF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28">
        <f t="shared" si="142"/>
        <v>0.3048</v>
      </c>
      <c r="AJ645" s="22">
        <v>1.0</v>
      </c>
      <c r="AK645" s="24">
        <f t="shared" si="143"/>
        <v>0.3333333333</v>
      </c>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c r="BU645" s="6"/>
      <c r="BV645" s="6"/>
      <c r="BW645" s="6"/>
      <c r="BX645" s="6"/>
      <c r="BY645" s="6"/>
      <c r="BZ645" s="6"/>
      <c r="CA645" s="6"/>
      <c r="CB645" s="6"/>
      <c r="CC645" s="6"/>
      <c r="CD645" s="6"/>
      <c r="CE645" s="6"/>
      <c r="CF645" s="6"/>
      <c r="CG645" s="6"/>
      <c r="CH645" s="6"/>
      <c r="CI645" s="6"/>
      <c r="CJ645" s="6"/>
      <c r="CK645" s="6"/>
      <c r="CL645" s="6"/>
      <c r="CM645" s="6"/>
      <c r="CN645" s="6"/>
      <c r="CO645" s="6"/>
      <c r="CP645" s="6"/>
      <c r="CQ645" s="6"/>
      <c r="CR645" s="6"/>
      <c r="CS645" s="6"/>
      <c r="CT645" s="6"/>
      <c r="CU645" s="6"/>
      <c r="CV645" s="6"/>
      <c r="CW645" s="6"/>
      <c r="CX645" s="6"/>
      <c r="CY645" s="6"/>
      <c r="CZ645" s="6"/>
      <c r="DA645" s="6"/>
      <c r="DB645" s="6"/>
      <c r="DC645" s="6"/>
      <c r="DD645" s="6"/>
      <c r="DE645" s="6"/>
      <c r="DF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28">
        <f t="shared" si="142"/>
        <v>0.3048</v>
      </c>
      <c r="AJ646" s="22">
        <v>1.0</v>
      </c>
      <c r="AK646" s="24">
        <f t="shared" si="143"/>
        <v>0.3333333333</v>
      </c>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c r="BU646" s="6"/>
      <c r="BV646" s="6"/>
      <c r="BW646" s="6"/>
      <c r="BX646" s="6"/>
      <c r="BY646" s="6"/>
      <c r="BZ646" s="6"/>
      <c r="CA646" s="6"/>
      <c r="CB646" s="6"/>
      <c r="CC646" s="6"/>
      <c r="CD646" s="6"/>
      <c r="CE646" s="6"/>
      <c r="CF646" s="6"/>
      <c r="CG646" s="6"/>
      <c r="CH646" s="6"/>
      <c r="CI646" s="6"/>
      <c r="CJ646" s="6"/>
      <c r="CK646" s="6"/>
      <c r="CL646" s="6"/>
      <c r="CM646" s="6"/>
      <c r="CN646" s="6"/>
      <c r="CO646" s="6"/>
      <c r="CP646" s="6"/>
      <c r="CQ646" s="6"/>
      <c r="CR646" s="6"/>
      <c r="CS646" s="6"/>
      <c r="CT646" s="6"/>
      <c r="CU646" s="6"/>
      <c r="CV646" s="6"/>
      <c r="CW646" s="6"/>
      <c r="CX646" s="6"/>
      <c r="CY646" s="6"/>
      <c r="CZ646" s="6"/>
      <c r="DA646" s="6"/>
      <c r="DB646" s="6"/>
      <c r="DC646" s="6"/>
      <c r="DD646" s="6"/>
      <c r="DE646" s="6"/>
      <c r="DF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28">
        <f t="shared" si="142"/>
        <v>0.3048</v>
      </c>
      <c r="AJ647" s="22">
        <v>1.0</v>
      </c>
      <c r="AK647" s="24">
        <f t="shared" si="143"/>
        <v>0.3333333333</v>
      </c>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c r="BU647" s="6"/>
      <c r="BV647" s="6"/>
      <c r="BW647" s="6"/>
      <c r="BX647" s="6"/>
      <c r="BY647" s="6"/>
      <c r="BZ647" s="6"/>
      <c r="CA647" s="6"/>
      <c r="CB647" s="6"/>
      <c r="CC647" s="6"/>
      <c r="CD647" s="6"/>
      <c r="CE647" s="6"/>
      <c r="CF647" s="6"/>
      <c r="CG647" s="6"/>
      <c r="CH647" s="6"/>
      <c r="CI647" s="6"/>
      <c r="CJ647" s="6"/>
      <c r="CK647" s="6"/>
      <c r="CL647" s="6"/>
      <c r="CM647" s="6"/>
      <c r="CN647" s="6"/>
      <c r="CO647" s="6"/>
      <c r="CP647" s="6"/>
      <c r="CQ647" s="6"/>
      <c r="CR647" s="6"/>
      <c r="CS647" s="6"/>
      <c r="CT647" s="6"/>
      <c r="CU647" s="6"/>
      <c r="CV647" s="6"/>
      <c r="CW647" s="6"/>
      <c r="CX647" s="6"/>
      <c r="CY647" s="6"/>
      <c r="CZ647" s="6"/>
      <c r="DA647" s="6"/>
      <c r="DB647" s="6"/>
      <c r="DC647" s="6"/>
      <c r="DD647" s="6"/>
      <c r="DE647" s="6"/>
      <c r="DF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28">
        <f t="shared" si="142"/>
        <v>0.3048</v>
      </c>
      <c r="AJ648" s="22">
        <v>1.0</v>
      </c>
      <c r="AK648" s="24">
        <f t="shared" si="143"/>
        <v>0.3333333333</v>
      </c>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c r="BU648" s="6"/>
      <c r="BV648" s="6"/>
      <c r="BW648" s="6"/>
      <c r="BX648" s="6"/>
      <c r="BY648" s="6"/>
      <c r="BZ648" s="6"/>
      <c r="CA648" s="6"/>
      <c r="CB648" s="6"/>
      <c r="CC648" s="6"/>
      <c r="CD648" s="6"/>
      <c r="CE648" s="6"/>
      <c r="CF648" s="6"/>
      <c r="CG648" s="6"/>
      <c r="CH648" s="6"/>
      <c r="CI648" s="6"/>
      <c r="CJ648" s="6"/>
      <c r="CK648" s="6"/>
      <c r="CL648" s="6"/>
      <c r="CM648" s="6"/>
      <c r="CN648" s="6"/>
      <c r="CO648" s="6"/>
      <c r="CP648" s="6"/>
      <c r="CQ648" s="6"/>
      <c r="CR648" s="6"/>
      <c r="CS648" s="6"/>
      <c r="CT648" s="6"/>
      <c r="CU648" s="6"/>
      <c r="CV648" s="6"/>
      <c r="CW648" s="6"/>
      <c r="CX648" s="6"/>
      <c r="CY648" s="6"/>
      <c r="CZ648" s="6"/>
      <c r="DA648" s="6"/>
      <c r="DB648" s="6"/>
      <c r="DC648" s="6"/>
      <c r="DD648" s="6"/>
      <c r="DE648" s="6"/>
      <c r="DF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28">
        <f t="shared" si="142"/>
        <v>0.3048</v>
      </c>
      <c r="AJ649" s="22">
        <v>1.0</v>
      </c>
      <c r="AK649" s="24">
        <f t="shared" si="143"/>
        <v>0.3333333333</v>
      </c>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c r="BU649" s="6"/>
      <c r="BV649" s="6"/>
      <c r="BW649" s="6"/>
      <c r="BX649" s="6"/>
      <c r="BY649" s="6"/>
      <c r="BZ649" s="6"/>
      <c r="CA649" s="6"/>
      <c r="CB649" s="6"/>
      <c r="CC649" s="6"/>
      <c r="CD649" s="6"/>
      <c r="CE649" s="6"/>
      <c r="CF649" s="6"/>
      <c r="CG649" s="6"/>
      <c r="CH649" s="6"/>
      <c r="CI649" s="6"/>
      <c r="CJ649" s="6"/>
      <c r="CK649" s="6"/>
      <c r="CL649" s="6"/>
      <c r="CM649" s="6"/>
      <c r="CN649" s="6"/>
      <c r="CO649" s="6"/>
      <c r="CP649" s="6"/>
      <c r="CQ649" s="6"/>
      <c r="CR649" s="6"/>
      <c r="CS649" s="6"/>
      <c r="CT649" s="6"/>
      <c r="CU649" s="6"/>
      <c r="CV649" s="6"/>
      <c r="CW649" s="6"/>
      <c r="CX649" s="6"/>
      <c r="CY649" s="6"/>
      <c r="CZ649" s="6"/>
      <c r="DA649" s="6"/>
      <c r="DB649" s="6"/>
      <c r="DC649" s="6"/>
      <c r="DD649" s="6"/>
      <c r="DE649" s="6"/>
      <c r="DF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28">
        <f t="shared" si="142"/>
        <v>0.3048</v>
      </c>
      <c r="AJ650" s="22">
        <v>1.0</v>
      </c>
      <c r="AK650" s="24">
        <f t="shared" si="143"/>
        <v>0.3333333333</v>
      </c>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c r="BU650" s="6"/>
      <c r="BV650" s="6"/>
      <c r="BW650" s="6"/>
      <c r="BX650" s="6"/>
      <c r="BY650" s="6"/>
      <c r="BZ650" s="6"/>
      <c r="CA650" s="6"/>
      <c r="CB650" s="6"/>
      <c r="CC650" s="6"/>
      <c r="CD650" s="6"/>
      <c r="CE650" s="6"/>
      <c r="CF650" s="6"/>
      <c r="CG650" s="6"/>
      <c r="CH650" s="6"/>
      <c r="CI650" s="6"/>
      <c r="CJ650" s="6"/>
      <c r="CK650" s="6"/>
      <c r="CL650" s="6"/>
      <c r="CM650" s="6"/>
      <c r="CN650" s="6"/>
      <c r="CO650" s="6"/>
      <c r="CP650" s="6"/>
      <c r="CQ650" s="6"/>
      <c r="CR650" s="6"/>
      <c r="CS650" s="6"/>
      <c r="CT650" s="6"/>
      <c r="CU650" s="6"/>
      <c r="CV650" s="6"/>
      <c r="CW650" s="6"/>
      <c r="CX650" s="6"/>
      <c r="CY650" s="6"/>
      <c r="CZ650" s="6"/>
      <c r="DA650" s="6"/>
      <c r="DB650" s="6"/>
      <c r="DC650" s="6"/>
      <c r="DD650" s="6"/>
      <c r="DE650" s="6"/>
      <c r="DF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28">
        <f t="shared" si="142"/>
        <v>0.3048</v>
      </c>
      <c r="AJ651" s="22">
        <v>1.0</v>
      </c>
      <c r="AK651" s="24">
        <f t="shared" si="143"/>
        <v>0.3333333333</v>
      </c>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c r="BU651" s="6"/>
      <c r="BV651" s="6"/>
      <c r="BW651" s="6"/>
      <c r="BX651" s="6"/>
      <c r="BY651" s="6"/>
      <c r="BZ651" s="6"/>
      <c r="CA651" s="6"/>
      <c r="CB651" s="6"/>
      <c r="CC651" s="6"/>
      <c r="CD651" s="6"/>
      <c r="CE651" s="6"/>
      <c r="CF651" s="6"/>
      <c r="CG651" s="6"/>
      <c r="CH651" s="6"/>
      <c r="CI651" s="6"/>
      <c r="CJ651" s="6"/>
      <c r="CK651" s="6"/>
      <c r="CL651" s="6"/>
      <c r="CM651" s="6"/>
      <c r="CN651" s="6"/>
      <c r="CO651" s="6"/>
      <c r="CP651" s="6"/>
      <c r="CQ651" s="6"/>
      <c r="CR651" s="6"/>
      <c r="CS651" s="6"/>
      <c r="CT651" s="6"/>
      <c r="CU651" s="6"/>
      <c r="CV651" s="6"/>
      <c r="CW651" s="6"/>
      <c r="CX651" s="6"/>
      <c r="CY651" s="6"/>
      <c r="CZ651" s="6"/>
      <c r="DA651" s="6"/>
      <c r="DB651" s="6"/>
      <c r="DC651" s="6"/>
      <c r="DD651" s="6"/>
      <c r="DE651" s="6"/>
      <c r="DF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28">
        <f t="shared" si="142"/>
        <v>0.3048</v>
      </c>
      <c r="AJ652" s="22">
        <v>1.0</v>
      </c>
      <c r="AK652" s="24">
        <f t="shared" si="143"/>
        <v>0.3333333333</v>
      </c>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c r="BU652" s="6"/>
      <c r="BV652" s="6"/>
      <c r="BW652" s="6"/>
      <c r="BX652" s="6"/>
      <c r="BY652" s="6"/>
      <c r="BZ652" s="6"/>
      <c r="CA652" s="6"/>
      <c r="CB652" s="6"/>
      <c r="CC652" s="6"/>
      <c r="CD652" s="6"/>
      <c r="CE652" s="6"/>
      <c r="CF652" s="6"/>
      <c r="CG652" s="6"/>
      <c r="CH652" s="6"/>
      <c r="CI652" s="6"/>
      <c r="CJ652" s="6"/>
      <c r="CK652" s="6"/>
      <c r="CL652" s="6"/>
      <c r="CM652" s="6"/>
      <c r="CN652" s="6"/>
      <c r="CO652" s="6"/>
      <c r="CP652" s="6"/>
      <c r="CQ652" s="6"/>
      <c r="CR652" s="6"/>
      <c r="CS652" s="6"/>
      <c r="CT652" s="6"/>
      <c r="CU652" s="6"/>
      <c r="CV652" s="6"/>
      <c r="CW652" s="6"/>
      <c r="CX652" s="6"/>
      <c r="CY652" s="6"/>
      <c r="CZ652" s="6"/>
      <c r="DA652" s="6"/>
      <c r="DB652" s="6"/>
      <c r="DC652" s="6"/>
      <c r="DD652" s="6"/>
      <c r="DE652" s="6"/>
      <c r="DF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28">
        <f t="shared" si="142"/>
        <v>0.3048</v>
      </c>
      <c r="AJ653" s="22">
        <v>1.0</v>
      </c>
      <c r="AK653" s="24">
        <f t="shared" si="143"/>
        <v>0.3333333333</v>
      </c>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c r="BU653" s="6"/>
      <c r="BV653" s="6"/>
      <c r="BW653" s="6"/>
      <c r="BX653" s="6"/>
      <c r="BY653" s="6"/>
      <c r="BZ653" s="6"/>
      <c r="CA653" s="6"/>
      <c r="CB653" s="6"/>
      <c r="CC653" s="6"/>
      <c r="CD653" s="6"/>
      <c r="CE653" s="6"/>
      <c r="CF653" s="6"/>
      <c r="CG653" s="6"/>
      <c r="CH653" s="6"/>
      <c r="CI653" s="6"/>
      <c r="CJ653" s="6"/>
      <c r="CK653" s="6"/>
      <c r="CL653" s="6"/>
      <c r="CM653" s="6"/>
      <c r="CN653" s="6"/>
      <c r="CO653" s="6"/>
      <c r="CP653" s="6"/>
      <c r="CQ653" s="6"/>
      <c r="CR653" s="6"/>
      <c r="CS653" s="6"/>
      <c r="CT653" s="6"/>
      <c r="CU653" s="6"/>
      <c r="CV653" s="6"/>
      <c r="CW653" s="6"/>
      <c r="CX653" s="6"/>
      <c r="CY653" s="6"/>
      <c r="CZ653" s="6"/>
      <c r="DA653" s="6"/>
      <c r="DB653" s="6"/>
      <c r="DC653" s="6"/>
      <c r="DD653" s="6"/>
      <c r="DE653" s="6"/>
      <c r="DF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28">
        <f t="shared" si="142"/>
        <v>0.3048</v>
      </c>
      <c r="AJ654" s="22">
        <v>1.0</v>
      </c>
      <c r="AK654" s="24">
        <f t="shared" si="143"/>
        <v>0.3333333333</v>
      </c>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c r="BU654" s="6"/>
      <c r="BV654" s="6"/>
      <c r="BW654" s="6"/>
      <c r="BX654" s="6"/>
      <c r="BY654" s="6"/>
      <c r="BZ654" s="6"/>
      <c r="CA654" s="6"/>
      <c r="CB654" s="6"/>
      <c r="CC654" s="6"/>
      <c r="CD654" s="6"/>
      <c r="CE654" s="6"/>
      <c r="CF654" s="6"/>
      <c r="CG654" s="6"/>
      <c r="CH654" s="6"/>
      <c r="CI654" s="6"/>
      <c r="CJ654" s="6"/>
      <c r="CK654" s="6"/>
      <c r="CL654" s="6"/>
      <c r="CM654" s="6"/>
      <c r="CN654" s="6"/>
      <c r="CO654" s="6"/>
      <c r="CP654" s="6"/>
      <c r="CQ654" s="6"/>
      <c r="CR654" s="6"/>
      <c r="CS654" s="6"/>
      <c r="CT654" s="6"/>
      <c r="CU654" s="6"/>
      <c r="CV654" s="6"/>
      <c r="CW654" s="6"/>
      <c r="CX654" s="6"/>
      <c r="CY654" s="6"/>
      <c r="CZ654" s="6"/>
      <c r="DA654" s="6"/>
      <c r="DB654" s="6"/>
      <c r="DC654" s="6"/>
      <c r="DD654" s="6"/>
      <c r="DE654" s="6"/>
      <c r="DF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7"/>
      <c r="AJ655" s="8"/>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c r="BU655" s="6"/>
      <c r="BV655" s="6"/>
      <c r="BW655" s="6"/>
      <c r="BX655" s="6"/>
      <c r="BY655" s="6"/>
      <c r="BZ655" s="6"/>
      <c r="CA655" s="6"/>
      <c r="CB655" s="6"/>
      <c r="CC655" s="6"/>
      <c r="CD655" s="6"/>
      <c r="CE655" s="6"/>
      <c r="CF655" s="6"/>
      <c r="CG655" s="6"/>
      <c r="CH655" s="6"/>
      <c r="CI655" s="6"/>
      <c r="CJ655" s="6"/>
      <c r="CK655" s="6"/>
      <c r="CL655" s="6"/>
      <c r="CM655" s="6"/>
      <c r="CN655" s="6"/>
      <c r="CO655" s="6"/>
      <c r="CP655" s="6"/>
      <c r="CQ655" s="6"/>
      <c r="CR655" s="6"/>
      <c r="CS655" s="6"/>
      <c r="CT655" s="6"/>
      <c r="CU655" s="6"/>
      <c r="CV655" s="6"/>
      <c r="CW655" s="6"/>
      <c r="CX655" s="6"/>
      <c r="CY655" s="6"/>
      <c r="CZ655" s="6"/>
      <c r="DA655" s="6"/>
      <c r="DB655" s="6"/>
      <c r="DC655" s="6"/>
      <c r="DD655" s="6"/>
      <c r="DE655" s="6"/>
      <c r="DF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7"/>
      <c r="AJ656" s="8"/>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c r="BU656" s="6"/>
      <c r="BV656" s="6"/>
      <c r="BW656" s="6"/>
      <c r="BX656" s="6"/>
      <c r="BY656" s="6"/>
      <c r="BZ656" s="6"/>
      <c r="CA656" s="6"/>
      <c r="CB656" s="6"/>
      <c r="CC656" s="6"/>
      <c r="CD656" s="6"/>
      <c r="CE656" s="6"/>
      <c r="CF656" s="6"/>
      <c r="CG656" s="6"/>
      <c r="CH656" s="6"/>
      <c r="CI656" s="6"/>
      <c r="CJ656" s="6"/>
      <c r="CK656" s="6"/>
      <c r="CL656" s="6"/>
      <c r="CM656" s="6"/>
      <c r="CN656" s="6"/>
      <c r="CO656" s="6"/>
      <c r="CP656" s="6"/>
      <c r="CQ656" s="6"/>
      <c r="CR656" s="6"/>
      <c r="CS656" s="6"/>
      <c r="CT656" s="6"/>
      <c r="CU656" s="6"/>
      <c r="CV656" s="6"/>
      <c r="CW656" s="6"/>
      <c r="CX656" s="6"/>
      <c r="CY656" s="6"/>
      <c r="CZ656" s="6"/>
      <c r="DA656" s="6"/>
      <c r="DB656" s="6"/>
      <c r="DC656" s="6"/>
      <c r="DD656" s="6"/>
      <c r="DE656" s="6"/>
      <c r="DF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7"/>
      <c r="AJ657" s="8"/>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c r="BU657" s="6"/>
      <c r="BV657" s="6"/>
      <c r="BW657" s="6"/>
      <c r="BX657" s="6"/>
      <c r="BY657" s="6"/>
      <c r="BZ657" s="6"/>
      <c r="CA657" s="6"/>
      <c r="CB657" s="6"/>
      <c r="CC657" s="6"/>
      <c r="CD657" s="6"/>
      <c r="CE657" s="6"/>
      <c r="CF657" s="6"/>
      <c r="CG657" s="6"/>
      <c r="CH657" s="6"/>
      <c r="CI657" s="6"/>
      <c r="CJ657" s="6"/>
      <c r="CK657" s="6"/>
      <c r="CL657" s="6"/>
      <c r="CM657" s="6"/>
      <c r="CN657" s="6"/>
      <c r="CO657" s="6"/>
      <c r="CP657" s="6"/>
      <c r="CQ657" s="6"/>
      <c r="CR657" s="6"/>
      <c r="CS657" s="6"/>
      <c r="CT657" s="6"/>
      <c r="CU657" s="6"/>
      <c r="CV657" s="6"/>
      <c r="CW657" s="6"/>
      <c r="CX657" s="6"/>
      <c r="CY657" s="6"/>
      <c r="CZ657" s="6"/>
      <c r="DA657" s="6"/>
      <c r="DB657" s="6"/>
      <c r="DC657" s="6"/>
      <c r="DD657" s="6"/>
      <c r="DE657" s="6"/>
      <c r="DF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7"/>
      <c r="AJ658" s="8"/>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c r="BU658" s="6"/>
      <c r="BV658" s="6"/>
      <c r="BW658" s="6"/>
      <c r="BX658" s="6"/>
      <c r="BY658" s="6"/>
      <c r="BZ658" s="6"/>
      <c r="CA658" s="6"/>
      <c r="CB658" s="6"/>
      <c r="CC658" s="6"/>
      <c r="CD658" s="6"/>
      <c r="CE658" s="6"/>
      <c r="CF658" s="6"/>
      <c r="CG658" s="6"/>
      <c r="CH658" s="6"/>
      <c r="CI658" s="6"/>
      <c r="CJ658" s="6"/>
      <c r="CK658" s="6"/>
      <c r="CL658" s="6"/>
      <c r="CM658" s="6"/>
      <c r="CN658" s="6"/>
      <c r="CO658" s="6"/>
      <c r="CP658" s="6"/>
      <c r="CQ658" s="6"/>
      <c r="CR658" s="6"/>
      <c r="CS658" s="6"/>
      <c r="CT658" s="6"/>
      <c r="CU658" s="6"/>
      <c r="CV658" s="6"/>
      <c r="CW658" s="6"/>
      <c r="CX658" s="6"/>
      <c r="CY658" s="6"/>
      <c r="CZ658" s="6"/>
      <c r="DA658" s="6"/>
      <c r="DB658" s="6"/>
      <c r="DC658" s="6"/>
      <c r="DD658" s="6"/>
      <c r="DE658" s="6"/>
      <c r="DF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7"/>
      <c r="AJ659" s="8"/>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c r="BU659" s="6"/>
      <c r="BV659" s="6"/>
      <c r="BW659" s="6"/>
      <c r="BX659" s="6"/>
      <c r="BY659" s="6"/>
      <c r="BZ659" s="6"/>
      <c r="CA659" s="6"/>
      <c r="CB659" s="6"/>
      <c r="CC659" s="6"/>
      <c r="CD659" s="6"/>
      <c r="CE659" s="6"/>
      <c r="CF659" s="6"/>
      <c r="CG659" s="6"/>
      <c r="CH659" s="6"/>
      <c r="CI659" s="6"/>
      <c r="CJ659" s="6"/>
      <c r="CK659" s="6"/>
      <c r="CL659" s="6"/>
      <c r="CM659" s="6"/>
      <c r="CN659" s="6"/>
      <c r="CO659" s="6"/>
      <c r="CP659" s="6"/>
      <c r="CQ659" s="6"/>
      <c r="CR659" s="6"/>
      <c r="CS659" s="6"/>
      <c r="CT659" s="6"/>
      <c r="CU659" s="6"/>
      <c r="CV659" s="6"/>
      <c r="CW659" s="6"/>
      <c r="CX659" s="6"/>
      <c r="CY659" s="6"/>
      <c r="CZ659" s="6"/>
      <c r="DA659" s="6"/>
      <c r="DB659" s="6"/>
      <c r="DC659" s="6"/>
      <c r="DD659" s="6"/>
      <c r="DE659" s="6"/>
      <c r="DF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7"/>
      <c r="AJ660" s="8"/>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c r="BU660" s="6"/>
      <c r="BV660" s="6"/>
      <c r="BW660" s="6"/>
      <c r="BX660" s="6"/>
      <c r="BY660" s="6"/>
      <c r="BZ660" s="6"/>
      <c r="CA660" s="6"/>
      <c r="CB660" s="6"/>
      <c r="CC660" s="6"/>
      <c r="CD660" s="6"/>
      <c r="CE660" s="6"/>
      <c r="CF660" s="6"/>
      <c r="CG660" s="6"/>
      <c r="CH660" s="6"/>
      <c r="CI660" s="6"/>
      <c r="CJ660" s="6"/>
      <c r="CK660" s="6"/>
      <c r="CL660" s="6"/>
      <c r="CM660" s="6"/>
      <c r="CN660" s="6"/>
      <c r="CO660" s="6"/>
      <c r="CP660" s="6"/>
      <c r="CQ660" s="6"/>
      <c r="CR660" s="6"/>
      <c r="CS660" s="6"/>
      <c r="CT660" s="6"/>
      <c r="CU660" s="6"/>
      <c r="CV660" s="6"/>
      <c r="CW660" s="6"/>
      <c r="CX660" s="6"/>
      <c r="CY660" s="6"/>
      <c r="CZ660" s="6"/>
      <c r="DA660" s="6"/>
      <c r="DB660" s="6"/>
      <c r="DC660" s="6"/>
      <c r="DD660" s="6"/>
      <c r="DE660" s="6"/>
      <c r="DF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7"/>
      <c r="AJ661" s="8"/>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c r="BU661" s="6"/>
      <c r="BV661" s="6"/>
      <c r="BW661" s="6"/>
      <c r="BX661" s="6"/>
      <c r="BY661" s="6"/>
      <c r="BZ661" s="6"/>
      <c r="CA661" s="6"/>
      <c r="CB661" s="6"/>
      <c r="CC661" s="6"/>
      <c r="CD661" s="6"/>
      <c r="CE661" s="6"/>
      <c r="CF661" s="6"/>
      <c r="CG661" s="6"/>
      <c r="CH661" s="6"/>
      <c r="CI661" s="6"/>
      <c r="CJ661" s="6"/>
      <c r="CK661" s="6"/>
      <c r="CL661" s="6"/>
      <c r="CM661" s="6"/>
      <c r="CN661" s="6"/>
      <c r="CO661" s="6"/>
      <c r="CP661" s="6"/>
      <c r="CQ661" s="6"/>
      <c r="CR661" s="6"/>
      <c r="CS661" s="6"/>
      <c r="CT661" s="6"/>
      <c r="CU661" s="6"/>
      <c r="CV661" s="6"/>
      <c r="CW661" s="6"/>
      <c r="CX661" s="6"/>
      <c r="CY661" s="6"/>
      <c r="CZ661" s="6"/>
      <c r="DA661" s="6"/>
      <c r="DB661" s="6"/>
      <c r="DC661" s="6"/>
      <c r="DD661" s="6"/>
      <c r="DE661" s="6"/>
      <c r="DF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7"/>
      <c r="AJ662" s="8"/>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c r="BU662" s="6"/>
      <c r="BV662" s="6"/>
      <c r="BW662" s="6"/>
      <c r="BX662" s="6"/>
      <c r="BY662" s="6"/>
      <c r="BZ662" s="6"/>
      <c r="CA662" s="6"/>
      <c r="CB662" s="6"/>
      <c r="CC662" s="6"/>
      <c r="CD662" s="6"/>
      <c r="CE662" s="6"/>
      <c r="CF662" s="6"/>
      <c r="CG662" s="6"/>
      <c r="CH662" s="6"/>
      <c r="CI662" s="6"/>
      <c r="CJ662" s="6"/>
      <c r="CK662" s="6"/>
      <c r="CL662" s="6"/>
      <c r="CM662" s="6"/>
      <c r="CN662" s="6"/>
      <c r="CO662" s="6"/>
      <c r="CP662" s="6"/>
      <c r="CQ662" s="6"/>
      <c r="CR662" s="6"/>
      <c r="CS662" s="6"/>
      <c r="CT662" s="6"/>
      <c r="CU662" s="6"/>
      <c r="CV662" s="6"/>
      <c r="CW662" s="6"/>
      <c r="CX662" s="6"/>
      <c r="CY662" s="6"/>
      <c r="CZ662" s="6"/>
      <c r="DA662" s="6"/>
      <c r="DB662" s="6"/>
      <c r="DC662" s="6"/>
      <c r="DD662" s="6"/>
      <c r="DE662" s="6"/>
      <c r="DF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7"/>
      <c r="AJ663" s="8"/>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c r="BU663" s="6"/>
      <c r="BV663" s="6"/>
      <c r="BW663" s="6"/>
      <c r="BX663" s="6"/>
      <c r="BY663" s="6"/>
      <c r="BZ663" s="6"/>
      <c r="CA663" s="6"/>
      <c r="CB663" s="6"/>
      <c r="CC663" s="6"/>
      <c r="CD663" s="6"/>
      <c r="CE663" s="6"/>
      <c r="CF663" s="6"/>
      <c r="CG663" s="6"/>
      <c r="CH663" s="6"/>
      <c r="CI663" s="6"/>
      <c r="CJ663" s="6"/>
      <c r="CK663" s="6"/>
      <c r="CL663" s="6"/>
      <c r="CM663" s="6"/>
      <c r="CN663" s="6"/>
      <c r="CO663" s="6"/>
      <c r="CP663" s="6"/>
      <c r="CQ663" s="6"/>
      <c r="CR663" s="6"/>
      <c r="CS663" s="6"/>
      <c r="CT663" s="6"/>
      <c r="CU663" s="6"/>
      <c r="CV663" s="6"/>
      <c r="CW663" s="6"/>
      <c r="CX663" s="6"/>
      <c r="CY663" s="6"/>
      <c r="CZ663" s="6"/>
      <c r="DA663" s="6"/>
      <c r="DB663" s="6"/>
      <c r="DC663" s="6"/>
      <c r="DD663" s="6"/>
      <c r="DE663" s="6"/>
      <c r="DF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7"/>
      <c r="AJ664" s="8"/>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c r="BU664" s="6"/>
      <c r="BV664" s="6"/>
      <c r="BW664" s="6"/>
      <c r="BX664" s="6"/>
      <c r="BY664" s="6"/>
      <c r="BZ664" s="6"/>
      <c r="CA664" s="6"/>
      <c r="CB664" s="6"/>
      <c r="CC664" s="6"/>
      <c r="CD664" s="6"/>
      <c r="CE664" s="6"/>
      <c r="CF664" s="6"/>
      <c r="CG664" s="6"/>
      <c r="CH664" s="6"/>
      <c r="CI664" s="6"/>
      <c r="CJ664" s="6"/>
      <c r="CK664" s="6"/>
      <c r="CL664" s="6"/>
      <c r="CM664" s="6"/>
      <c r="CN664" s="6"/>
      <c r="CO664" s="6"/>
      <c r="CP664" s="6"/>
      <c r="CQ664" s="6"/>
      <c r="CR664" s="6"/>
      <c r="CS664" s="6"/>
      <c r="CT664" s="6"/>
      <c r="CU664" s="6"/>
      <c r="CV664" s="6"/>
      <c r="CW664" s="6"/>
      <c r="CX664" s="6"/>
      <c r="CY664" s="6"/>
      <c r="CZ664" s="6"/>
      <c r="DA664" s="6"/>
      <c r="DB664" s="6"/>
      <c r="DC664" s="6"/>
      <c r="DD664" s="6"/>
      <c r="DE664" s="6"/>
      <c r="DF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7"/>
      <c r="AJ665" s="8"/>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c r="BU665" s="6"/>
      <c r="BV665" s="6"/>
      <c r="BW665" s="6"/>
      <c r="BX665" s="6"/>
      <c r="BY665" s="6"/>
      <c r="BZ665" s="6"/>
      <c r="CA665" s="6"/>
      <c r="CB665" s="6"/>
      <c r="CC665" s="6"/>
      <c r="CD665" s="6"/>
      <c r="CE665" s="6"/>
      <c r="CF665" s="6"/>
      <c r="CG665" s="6"/>
      <c r="CH665" s="6"/>
      <c r="CI665" s="6"/>
      <c r="CJ665" s="6"/>
      <c r="CK665" s="6"/>
      <c r="CL665" s="6"/>
      <c r="CM665" s="6"/>
      <c r="CN665" s="6"/>
      <c r="CO665" s="6"/>
      <c r="CP665" s="6"/>
      <c r="CQ665" s="6"/>
      <c r="CR665" s="6"/>
      <c r="CS665" s="6"/>
      <c r="CT665" s="6"/>
      <c r="CU665" s="6"/>
      <c r="CV665" s="6"/>
      <c r="CW665" s="6"/>
      <c r="CX665" s="6"/>
      <c r="CY665" s="6"/>
      <c r="CZ665" s="6"/>
      <c r="DA665" s="6"/>
      <c r="DB665" s="6"/>
      <c r="DC665" s="6"/>
      <c r="DD665" s="6"/>
      <c r="DE665" s="6"/>
      <c r="DF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7"/>
      <c r="AJ666" s="8"/>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c r="BU666" s="6"/>
      <c r="BV666" s="6"/>
      <c r="BW666" s="6"/>
      <c r="BX666" s="6"/>
      <c r="BY666" s="6"/>
      <c r="BZ666" s="6"/>
      <c r="CA666" s="6"/>
      <c r="CB666" s="6"/>
      <c r="CC666" s="6"/>
      <c r="CD666" s="6"/>
      <c r="CE666" s="6"/>
      <c r="CF666" s="6"/>
      <c r="CG666" s="6"/>
      <c r="CH666" s="6"/>
      <c r="CI666" s="6"/>
      <c r="CJ666" s="6"/>
      <c r="CK666" s="6"/>
      <c r="CL666" s="6"/>
      <c r="CM666" s="6"/>
      <c r="CN666" s="6"/>
      <c r="CO666" s="6"/>
      <c r="CP666" s="6"/>
      <c r="CQ666" s="6"/>
      <c r="CR666" s="6"/>
      <c r="CS666" s="6"/>
      <c r="CT666" s="6"/>
      <c r="CU666" s="6"/>
      <c r="CV666" s="6"/>
      <c r="CW666" s="6"/>
      <c r="CX666" s="6"/>
      <c r="CY666" s="6"/>
      <c r="CZ666" s="6"/>
      <c r="DA666" s="6"/>
      <c r="DB666" s="6"/>
      <c r="DC666" s="6"/>
      <c r="DD666" s="6"/>
      <c r="DE666" s="6"/>
      <c r="DF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7"/>
      <c r="AJ667" s="8"/>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c r="BU667" s="6"/>
      <c r="BV667" s="6"/>
      <c r="BW667" s="6"/>
      <c r="BX667" s="6"/>
      <c r="BY667" s="6"/>
      <c r="BZ667" s="6"/>
      <c r="CA667" s="6"/>
      <c r="CB667" s="6"/>
      <c r="CC667" s="6"/>
      <c r="CD667" s="6"/>
      <c r="CE667" s="6"/>
      <c r="CF667" s="6"/>
      <c r="CG667" s="6"/>
      <c r="CH667" s="6"/>
      <c r="CI667" s="6"/>
      <c r="CJ667" s="6"/>
      <c r="CK667" s="6"/>
      <c r="CL667" s="6"/>
      <c r="CM667" s="6"/>
      <c r="CN667" s="6"/>
      <c r="CO667" s="6"/>
      <c r="CP667" s="6"/>
      <c r="CQ667" s="6"/>
      <c r="CR667" s="6"/>
      <c r="CS667" s="6"/>
      <c r="CT667" s="6"/>
      <c r="CU667" s="6"/>
      <c r="CV667" s="6"/>
      <c r="CW667" s="6"/>
      <c r="CX667" s="6"/>
      <c r="CY667" s="6"/>
      <c r="CZ667" s="6"/>
      <c r="DA667" s="6"/>
      <c r="DB667" s="6"/>
      <c r="DC667" s="6"/>
      <c r="DD667" s="6"/>
      <c r="DE667" s="6"/>
      <c r="DF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7"/>
      <c r="AJ668" s="8"/>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c r="BU668" s="6"/>
      <c r="BV668" s="6"/>
      <c r="BW668" s="6"/>
      <c r="BX668" s="6"/>
      <c r="BY668" s="6"/>
      <c r="BZ668" s="6"/>
      <c r="CA668" s="6"/>
      <c r="CB668" s="6"/>
      <c r="CC668" s="6"/>
      <c r="CD668" s="6"/>
      <c r="CE668" s="6"/>
      <c r="CF668" s="6"/>
      <c r="CG668" s="6"/>
      <c r="CH668" s="6"/>
      <c r="CI668" s="6"/>
      <c r="CJ668" s="6"/>
      <c r="CK668" s="6"/>
      <c r="CL668" s="6"/>
      <c r="CM668" s="6"/>
      <c r="CN668" s="6"/>
      <c r="CO668" s="6"/>
      <c r="CP668" s="6"/>
      <c r="CQ668" s="6"/>
      <c r="CR668" s="6"/>
      <c r="CS668" s="6"/>
      <c r="CT668" s="6"/>
      <c r="CU668" s="6"/>
      <c r="CV668" s="6"/>
      <c r="CW668" s="6"/>
      <c r="CX668" s="6"/>
      <c r="CY668" s="6"/>
      <c r="CZ668" s="6"/>
      <c r="DA668" s="6"/>
      <c r="DB668" s="6"/>
      <c r="DC668" s="6"/>
      <c r="DD668" s="6"/>
      <c r="DE668" s="6"/>
      <c r="DF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7"/>
      <c r="AJ669" s="8"/>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c r="BU669" s="6"/>
      <c r="BV669" s="6"/>
      <c r="BW669" s="6"/>
      <c r="BX669" s="6"/>
      <c r="BY669" s="6"/>
      <c r="BZ669" s="6"/>
      <c r="CA669" s="6"/>
      <c r="CB669" s="6"/>
      <c r="CC669" s="6"/>
      <c r="CD669" s="6"/>
      <c r="CE669" s="6"/>
      <c r="CF669" s="6"/>
      <c r="CG669" s="6"/>
      <c r="CH669" s="6"/>
      <c r="CI669" s="6"/>
      <c r="CJ669" s="6"/>
      <c r="CK669" s="6"/>
      <c r="CL669" s="6"/>
      <c r="CM669" s="6"/>
      <c r="CN669" s="6"/>
      <c r="CO669" s="6"/>
      <c r="CP669" s="6"/>
      <c r="CQ669" s="6"/>
      <c r="CR669" s="6"/>
      <c r="CS669" s="6"/>
      <c r="CT669" s="6"/>
      <c r="CU669" s="6"/>
      <c r="CV669" s="6"/>
      <c r="CW669" s="6"/>
      <c r="CX669" s="6"/>
      <c r="CY669" s="6"/>
      <c r="CZ669" s="6"/>
      <c r="DA669" s="6"/>
      <c r="DB669" s="6"/>
      <c r="DC669" s="6"/>
      <c r="DD669" s="6"/>
      <c r="DE669" s="6"/>
      <c r="DF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7"/>
      <c r="AJ670" s="8"/>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c r="BU670" s="6"/>
      <c r="BV670" s="6"/>
      <c r="BW670" s="6"/>
      <c r="BX670" s="6"/>
      <c r="BY670" s="6"/>
      <c r="BZ670" s="6"/>
      <c r="CA670" s="6"/>
      <c r="CB670" s="6"/>
      <c r="CC670" s="6"/>
      <c r="CD670" s="6"/>
      <c r="CE670" s="6"/>
      <c r="CF670" s="6"/>
      <c r="CG670" s="6"/>
      <c r="CH670" s="6"/>
      <c r="CI670" s="6"/>
      <c r="CJ670" s="6"/>
      <c r="CK670" s="6"/>
      <c r="CL670" s="6"/>
      <c r="CM670" s="6"/>
      <c r="CN670" s="6"/>
      <c r="CO670" s="6"/>
      <c r="CP670" s="6"/>
      <c r="CQ670" s="6"/>
      <c r="CR670" s="6"/>
      <c r="CS670" s="6"/>
      <c r="CT670" s="6"/>
      <c r="CU670" s="6"/>
      <c r="CV670" s="6"/>
      <c r="CW670" s="6"/>
      <c r="CX670" s="6"/>
      <c r="CY670" s="6"/>
      <c r="CZ670" s="6"/>
      <c r="DA670" s="6"/>
      <c r="DB670" s="6"/>
      <c r="DC670" s="6"/>
      <c r="DD670" s="6"/>
      <c r="DE670" s="6"/>
      <c r="DF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7"/>
      <c r="AJ671" s="8"/>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c r="BU671" s="6"/>
      <c r="BV671" s="6"/>
      <c r="BW671" s="6"/>
      <c r="BX671" s="6"/>
      <c r="BY671" s="6"/>
      <c r="BZ671" s="6"/>
      <c r="CA671" s="6"/>
      <c r="CB671" s="6"/>
      <c r="CC671" s="6"/>
      <c r="CD671" s="6"/>
      <c r="CE671" s="6"/>
      <c r="CF671" s="6"/>
      <c r="CG671" s="6"/>
      <c r="CH671" s="6"/>
      <c r="CI671" s="6"/>
      <c r="CJ671" s="6"/>
      <c r="CK671" s="6"/>
      <c r="CL671" s="6"/>
      <c r="CM671" s="6"/>
      <c r="CN671" s="6"/>
      <c r="CO671" s="6"/>
      <c r="CP671" s="6"/>
      <c r="CQ671" s="6"/>
      <c r="CR671" s="6"/>
      <c r="CS671" s="6"/>
      <c r="CT671" s="6"/>
      <c r="CU671" s="6"/>
      <c r="CV671" s="6"/>
      <c r="CW671" s="6"/>
      <c r="CX671" s="6"/>
      <c r="CY671" s="6"/>
      <c r="CZ671" s="6"/>
      <c r="DA671" s="6"/>
      <c r="DB671" s="6"/>
      <c r="DC671" s="6"/>
      <c r="DD671" s="6"/>
      <c r="DE671" s="6"/>
      <c r="DF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7"/>
      <c r="AJ672" s="8"/>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c r="BU672" s="6"/>
      <c r="BV672" s="6"/>
      <c r="BW672" s="6"/>
      <c r="BX672" s="6"/>
      <c r="BY672" s="6"/>
      <c r="BZ672" s="6"/>
      <c r="CA672" s="6"/>
      <c r="CB672" s="6"/>
      <c r="CC672" s="6"/>
      <c r="CD672" s="6"/>
      <c r="CE672" s="6"/>
      <c r="CF672" s="6"/>
      <c r="CG672" s="6"/>
      <c r="CH672" s="6"/>
      <c r="CI672" s="6"/>
      <c r="CJ672" s="6"/>
      <c r="CK672" s="6"/>
      <c r="CL672" s="6"/>
      <c r="CM672" s="6"/>
      <c r="CN672" s="6"/>
      <c r="CO672" s="6"/>
      <c r="CP672" s="6"/>
      <c r="CQ672" s="6"/>
      <c r="CR672" s="6"/>
      <c r="CS672" s="6"/>
      <c r="CT672" s="6"/>
      <c r="CU672" s="6"/>
      <c r="CV672" s="6"/>
      <c r="CW672" s="6"/>
      <c r="CX672" s="6"/>
      <c r="CY672" s="6"/>
      <c r="CZ672" s="6"/>
      <c r="DA672" s="6"/>
      <c r="DB672" s="6"/>
      <c r="DC672" s="6"/>
      <c r="DD672" s="6"/>
      <c r="DE672" s="6"/>
      <c r="DF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7"/>
      <c r="AJ673" s="8"/>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c r="BU673" s="6"/>
      <c r="BV673" s="6"/>
      <c r="BW673" s="6"/>
      <c r="BX673" s="6"/>
      <c r="BY673" s="6"/>
      <c r="BZ673" s="6"/>
      <c r="CA673" s="6"/>
      <c r="CB673" s="6"/>
      <c r="CC673" s="6"/>
      <c r="CD673" s="6"/>
      <c r="CE673" s="6"/>
      <c r="CF673" s="6"/>
      <c r="CG673" s="6"/>
      <c r="CH673" s="6"/>
      <c r="CI673" s="6"/>
      <c r="CJ673" s="6"/>
      <c r="CK673" s="6"/>
      <c r="CL673" s="6"/>
      <c r="CM673" s="6"/>
      <c r="CN673" s="6"/>
      <c r="CO673" s="6"/>
      <c r="CP673" s="6"/>
      <c r="CQ673" s="6"/>
      <c r="CR673" s="6"/>
      <c r="CS673" s="6"/>
      <c r="CT673" s="6"/>
      <c r="CU673" s="6"/>
      <c r="CV673" s="6"/>
      <c r="CW673" s="6"/>
      <c r="CX673" s="6"/>
      <c r="CY673" s="6"/>
      <c r="CZ673" s="6"/>
      <c r="DA673" s="6"/>
      <c r="DB673" s="6"/>
      <c r="DC673" s="6"/>
      <c r="DD673" s="6"/>
      <c r="DE673" s="6"/>
      <c r="DF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7"/>
      <c r="AJ674" s="8"/>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c r="BU674" s="6"/>
      <c r="BV674" s="6"/>
      <c r="BW674" s="6"/>
      <c r="BX674" s="6"/>
      <c r="BY674" s="6"/>
      <c r="BZ674" s="6"/>
      <c r="CA674" s="6"/>
      <c r="CB674" s="6"/>
      <c r="CC674" s="6"/>
      <c r="CD674" s="6"/>
      <c r="CE674" s="6"/>
      <c r="CF674" s="6"/>
      <c r="CG674" s="6"/>
      <c r="CH674" s="6"/>
      <c r="CI674" s="6"/>
      <c r="CJ674" s="6"/>
      <c r="CK674" s="6"/>
      <c r="CL674" s="6"/>
      <c r="CM674" s="6"/>
      <c r="CN674" s="6"/>
      <c r="CO674" s="6"/>
      <c r="CP674" s="6"/>
      <c r="CQ674" s="6"/>
      <c r="CR674" s="6"/>
      <c r="CS674" s="6"/>
      <c r="CT674" s="6"/>
      <c r="CU674" s="6"/>
      <c r="CV674" s="6"/>
      <c r="CW674" s="6"/>
      <c r="CX674" s="6"/>
      <c r="CY674" s="6"/>
      <c r="CZ674" s="6"/>
      <c r="DA674" s="6"/>
      <c r="DB674" s="6"/>
      <c r="DC674" s="6"/>
      <c r="DD674" s="6"/>
      <c r="DE674" s="6"/>
      <c r="DF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7"/>
      <c r="AJ675" s="8"/>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c r="BU675" s="6"/>
      <c r="BV675" s="6"/>
      <c r="BW675" s="6"/>
      <c r="BX675" s="6"/>
      <c r="BY675" s="6"/>
      <c r="BZ675" s="6"/>
      <c r="CA675" s="6"/>
      <c r="CB675" s="6"/>
      <c r="CC675" s="6"/>
      <c r="CD675" s="6"/>
      <c r="CE675" s="6"/>
      <c r="CF675" s="6"/>
      <c r="CG675" s="6"/>
      <c r="CH675" s="6"/>
      <c r="CI675" s="6"/>
      <c r="CJ675" s="6"/>
      <c r="CK675" s="6"/>
      <c r="CL675" s="6"/>
      <c r="CM675" s="6"/>
      <c r="CN675" s="6"/>
      <c r="CO675" s="6"/>
      <c r="CP675" s="6"/>
      <c r="CQ675" s="6"/>
      <c r="CR675" s="6"/>
      <c r="CS675" s="6"/>
      <c r="CT675" s="6"/>
      <c r="CU675" s="6"/>
      <c r="CV675" s="6"/>
      <c r="CW675" s="6"/>
      <c r="CX675" s="6"/>
      <c r="CY675" s="6"/>
      <c r="CZ675" s="6"/>
      <c r="DA675" s="6"/>
      <c r="DB675" s="6"/>
      <c r="DC675" s="6"/>
      <c r="DD675" s="6"/>
      <c r="DE675" s="6"/>
      <c r="DF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7"/>
      <c r="AJ676" s="8"/>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c r="BU676" s="6"/>
      <c r="BV676" s="6"/>
      <c r="BW676" s="6"/>
      <c r="BX676" s="6"/>
      <c r="BY676" s="6"/>
      <c r="BZ676" s="6"/>
      <c r="CA676" s="6"/>
      <c r="CB676" s="6"/>
      <c r="CC676" s="6"/>
      <c r="CD676" s="6"/>
      <c r="CE676" s="6"/>
      <c r="CF676" s="6"/>
      <c r="CG676" s="6"/>
      <c r="CH676" s="6"/>
      <c r="CI676" s="6"/>
      <c r="CJ676" s="6"/>
      <c r="CK676" s="6"/>
      <c r="CL676" s="6"/>
      <c r="CM676" s="6"/>
      <c r="CN676" s="6"/>
      <c r="CO676" s="6"/>
      <c r="CP676" s="6"/>
      <c r="CQ676" s="6"/>
      <c r="CR676" s="6"/>
      <c r="CS676" s="6"/>
      <c r="CT676" s="6"/>
      <c r="CU676" s="6"/>
      <c r="CV676" s="6"/>
      <c r="CW676" s="6"/>
      <c r="CX676" s="6"/>
      <c r="CY676" s="6"/>
      <c r="CZ676" s="6"/>
      <c r="DA676" s="6"/>
      <c r="DB676" s="6"/>
      <c r="DC676" s="6"/>
      <c r="DD676" s="6"/>
      <c r="DE676" s="6"/>
      <c r="DF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7"/>
      <c r="AJ677" s="8"/>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c r="BU677" s="6"/>
      <c r="BV677" s="6"/>
      <c r="BW677" s="6"/>
      <c r="BX677" s="6"/>
      <c r="BY677" s="6"/>
      <c r="BZ677" s="6"/>
      <c r="CA677" s="6"/>
      <c r="CB677" s="6"/>
      <c r="CC677" s="6"/>
      <c r="CD677" s="6"/>
      <c r="CE677" s="6"/>
      <c r="CF677" s="6"/>
      <c r="CG677" s="6"/>
      <c r="CH677" s="6"/>
      <c r="CI677" s="6"/>
      <c r="CJ677" s="6"/>
      <c r="CK677" s="6"/>
      <c r="CL677" s="6"/>
      <c r="CM677" s="6"/>
      <c r="CN677" s="6"/>
      <c r="CO677" s="6"/>
      <c r="CP677" s="6"/>
      <c r="CQ677" s="6"/>
      <c r="CR677" s="6"/>
      <c r="CS677" s="6"/>
      <c r="CT677" s="6"/>
      <c r="CU677" s="6"/>
      <c r="CV677" s="6"/>
      <c r="CW677" s="6"/>
      <c r="CX677" s="6"/>
      <c r="CY677" s="6"/>
      <c r="CZ677" s="6"/>
      <c r="DA677" s="6"/>
      <c r="DB677" s="6"/>
      <c r="DC677" s="6"/>
      <c r="DD677" s="6"/>
      <c r="DE677" s="6"/>
      <c r="DF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7"/>
      <c r="AJ678" s="8"/>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c r="BU678" s="6"/>
      <c r="BV678" s="6"/>
      <c r="BW678" s="6"/>
      <c r="BX678" s="6"/>
      <c r="BY678" s="6"/>
      <c r="BZ678" s="6"/>
      <c r="CA678" s="6"/>
      <c r="CB678" s="6"/>
      <c r="CC678" s="6"/>
      <c r="CD678" s="6"/>
      <c r="CE678" s="6"/>
      <c r="CF678" s="6"/>
      <c r="CG678" s="6"/>
      <c r="CH678" s="6"/>
      <c r="CI678" s="6"/>
      <c r="CJ678" s="6"/>
      <c r="CK678" s="6"/>
      <c r="CL678" s="6"/>
      <c r="CM678" s="6"/>
      <c r="CN678" s="6"/>
      <c r="CO678" s="6"/>
      <c r="CP678" s="6"/>
      <c r="CQ678" s="6"/>
      <c r="CR678" s="6"/>
      <c r="CS678" s="6"/>
      <c r="CT678" s="6"/>
      <c r="CU678" s="6"/>
      <c r="CV678" s="6"/>
      <c r="CW678" s="6"/>
      <c r="CX678" s="6"/>
      <c r="CY678" s="6"/>
      <c r="CZ678" s="6"/>
      <c r="DA678" s="6"/>
      <c r="DB678" s="6"/>
      <c r="DC678" s="6"/>
      <c r="DD678" s="6"/>
      <c r="DE678" s="6"/>
      <c r="DF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7"/>
      <c r="AJ679" s="8"/>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c r="BU679" s="6"/>
      <c r="BV679" s="6"/>
      <c r="BW679" s="6"/>
      <c r="BX679" s="6"/>
      <c r="BY679" s="6"/>
      <c r="BZ679" s="6"/>
      <c r="CA679" s="6"/>
      <c r="CB679" s="6"/>
      <c r="CC679" s="6"/>
      <c r="CD679" s="6"/>
      <c r="CE679" s="6"/>
      <c r="CF679" s="6"/>
      <c r="CG679" s="6"/>
      <c r="CH679" s="6"/>
      <c r="CI679" s="6"/>
      <c r="CJ679" s="6"/>
      <c r="CK679" s="6"/>
      <c r="CL679" s="6"/>
      <c r="CM679" s="6"/>
      <c r="CN679" s="6"/>
      <c r="CO679" s="6"/>
      <c r="CP679" s="6"/>
      <c r="CQ679" s="6"/>
      <c r="CR679" s="6"/>
      <c r="CS679" s="6"/>
      <c r="CT679" s="6"/>
      <c r="CU679" s="6"/>
      <c r="CV679" s="6"/>
      <c r="CW679" s="6"/>
      <c r="CX679" s="6"/>
      <c r="CY679" s="6"/>
      <c r="CZ679" s="6"/>
      <c r="DA679" s="6"/>
      <c r="DB679" s="6"/>
      <c r="DC679" s="6"/>
      <c r="DD679" s="6"/>
      <c r="DE679" s="6"/>
      <c r="DF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7"/>
      <c r="AJ680" s="8"/>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c r="BU680" s="6"/>
      <c r="BV680" s="6"/>
      <c r="BW680" s="6"/>
      <c r="BX680" s="6"/>
      <c r="BY680" s="6"/>
      <c r="BZ680" s="6"/>
      <c r="CA680" s="6"/>
      <c r="CB680" s="6"/>
      <c r="CC680" s="6"/>
      <c r="CD680" s="6"/>
      <c r="CE680" s="6"/>
      <c r="CF680" s="6"/>
      <c r="CG680" s="6"/>
      <c r="CH680" s="6"/>
      <c r="CI680" s="6"/>
      <c r="CJ680" s="6"/>
      <c r="CK680" s="6"/>
      <c r="CL680" s="6"/>
      <c r="CM680" s="6"/>
      <c r="CN680" s="6"/>
      <c r="CO680" s="6"/>
      <c r="CP680" s="6"/>
      <c r="CQ680" s="6"/>
      <c r="CR680" s="6"/>
      <c r="CS680" s="6"/>
      <c r="CT680" s="6"/>
      <c r="CU680" s="6"/>
      <c r="CV680" s="6"/>
      <c r="CW680" s="6"/>
      <c r="CX680" s="6"/>
      <c r="CY680" s="6"/>
      <c r="CZ680" s="6"/>
      <c r="DA680" s="6"/>
      <c r="DB680" s="6"/>
      <c r="DC680" s="6"/>
      <c r="DD680" s="6"/>
      <c r="DE680" s="6"/>
      <c r="DF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7"/>
      <c r="AJ681" s="8"/>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c r="BU681" s="6"/>
      <c r="BV681" s="6"/>
      <c r="BW681" s="6"/>
      <c r="BX681" s="6"/>
      <c r="BY681" s="6"/>
      <c r="BZ681" s="6"/>
      <c r="CA681" s="6"/>
      <c r="CB681" s="6"/>
      <c r="CC681" s="6"/>
      <c r="CD681" s="6"/>
      <c r="CE681" s="6"/>
      <c r="CF681" s="6"/>
      <c r="CG681" s="6"/>
      <c r="CH681" s="6"/>
      <c r="CI681" s="6"/>
      <c r="CJ681" s="6"/>
      <c r="CK681" s="6"/>
      <c r="CL681" s="6"/>
      <c r="CM681" s="6"/>
      <c r="CN681" s="6"/>
      <c r="CO681" s="6"/>
      <c r="CP681" s="6"/>
      <c r="CQ681" s="6"/>
      <c r="CR681" s="6"/>
      <c r="CS681" s="6"/>
      <c r="CT681" s="6"/>
      <c r="CU681" s="6"/>
      <c r="CV681" s="6"/>
      <c r="CW681" s="6"/>
      <c r="CX681" s="6"/>
      <c r="CY681" s="6"/>
      <c r="CZ681" s="6"/>
      <c r="DA681" s="6"/>
      <c r="DB681" s="6"/>
      <c r="DC681" s="6"/>
      <c r="DD681" s="6"/>
      <c r="DE681" s="6"/>
      <c r="DF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7"/>
      <c r="AJ682" s="8"/>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c r="BU682" s="6"/>
      <c r="BV682" s="6"/>
      <c r="BW682" s="6"/>
      <c r="BX682" s="6"/>
      <c r="BY682" s="6"/>
      <c r="BZ682" s="6"/>
      <c r="CA682" s="6"/>
      <c r="CB682" s="6"/>
      <c r="CC682" s="6"/>
      <c r="CD682" s="6"/>
      <c r="CE682" s="6"/>
      <c r="CF682" s="6"/>
      <c r="CG682" s="6"/>
      <c r="CH682" s="6"/>
      <c r="CI682" s="6"/>
      <c r="CJ682" s="6"/>
      <c r="CK682" s="6"/>
      <c r="CL682" s="6"/>
      <c r="CM682" s="6"/>
      <c r="CN682" s="6"/>
      <c r="CO682" s="6"/>
      <c r="CP682" s="6"/>
      <c r="CQ682" s="6"/>
      <c r="CR682" s="6"/>
      <c r="CS682" s="6"/>
      <c r="CT682" s="6"/>
      <c r="CU682" s="6"/>
      <c r="CV682" s="6"/>
      <c r="CW682" s="6"/>
      <c r="CX682" s="6"/>
      <c r="CY682" s="6"/>
      <c r="CZ682" s="6"/>
      <c r="DA682" s="6"/>
      <c r="DB682" s="6"/>
      <c r="DC682" s="6"/>
      <c r="DD682" s="6"/>
      <c r="DE682" s="6"/>
      <c r="DF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7"/>
      <c r="AJ683" s="8"/>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c r="BU683" s="6"/>
      <c r="BV683" s="6"/>
      <c r="BW683" s="6"/>
      <c r="BX683" s="6"/>
      <c r="BY683" s="6"/>
      <c r="BZ683" s="6"/>
      <c r="CA683" s="6"/>
      <c r="CB683" s="6"/>
      <c r="CC683" s="6"/>
      <c r="CD683" s="6"/>
      <c r="CE683" s="6"/>
      <c r="CF683" s="6"/>
      <c r="CG683" s="6"/>
      <c r="CH683" s="6"/>
      <c r="CI683" s="6"/>
      <c r="CJ683" s="6"/>
      <c r="CK683" s="6"/>
      <c r="CL683" s="6"/>
      <c r="CM683" s="6"/>
      <c r="CN683" s="6"/>
      <c r="CO683" s="6"/>
      <c r="CP683" s="6"/>
      <c r="CQ683" s="6"/>
      <c r="CR683" s="6"/>
      <c r="CS683" s="6"/>
      <c r="CT683" s="6"/>
      <c r="CU683" s="6"/>
      <c r="CV683" s="6"/>
      <c r="CW683" s="6"/>
      <c r="CX683" s="6"/>
      <c r="CY683" s="6"/>
      <c r="CZ683" s="6"/>
      <c r="DA683" s="6"/>
      <c r="DB683" s="6"/>
      <c r="DC683" s="6"/>
      <c r="DD683" s="6"/>
      <c r="DE683" s="6"/>
      <c r="DF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7"/>
      <c r="AJ684" s="8"/>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c r="BU684" s="6"/>
      <c r="BV684" s="6"/>
      <c r="BW684" s="6"/>
      <c r="BX684" s="6"/>
      <c r="BY684" s="6"/>
      <c r="BZ684" s="6"/>
      <c r="CA684" s="6"/>
      <c r="CB684" s="6"/>
      <c r="CC684" s="6"/>
      <c r="CD684" s="6"/>
      <c r="CE684" s="6"/>
      <c r="CF684" s="6"/>
      <c r="CG684" s="6"/>
      <c r="CH684" s="6"/>
      <c r="CI684" s="6"/>
      <c r="CJ684" s="6"/>
      <c r="CK684" s="6"/>
      <c r="CL684" s="6"/>
      <c r="CM684" s="6"/>
      <c r="CN684" s="6"/>
      <c r="CO684" s="6"/>
      <c r="CP684" s="6"/>
      <c r="CQ684" s="6"/>
      <c r="CR684" s="6"/>
      <c r="CS684" s="6"/>
      <c r="CT684" s="6"/>
      <c r="CU684" s="6"/>
      <c r="CV684" s="6"/>
      <c r="CW684" s="6"/>
      <c r="CX684" s="6"/>
      <c r="CY684" s="6"/>
      <c r="CZ684" s="6"/>
      <c r="DA684" s="6"/>
      <c r="DB684" s="6"/>
      <c r="DC684" s="6"/>
      <c r="DD684" s="6"/>
      <c r="DE684" s="6"/>
      <c r="DF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7"/>
      <c r="AJ685" s="8"/>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c r="BU685" s="6"/>
      <c r="BV685" s="6"/>
      <c r="BW685" s="6"/>
      <c r="BX685" s="6"/>
      <c r="BY685" s="6"/>
      <c r="BZ685" s="6"/>
      <c r="CA685" s="6"/>
      <c r="CB685" s="6"/>
      <c r="CC685" s="6"/>
      <c r="CD685" s="6"/>
      <c r="CE685" s="6"/>
      <c r="CF685" s="6"/>
      <c r="CG685" s="6"/>
      <c r="CH685" s="6"/>
      <c r="CI685" s="6"/>
      <c r="CJ685" s="6"/>
      <c r="CK685" s="6"/>
      <c r="CL685" s="6"/>
      <c r="CM685" s="6"/>
      <c r="CN685" s="6"/>
      <c r="CO685" s="6"/>
      <c r="CP685" s="6"/>
      <c r="CQ685" s="6"/>
      <c r="CR685" s="6"/>
      <c r="CS685" s="6"/>
      <c r="CT685" s="6"/>
      <c r="CU685" s="6"/>
      <c r="CV685" s="6"/>
      <c r="CW685" s="6"/>
      <c r="CX685" s="6"/>
      <c r="CY685" s="6"/>
      <c r="CZ685" s="6"/>
      <c r="DA685" s="6"/>
      <c r="DB685" s="6"/>
      <c r="DC685" s="6"/>
      <c r="DD685" s="6"/>
      <c r="DE685" s="6"/>
      <c r="DF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7"/>
      <c r="AJ686" s="8"/>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c r="BU686" s="6"/>
      <c r="BV686" s="6"/>
      <c r="BW686" s="6"/>
      <c r="BX686" s="6"/>
      <c r="BY686" s="6"/>
      <c r="BZ686" s="6"/>
      <c r="CA686" s="6"/>
      <c r="CB686" s="6"/>
      <c r="CC686" s="6"/>
      <c r="CD686" s="6"/>
      <c r="CE686" s="6"/>
      <c r="CF686" s="6"/>
      <c r="CG686" s="6"/>
      <c r="CH686" s="6"/>
      <c r="CI686" s="6"/>
      <c r="CJ686" s="6"/>
      <c r="CK686" s="6"/>
      <c r="CL686" s="6"/>
      <c r="CM686" s="6"/>
      <c r="CN686" s="6"/>
      <c r="CO686" s="6"/>
      <c r="CP686" s="6"/>
      <c r="CQ686" s="6"/>
      <c r="CR686" s="6"/>
      <c r="CS686" s="6"/>
      <c r="CT686" s="6"/>
      <c r="CU686" s="6"/>
      <c r="CV686" s="6"/>
      <c r="CW686" s="6"/>
      <c r="CX686" s="6"/>
      <c r="CY686" s="6"/>
      <c r="CZ686" s="6"/>
      <c r="DA686" s="6"/>
      <c r="DB686" s="6"/>
      <c r="DC686" s="6"/>
      <c r="DD686" s="6"/>
      <c r="DE686" s="6"/>
      <c r="DF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7"/>
      <c r="AJ687" s="8"/>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c r="BU687" s="6"/>
      <c r="BV687" s="6"/>
      <c r="BW687" s="6"/>
      <c r="BX687" s="6"/>
      <c r="BY687" s="6"/>
      <c r="BZ687" s="6"/>
      <c r="CA687" s="6"/>
      <c r="CB687" s="6"/>
      <c r="CC687" s="6"/>
      <c r="CD687" s="6"/>
      <c r="CE687" s="6"/>
      <c r="CF687" s="6"/>
      <c r="CG687" s="6"/>
      <c r="CH687" s="6"/>
      <c r="CI687" s="6"/>
      <c r="CJ687" s="6"/>
      <c r="CK687" s="6"/>
      <c r="CL687" s="6"/>
      <c r="CM687" s="6"/>
      <c r="CN687" s="6"/>
      <c r="CO687" s="6"/>
      <c r="CP687" s="6"/>
      <c r="CQ687" s="6"/>
      <c r="CR687" s="6"/>
      <c r="CS687" s="6"/>
      <c r="CT687" s="6"/>
      <c r="CU687" s="6"/>
      <c r="CV687" s="6"/>
      <c r="CW687" s="6"/>
      <c r="CX687" s="6"/>
      <c r="CY687" s="6"/>
      <c r="CZ687" s="6"/>
      <c r="DA687" s="6"/>
      <c r="DB687" s="6"/>
      <c r="DC687" s="6"/>
      <c r="DD687" s="6"/>
      <c r="DE687" s="6"/>
      <c r="DF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7"/>
      <c r="AJ688" s="8"/>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c r="BU688" s="6"/>
      <c r="BV688" s="6"/>
      <c r="BW688" s="6"/>
      <c r="BX688" s="6"/>
      <c r="BY688" s="6"/>
      <c r="BZ688" s="6"/>
      <c r="CA688" s="6"/>
      <c r="CB688" s="6"/>
      <c r="CC688" s="6"/>
      <c r="CD688" s="6"/>
      <c r="CE688" s="6"/>
      <c r="CF688" s="6"/>
      <c r="CG688" s="6"/>
      <c r="CH688" s="6"/>
      <c r="CI688" s="6"/>
      <c r="CJ688" s="6"/>
      <c r="CK688" s="6"/>
      <c r="CL688" s="6"/>
      <c r="CM688" s="6"/>
      <c r="CN688" s="6"/>
      <c r="CO688" s="6"/>
      <c r="CP688" s="6"/>
      <c r="CQ688" s="6"/>
      <c r="CR688" s="6"/>
      <c r="CS688" s="6"/>
      <c r="CT688" s="6"/>
      <c r="CU688" s="6"/>
      <c r="CV688" s="6"/>
      <c r="CW688" s="6"/>
      <c r="CX688" s="6"/>
      <c r="CY688" s="6"/>
      <c r="CZ688" s="6"/>
      <c r="DA688" s="6"/>
      <c r="DB688" s="6"/>
      <c r="DC688" s="6"/>
      <c r="DD688" s="6"/>
      <c r="DE688" s="6"/>
      <c r="DF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7"/>
      <c r="AJ689" s="8"/>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c r="BU689" s="6"/>
      <c r="BV689" s="6"/>
      <c r="BW689" s="6"/>
      <c r="BX689" s="6"/>
      <c r="BY689" s="6"/>
      <c r="BZ689" s="6"/>
      <c r="CA689" s="6"/>
      <c r="CB689" s="6"/>
      <c r="CC689" s="6"/>
      <c r="CD689" s="6"/>
      <c r="CE689" s="6"/>
      <c r="CF689" s="6"/>
      <c r="CG689" s="6"/>
      <c r="CH689" s="6"/>
      <c r="CI689" s="6"/>
      <c r="CJ689" s="6"/>
      <c r="CK689" s="6"/>
      <c r="CL689" s="6"/>
      <c r="CM689" s="6"/>
      <c r="CN689" s="6"/>
      <c r="CO689" s="6"/>
      <c r="CP689" s="6"/>
      <c r="CQ689" s="6"/>
      <c r="CR689" s="6"/>
      <c r="CS689" s="6"/>
      <c r="CT689" s="6"/>
      <c r="CU689" s="6"/>
      <c r="CV689" s="6"/>
      <c r="CW689" s="6"/>
      <c r="CX689" s="6"/>
      <c r="CY689" s="6"/>
      <c r="CZ689" s="6"/>
      <c r="DA689" s="6"/>
      <c r="DB689" s="6"/>
      <c r="DC689" s="6"/>
      <c r="DD689" s="6"/>
      <c r="DE689" s="6"/>
      <c r="DF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7"/>
      <c r="AJ690" s="8"/>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c r="BU690" s="6"/>
      <c r="BV690" s="6"/>
      <c r="BW690" s="6"/>
      <c r="BX690" s="6"/>
      <c r="BY690" s="6"/>
      <c r="BZ690" s="6"/>
      <c r="CA690" s="6"/>
      <c r="CB690" s="6"/>
      <c r="CC690" s="6"/>
      <c r="CD690" s="6"/>
      <c r="CE690" s="6"/>
      <c r="CF690" s="6"/>
      <c r="CG690" s="6"/>
      <c r="CH690" s="6"/>
      <c r="CI690" s="6"/>
      <c r="CJ690" s="6"/>
      <c r="CK690" s="6"/>
      <c r="CL690" s="6"/>
      <c r="CM690" s="6"/>
      <c r="CN690" s="6"/>
      <c r="CO690" s="6"/>
      <c r="CP690" s="6"/>
      <c r="CQ690" s="6"/>
      <c r="CR690" s="6"/>
      <c r="CS690" s="6"/>
      <c r="CT690" s="6"/>
      <c r="CU690" s="6"/>
      <c r="CV690" s="6"/>
      <c r="CW690" s="6"/>
      <c r="CX690" s="6"/>
      <c r="CY690" s="6"/>
      <c r="CZ690" s="6"/>
      <c r="DA690" s="6"/>
      <c r="DB690" s="6"/>
      <c r="DC690" s="6"/>
      <c r="DD690" s="6"/>
      <c r="DE690" s="6"/>
      <c r="DF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7"/>
      <c r="AJ691" s="8"/>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c r="BU691" s="6"/>
      <c r="BV691" s="6"/>
      <c r="BW691" s="6"/>
      <c r="BX691" s="6"/>
      <c r="BY691" s="6"/>
      <c r="BZ691" s="6"/>
      <c r="CA691" s="6"/>
      <c r="CB691" s="6"/>
      <c r="CC691" s="6"/>
      <c r="CD691" s="6"/>
      <c r="CE691" s="6"/>
      <c r="CF691" s="6"/>
      <c r="CG691" s="6"/>
      <c r="CH691" s="6"/>
      <c r="CI691" s="6"/>
      <c r="CJ691" s="6"/>
      <c r="CK691" s="6"/>
      <c r="CL691" s="6"/>
      <c r="CM691" s="6"/>
      <c r="CN691" s="6"/>
      <c r="CO691" s="6"/>
      <c r="CP691" s="6"/>
      <c r="CQ691" s="6"/>
      <c r="CR691" s="6"/>
      <c r="CS691" s="6"/>
      <c r="CT691" s="6"/>
      <c r="CU691" s="6"/>
      <c r="CV691" s="6"/>
      <c r="CW691" s="6"/>
      <c r="CX691" s="6"/>
      <c r="CY691" s="6"/>
      <c r="CZ691" s="6"/>
      <c r="DA691" s="6"/>
      <c r="DB691" s="6"/>
      <c r="DC691" s="6"/>
      <c r="DD691" s="6"/>
      <c r="DE691" s="6"/>
      <c r="DF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7"/>
      <c r="AJ692" s="8"/>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c r="BU692" s="6"/>
      <c r="BV692" s="6"/>
      <c r="BW692" s="6"/>
      <c r="BX692" s="6"/>
      <c r="BY692" s="6"/>
      <c r="BZ692" s="6"/>
      <c r="CA692" s="6"/>
      <c r="CB692" s="6"/>
      <c r="CC692" s="6"/>
      <c r="CD692" s="6"/>
      <c r="CE692" s="6"/>
      <c r="CF692" s="6"/>
      <c r="CG692" s="6"/>
      <c r="CH692" s="6"/>
      <c r="CI692" s="6"/>
      <c r="CJ692" s="6"/>
      <c r="CK692" s="6"/>
      <c r="CL692" s="6"/>
      <c r="CM692" s="6"/>
      <c r="CN692" s="6"/>
      <c r="CO692" s="6"/>
      <c r="CP692" s="6"/>
      <c r="CQ692" s="6"/>
      <c r="CR692" s="6"/>
      <c r="CS692" s="6"/>
      <c r="CT692" s="6"/>
      <c r="CU692" s="6"/>
      <c r="CV692" s="6"/>
      <c r="CW692" s="6"/>
      <c r="CX692" s="6"/>
      <c r="CY692" s="6"/>
      <c r="CZ692" s="6"/>
      <c r="DA692" s="6"/>
      <c r="DB692" s="6"/>
      <c r="DC692" s="6"/>
      <c r="DD692" s="6"/>
      <c r="DE692" s="6"/>
      <c r="DF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7"/>
      <c r="AJ693" s="8"/>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c r="BU693" s="6"/>
      <c r="BV693" s="6"/>
      <c r="BW693" s="6"/>
      <c r="BX693" s="6"/>
      <c r="BY693" s="6"/>
      <c r="BZ693" s="6"/>
      <c r="CA693" s="6"/>
      <c r="CB693" s="6"/>
      <c r="CC693" s="6"/>
      <c r="CD693" s="6"/>
      <c r="CE693" s="6"/>
      <c r="CF693" s="6"/>
      <c r="CG693" s="6"/>
      <c r="CH693" s="6"/>
      <c r="CI693" s="6"/>
      <c r="CJ693" s="6"/>
      <c r="CK693" s="6"/>
      <c r="CL693" s="6"/>
      <c r="CM693" s="6"/>
      <c r="CN693" s="6"/>
      <c r="CO693" s="6"/>
      <c r="CP693" s="6"/>
      <c r="CQ693" s="6"/>
      <c r="CR693" s="6"/>
      <c r="CS693" s="6"/>
      <c r="CT693" s="6"/>
      <c r="CU693" s="6"/>
      <c r="CV693" s="6"/>
      <c r="CW693" s="6"/>
      <c r="CX693" s="6"/>
      <c r="CY693" s="6"/>
      <c r="CZ693" s="6"/>
      <c r="DA693" s="6"/>
      <c r="DB693" s="6"/>
      <c r="DC693" s="6"/>
      <c r="DD693" s="6"/>
      <c r="DE693" s="6"/>
      <c r="DF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7"/>
      <c r="AJ694" s="8"/>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c r="BU694" s="6"/>
      <c r="BV694" s="6"/>
      <c r="BW694" s="6"/>
      <c r="BX694" s="6"/>
      <c r="BY694" s="6"/>
      <c r="BZ694" s="6"/>
      <c r="CA694" s="6"/>
      <c r="CB694" s="6"/>
      <c r="CC694" s="6"/>
      <c r="CD694" s="6"/>
      <c r="CE694" s="6"/>
      <c r="CF694" s="6"/>
      <c r="CG694" s="6"/>
      <c r="CH694" s="6"/>
      <c r="CI694" s="6"/>
      <c r="CJ694" s="6"/>
      <c r="CK694" s="6"/>
      <c r="CL694" s="6"/>
      <c r="CM694" s="6"/>
      <c r="CN694" s="6"/>
      <c r="CO694" s="6"/>
      <c r="CP694" s="6"/>
      <c r="CQ694" s="6"/>
      <c r="CR694" s="6"/>
      <c r="CS694" s="6"/>
      <c r="CT694" s="6"/>
      <c r="CU694" s="6"/>
      <c r="CV694" s="6"/>
      <c r="CW694" s="6"/>
      <c r="CX694" s="6"/>
      <c r="CY694" s="6"/>
      <c r="CZ694" s="6"/>
      <c r="DA694" s="6"/>
      <c r="DB694" s="6"/>
      <c r="DC694" s="6"/>
      <c r="DD694" s="6"/>
      <c r="DE694" s="6"/>
      <c r="DF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7"/>
      <c r="AJ695" s="8"/>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c r="BU695" s="6"/>
      <c r="BV695" s="6"/>
      <c r="BW695" s="6"/>
      <c r="BX695" s="6"/>
      <c r="BY695" s="6"/>
      <c r="BZ695" s="6"/>
      <c r="CA695" s="6"/>
      <c r="CB695" s="6"/>
      <c r="CC695" s="6"/>
      <c r="CD695" s="6"/>
      <c r="CE695" s="6"/>
      <c r="CF695" s="6"/>
      <c r="CG695" s="6"/>
      <c r="CH695" s="6"/>
      <c r="CI695" s="6"/>
      <c r="CJ695" s="6"/>
      <c r="CK695" s="6"/>
      <c r="CL695" s="6"/>
      <c r="CM695" s="6"/>
      <c r="CN695" s="6"/>
      <c r="CO695" s="6"/>
      <c r="CP695" s="6"/>
      <c r="CQ695" s="6"/>
      <c r="CR695" s="6"/>
      <c r="CS695" s="6"/>
      <c r="CT695" s="6"/>
      <c r="CU695" s="6"/>
      <c r="CV695" s="6"/>
      <c r="CW695" s="6"/>
      <c r="CX695" s="6"/>
      <c r="CY695" s="6"/>
      <c r="CZ695" s="6"/>
      <c r="DA695" s="6"/>
      <c r="DB695" s="6"/>
      <c r="DC695" s="6"/>
      <c r="DD695" s="6"/>
      <c r="DE695" s="6"/>
      <c r="DF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7"/>
      <c r="AJ696" s="8"/>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c r="BU696" s="6"/>
      <c r="BV696" s="6"/>
      <c r="BW696" s="6"/>
      <c r="BX696" s="6"/>
      <c r="BY696" s="6"/>
      <c r="BZ696" s="6"/>
      <c r="CA696" s="6"/>
      <c r="CB696" s="6"/>
      <c r="CC696" s="6"/>
      <c r="CD696" s="6"/>
      <c r="CE696" s="6"/>
      <c r="CF696" s="6"/>
      <c r="CG696" s="6"/>
      <c r="CH696" s="6"/>
      <c r="CI696" s="6"/>
      <c r="CJ696" s="6"/>
      <c r="CK696" s="6"/>
      <c r="CL696" s="6"/>
      <c r="CM696" s="6"/>
      <c r="CN696" s="6"/>
      <c r="CO696" s="6"/>
      <c r="CP696" s="6"/>
      <c r="CQ696" s="6"/>
      <c r="CR696" s="6"/>
      <c r="CS696" s="6"/>
      <c r="CT696" s="6"/>
      <c r="CU696" s="6"/>
      <c r="CV696" s="6"/>
      <c r="CW696" s="6"/>
      <c r="CX696" s="6"/>
      <c r="CY696" s="6"/>
      <c r="CZ696" s="6"/>
      <c r="DA696" s="6"/>
      <c r="DB696" s="6"/>
      <c r="DC696" s="6"/>
      <c r="DD696" s="6"/>
      <c r="DE696" s="6"/>
      <c r="DF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7"/>
      <c r="AJ697" s="8"/>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c r="BU697" s="6"/>
      <c r="BV697" s="6"/>
      <c r="BW697" s="6"/>
      <c r="BX697" s="6"/>
      <c r="BY697" s="6"/>
      <c r="BZ697" s="6"/>
      <c r="CA697" s="6"/>
      <c r="CB697" s="6"/>
      <c r="CC697" s="6"/>
      <c r="CD697" s="6"/>
      <c r="CE697" s="6"/>
      <c r="CF697" s="6"/>
      <c r="CG697" s="6"/>
      <c r="CH697" s="6"/>
      <c r="CI697" s="6"/>
      <c r="CJ697" s="6"/>
      <c r="CK697" s="6"/>
      <c r="CL697" s="6"/>
      <c r="CM697" s="6"/>
      <c r="CN697" s="6"/>
      <c r="CO697" s="6"/>
      <c r="CP697" s="6"/>
      <c r="CQ697" s="6"/>
      <c r="CR697" s="6"/>
      <c r="CS697" s="6"/>
      <c r="CT697" s="6"/>
      <c r="CU697" s="6"/>
      <c r="CV697" s="6"/>
      <c r="CW697" s="6"/>
      <c r="CX697" s="6"/>
      <c r="CY697" s="6"/>
      <c r="CZ697" s="6"/>
      <c r="DA697" s="6"/>
      <c r="DB697" s="6"/>
      <c r="DC697" s="6"/>
      <c r="DD697" s="6"/>
      <c r="DE697" s="6"/>
      <c r="DF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7"/>
      <c r="AJ698" s="8"/>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c r="BU698" s="6"/>
      <c r="BV698" s="6"/>
      <c r="BW698" s="6"/>
      <c r="BX698" s="6"/>
      <c r="BY698" s="6"/>
      <c r="BZ698" s="6"/>
      <c r="CA698" s="6"/>
      <c r="CB698" s="6"/>
      <c r="CC698" s="6"/>
      <c r="CD698" s="6"/>
      <c r="CE698" s="6"/>
      <c r="CF698" s="6"/>
      <c r="CG698" s="6"/>
      <c r="CH698" s="6"/>
      <c r="CI698" s="6"/>
      <c r="CJ698" s="6"/>
      <c r="CK698" s="6"/>
      <c r="CL698" s="6"/>
      <c r="CM698" s="6"/>
      <c r="CN698" s="6"/>
      <c r="CO698" s="6"/>
      <c r="CP698" s="6"/>
      <c r="CQ698" s="6"/>
      <c r="CR698" s="6"/>
      <c r="CS698" s="6"/>
      <c r="CT698" s="6"/>
      <c r="CU698" s="6"/>
      <c r="CV698" s="6"/>
      <c r="CW698" s="6"/>
      <c r="CX698" s="6"/>
      <c r="CY698" s="6"/>
      <c r="CZ698" s="6"/>
      <c r="DA698" s="6"/>
      <c r="DB698" s="6"/>
      <c r="DC698" s="6"/>
      <c r="DD698" s="6"/>
      <c r="DE698" s="6"/>
      <c r="DF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7"/>
      <c r="AJ699" s="8"/>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c r="BU699" s="6"/>
      <c r="BV699" s="6"/>
      <c r="BW699" s="6"/>
      <c r="BX699" s="6"/>
      <c r="BY699" s="6"/>
      <c r="BZ699" s="6"/>
      <c r="CA699" s="6"/>
      <c r="CB699" s="6"/>
      <c r="CC699" s="6"/>
      <c r="CD699" s="6"/>
      <c r="CE699" s="6"/>
      <c r="CF699" s="6"/>
      <c r="CG699" s="6"/>
      <c r="CH699" s="6"/>
      <c r="CI699" s="6"/>
      <c r="CJ699" s="6"/>
      <c r="CK699" s="6"/>
      <c r="CL699" s="6"/>
      <c r="CM699" s="6"/>
      <c r="CN699" s="6"/>
      <c r="CO699" s="6"/>
      <c r="CP699" s="6"/>
      <c r="CQ699" s="6"/>
      <c r="CR699" s="6"/>
      <c r="CS699" s="6"/>
      <c r="CT699" s="6"/>
      <c r="CU699" s="6"/>
      <c r="CV699" s="6"/>
      <c r="CW699" s="6"/>
      <c r="CX699" s="6"/>
      <c r="CY699" s="6"/>
      <c r="CZ699" s="6"/>
      <c r="DA699" s="6"/>
      <c r="DB699" s="6"/>
      <c r="DC699" s="6"/>
      <c r="DD699" s="6"/>
      <c r="DE699" s="6"/>
      <c r="DF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7"/>
      <c r="AJ700" s="8"/>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c r="BU700" s="6"/>
      <c r="BV700" s="6"/>
      <c r="BW700" s="6"/>
      <c r="BX700" s="6"/>
      <c r="BY700" s="6"/>
      <c r="BZ700" s="6"/>
      <c r="CA700" s="6"/>
      <c r="CB700" s="6"/>
      <c r="CC700" s="6"/>
      <c r="CD700" s="6"/>
      <c r="CE700" s="6"/>
      <c r="CF700" s="6"/>
      <c r="CG700" s="6"/>
      <c r="CH700" s="6"/>
      <c r="CI700" s="6"/>
      <c r="CJ700" s="6"/>
      <c r="CK700" s="6"/>
      <c r="CL700" s="6"/>
      <c r="CM700" s="6"/>
      <c r="CN700" s="6"/>
      <c r="CO700" s="6"/>
      <c r="CP700" s="6"/>
      <c r="CQ700" s="6"/>
      <c r="CR700" s="6"/>
      <c r="CS700" s="6"/>
      <c r="CT700" s="6"/>
      <c r="CU700" s="6"/>
      <c r="CV700" s="6"/>
      <c r="CW700" s="6"/>
      <c r="CX700" s="6"/>
      <c r="CY700" s="6"/>
      <c r="CZ700" s="6"/>
      <c r="DA700" s="6"/>
      <c r="DB700" s="6"/>
      <c r="DC700" s="6"/>
      <c r="DD700" s="6"/>
      <c r="DE700" s="6"/>
      <c r="DF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7"/>
      <c r="AJ701" s="8"/>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c r="BU701" s="6"/>
      <c r="BV701" s="6"/>
      <c r="BW701" s="6"/>
      <c r="BX701" s="6"/>
      <c r="BY701" s="6"/>
      <c r="BZ701" s="6"/>
      <c r="CA701" s="6"/>
      <c r="CB701" s="6"/>
      <c r="CC701" s="6"/>
      <c r="CD701" s="6"/>
      <c r="CE701" s="6"/>
      <c r="CF701" s="6"/>
      <c r="CG701" s="6"/>
      <c r="CH701" s="6"/>
      <c r="CI701" s="6"/>
      <c r="CJ701" s="6"/>
      <c r="CK701" s="6"/>
      <c r="CL701" s="6"/>
      <c r="CM701" s="6"/>
      <c r="CN701" s="6"/>
      <c r="CO701" s="6"/>
      <c r="CP701" s="6"/>
      <c r="CQ701" s="6"/>
      <c r="CR701" s="6"/>
      <c r="CS701" s="6"/>
      <c r="CT701" s="6"/>
      <c r="CU701" s="6"/>
      <c r="CV701" s="6"/>
      <c r="CW701" s="6"/>
      <c r="CX701" s="6"/>
      <c r="CY701" s="6"/>
      <c r="CZ701" s="6"/>
      <c r="DA701" s="6"/>
      <c r="DB701" s="6"/>
      <c r="DC701" s="6"/>
      <c r="DD701" s="6"/>
      <c r="DE701" s="6"/>
      <c r="DF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7"/>
      <c r="AJ702" s="8"/>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c r="BU702" s="6"/>
      <c r="BV702" s="6"/>
      <c r="BW702" s="6"/>
      <c r="BX702" s="6"/>
      <c r="BY702" s="6"/>
      <c r="BZ702" s="6"/>
      <c r="CA702" s="6"/>
      <c r="CB702" s="6"/>
      <c r="CC702" s="6"/>
      <c r="CD702" s="6"/>
      <c r="CE702" s="6"/>
      <c r="CF702" s="6"/>
      <c r="CG702" s="6"/>
      <c r="CH702" s="6"/>
      <c r="CI702" s="6"/>
      <c r="CJ702" s="6"/>
      <c r="CK702" s="6"/>
      <c r="CL702" s="6"/>
      <c r="CM702" s="6"/>
      <c r="CN702" s="6"/>
      <c r="CO702" s="6"/>
      <c r="CP702" s="6"/>
      <c r="CQ702" s="6"/>
      <c r="CR702" s="6"/>
      <c r="CS702" s="6"/>
      <c r="CT702" s="6"/>
      <c r="CU702" s="6"/>
      <c r="CV702" s="6"/>
      <c r="CW702" s="6"/>
      <c r="CX702" s="6"/>
      <c r="CY702" s="6"/>
      <c r="CZ702" s="6"/>
      <c r="DA702" s="6"/>
      <c r="DB702" s="6"/>
      <c r="DC702" s="6"/>
      <c r="DD702" s="6"/>
      <c r="DE702" s="6"/>
      <c r="DF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7"/>
      <c r="AJ703" s="8"/>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c r="BU703" s="6"/>
      <c r="BV703" s="6"/>
      <c r="BW703" s="6"/>
      <c r="BX703" s="6"/>
      <c r="BY703" s="6"/>
      <c r="BZ703" s="6"/>
      <c r="CA703" s="6"/>
      <c r="CB703" s="6"/>
      <c r="CC703" s="6"/>
      <c r="CD703" s="6"/>
      <c r="CE703" s="6"/>
      <c r="CF703" s="6"/>
      <c r="CG703" s="6"/>
      <c r="CH703" s="6"/>
      <c r="CI703" s="6"/>
      <c r="CJ703" s="6"/>
      <c r="CK703" s="6"/>
      <c r="CL703" s="6"/>
      <c r="CM703" s="6"/>
      <c r="CN703" s="6"/>
      <c r="CO703" s="6"/>
      <c r="CP703" s="6"/>
      <c r="CQ703" s="6"/>
      <c r="CR703" s="6"/>
      <c r="CS703" s="6"/>
      <c r="CT703" s="6"/>
      <c r="CU703" s="6"/>
      <c r="CV703" s="6"/>
      <c r="CW703" s="6"/>
      <c r="CX703" s="6"/>
      <c r="CY703" s="6"/>
      <c r="CZ703" s="6"/>
      <c r="DA703" s="6"/>
      <c r="DB703" s="6"/>
      <c r="DC703" s="6"/>
      <c r="DD703" s="6"/>
      <c r="DE703" s="6"/>
      <c r="DF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7"/>
      <c r="AJ704" s="8"/>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c r="BU704" s="6"/>
      <c r="BV704" s="6"/>
      <c r="BW704" s="6"/>
      <c r="BX704" s="6"/>
      <c r="BY704" s="6"/>
      <c r="BZ704" s="6"/>
      <c r="CA704" s="6"/>
      <c r="CB704" s="6"/>
      <c r="CC704" s="6"/>
      <c r="CD704" s="6"/>
      <c r="CE704" s="6"/>
      <c r="CF704" s="6"/>
      <c r="CG704" s="6"/>
      <c r="CH704" s="6"/>
      <c r="CI704" s="6"/>
      <c r="CJ704" s="6"/>
      <c r="CK704" s="6"/>
      <c r="CL704" s="6"/>
      <c r="CM704" s="6"/>
      <c r="CN704" s="6"/>
      <c r="CO704" s="6"/>
      <c r="CP704" s="6"/>
      <c r="CQ704" s="6"/>
      <c r="CR704" s="6"/>
      <c r="CS704" s="6"/>
      <c r="CT704" s="6"/>
      <c r="CU704" s="6"/>
      <c r="CV704" s="6"/>
      <c r="CW704" s="6"/>
      <c r="CX704" s="6"/>
      <c r="CY704" s="6"/>
      <c r="CZ704" s="6"/>
      <c r="DA704" s="6"/>
      <c r="DB704" s="6"/>
      <c r="DC704" s="6"/>
      <c r="DD704" s="6"/>
      <c r="DE704" s="6"/>
      <c r="DF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7"/>
      <c r="AJ705" s="8"/>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c r="BU705" s="6"/>
      <c r="BV705" s="6"/>
      <c r="BW705" s="6"/>
      <c r="BX705" s="6"/>
      <c r="BY705" s="6"/>
      <c r="BZ705" s="6"/>
      <c r="CA705" s="6"/>
      <c r="CB705" s="6"/>
      <c r="CC705" s="6"/>
      <c r="CD705" s="6"/>
      <c r="CE705" s="6"/>
      <c r="CF705" s="6"/>
      <c r="CG705" s="6"/>
      <c r="CH705" s="6"/>
      <c r="CI705" s="6"/>
      <c r="CJ705" s="6"/>
      <c r="CK705" s="6"/>
      <c r="CL705" s="6"/>
      <c r="CM705" s="6"/>
      <c r="CN705" s="6"/>
      <c r="CO705" s="6"/>
      <c r="CP705" s="6"/>
      <c r="CQ705" s="6"/>
      <c r="CR705" s="6"/>
      <c r="CS705" s="6"/>
      <c r="CT705" s="6"/>
      <c r="CU705" s="6"/>
      <c r="CV705" s="6"/>
      <c r="CW705" s="6"/>
      <c r="CX705" s="6"/>
      <c r="CY705" s="6"/>
      <c r="CZ705" s="6"/>
      <c r="DA705" s="6"/>
      <c r="DB705" s="6"/>
      <c r="DC705" s="6"/>
      <c r="DD705" s="6"/>
      <c r="DE705" s="6"/>
      <c r="DF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7"/>
      <c r="AJ706" s="8"/>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c r="BU706" s="6"/>
      <c r="BV706" s="6"/>
      <c r="BW706" s="6"/>
      <c r="BX706" s="6"/>
      <c r="BY706" s="6"/>
      <c r="BZ706" s="6"/>
      <c r="CA706" s="6"/>
      <c r="CB706" s="6"/>
      <c r="CC706" s="6"/>
      <c r="CD706" s="6"/>
      <c r="CE706" s="6"/>
      <c r="CF706" s="6"/>
      <c r="CG706" s="6"/>
      <c r="CH706" s="6"/>
      <c r="CI706" s="6"/>
      <c r="CJ706" s="6"/>
      <c r="CK706" s="6"/>
      <c r="CL706" s="6"/>
      <c r="CM706" s="6"/>
      <c r="CN706" s="6"/>
      <c r="CO706" s="6"/>
      <c r="CP706" s="6"/>
      <c r="CQ706" s="6"/>
      <c r="CR706" s="6"/>
      <c r="CS706" s="6"/>
      <c r="CT706" s="6"/>
      <c r="CU706" s="6"/>
      <c r="CV706" s="6"/>
      <c r="CW706" s="6"/>
      <c r="CX706" s="6"/>
      <c r="CY706" s="6"/>
      <c r="CZ706" s="6"/>
      <c r="DA706" s="6"/>
      <c r="DB706" s="6"/>
      <c r="DC706" s="6"/>
      <c r="DD706" s="6"/>
      <c r="DE706" s="6"/>
      <c r="DF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7"/>
      <c r="AJ707" s="8"/>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c r="BU707" s="6"/>
      <c r="BV707" s="6"/>
      <c r="BW707" s="6"/>
      <c r="BX707" s="6"/>
      <c r="BY707" s="6"/>
      <c r="BZ707" s="6"/>
      <c r="CA707" s="6"/>
      <c r="CB707" s="6"/>
      <c r="CC707" s="6"/>
      <c r="CD707" s="6"/>
      <c r="CE707" s="6"/>
      <c r="CF707" s="6"/>
      <c r="CG707" s="6"/>
      <c r="CH707" s="6"/>
      <c r="CI707" s="6"/>
      <c r="CJ707" s="6"/>
      <c r="CK707" s="6"/>
      <c r="CL707" s="6"/>
      <c r="CM707" s="6"/>
      <c r="CN707" s="6"/>
      <c r="CO707" s="6"/>
      <c r="CP707" s="6"/>
      <c r="CQ707" s="6"/>
      <c r="CR707" s="6"/>
      <c r="CS707" s="6"/>
      <c r="CT707" s="6"/>
      <c r="CU707" s="6"/>
      <c r="CV707" s="6"/>
      <c r="CW707" s="6"/>
      <c r="CX707" s="6"/>
      <c r="CY707" s="6"/>
      <c r="CZ707" s="6"/>
      <c r="DA707" s="6"/>
      <c r="DB707" s="6"/>
      <c r="DC707" s="6"/>
      <c r="DD707" s="6"/>
      <c r="DE707" s="6"/>
      <c r="DF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7"/>
      <c r="AJ708" s="8"/>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c r="BU708" s="6"/>
      <c r="BV708" s="6"/>
      <c r="BW708" s="6"/>
      <c r="BX708" s="6"/>
      <c r="BY708" s="6"/>
      <c r="BZ708" s="6"/>
      <c r="CA708" s="6"/>
      <c r="CB708" s="6"/>
      <c r="CC708" s="6"/>
      <c r="CD708" s="6"/>
      <c r="CE708" s="6"/>
      <c r="CF708" s="6"/>
      <c r="CG708" s="6"/>
      <c r="CH708" s="6"/>
      <c r="CI708" s="6"/>
      <c r="CJ708" s="6"/>
      <c r="CK708" s="6"/>
      <c r="CL708" s="6"/>
      <c r="CM708" s="6"/>
      <c r="CN708" s="6"/>
      <c r="CO708" s="6"/>
      <c r="CP708" s="6"/>
      <c r="CQ708" s="6"/>
      <c r="CR708" s="6"/>
      <c r="CS708" s="6"/>
      <c r="CT708" s="6"/>
      <c r="CU708" s="6"/>
      <c r="CV708" s="6"/>
      <c r="CW708" s="6"/>
      <c r="CX708" s="6"/>
      <c r="CY708" s="6"/>
      <c r="CZ708" s="6"/>
      <c r="DA708" s="6"/>
      <c r="DB708" s="6"/>
      <c r="DC708" s="6"/>
      <c r="DD708" s="6"/>
      <c r="DE708" s="6"/>
      <c r="DF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7"/>
      <c r="AJ709" s="8"/>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c r="BU709" s="6"/>
      <c r="BV709" s="6"/>
      <c r="BW709" s="6"/>
      <c r="BX709" s="6"/>
      <c r="BY709" s="6"/>
      <c r="BZ709" s="6"/>
      <c r="CA709" s="6"/>
      <c r="CB709" s="6"/>
      <c r="CC709" s="6"/>
      <c r="CD709" s="6"/>
      <c r="CE709" s="6"/>
      <c r="CF709" s="6"/>
      <c r="CG709" s="6"/>
      <c r="CH709" s="6"/>
      <c r="CI709" s="6"/>
      <c r="CJ709" s="6"/>
      <c r="CK709" s="6"/>
      <c r="CL709" s="6"/>
      <c r="CM709" s="6"/>
      <c r="CN709" s="6"/>
      <c r="CO709" s="6"/>
      <c r="CP709" s="6"/>
      <c r="CQ709" s="6"/>
      <c r="CR709" s="6"/>
      <c r="CS709" s="6"/>
      <c r="CT709" s="6"/>
      <c r="CU709" s="6"/>
      <c r="CV709" s="6"/>
      <c r="CW709" s="6"/>
      <c r="CX709" s="6"/>
      <c r="CY709" s="6"/>
      <c r="CZ709" s="6"/>
      <c r="DA709" s="6"/>
      <c r="DB709" s="6"/>
      <c r="DC709" s="6"/>
      <c r="DD709" s="6"/>
      <c r="DE709" s="6"/>
      <c r="DF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7"/>
      <c r="AJ710" s="8"/>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c r="BU710" s="6"/>
      <c r="BV710" s="6"/>
      <c r="BW710" s="6"/>
      <c r="BX710" s="6"/>
      <c r="BY710" s="6"/>
      <c r="BZ710" s="6"/>
      <c r="CA710" s="6"/>
      <c r="CB710" s="6"/>
      <c r="CC710" s="6"/>
      <c r="CD710" s="6"/>
      <c r="CE710" s="6"/>
      <c r="CF710" s="6"/>
      <c r="CG710" s="6"/>
      <c r="CH710" s="6"/>
      <c r="CI710" s="6"/>
      <c r="CJ710" s="6"/>
      <c r="CK710" s="6"/>
      <c r="CL710" s="6"/>
      <c r="CM710" s="6"/>
      <c r="CN710" s="6"/>
      <c r="CO710" s="6"/>
      <c r="CP710" s="6"/>
      <c r="CQ710" s="6"/>
      <c r="CR710" s="6"/>
      <c r="CS710" s="6"/>
      <c r="CT710" s="6"/>
      <c r="CU710" s="6"/>
      <c r="CV710" s="6"/>
      <c r="CW710" s="6"/>
      <c r="CX710" s="6"/>
      <c r="CY710" s="6"/>
      <c r="CZ710" s="6"/>
      <c r="DA710" s="6"/>
      <c r="DB710" s="6"/>
      <c r="DC710" s="6"/>
      <c r="DD710" s="6"/>
      <c r="DE710" s="6"/>
      <c r="DF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7"/>
      <c r="AJ711" s="8"/>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c r="BU711" s="6"/>
      <c r="BV711" s="6"/>
      <c r="BW711" s="6"/>
      <c r="BX711" s="6"/>
      <c r="BY711" s="6"/>
      <c r="BZ711" s="6"/>
      <c r="CA711" s="6"/>
      <c r="CB711" s="6"/>
      <c r="CC711" s="6"/>
      <c r="CD711" s="6"/>
      <c r="CE711" s="6"/>
      <c r="CF711" s="6"/>
      <c r="CG711" s="6"/>
      <c r="CH711" s="6"/>
      <c r="CI711" s="6"/>
      <c r="CJ711" s="6"/>
      <c r="CK711" s="6"/>
      <c r="CL711" s="6"/>
      <c r="CM711" s="6"/>
      <c r="CN711" s="6"/>
      <c r="CO711" s="6"/>
      <c r="CP711" s="6"/>
      <c r="CQ711" s="6"/>
      <c r="CR711" s="6"/>
      <c r="CS711" s="6"/>
      <c r="CT711" s="6"/>
      <c r="CU711" s="6"/>
      <c r="CV711" s="6"/>
      <c r="CW711" s="6"/>
      <c r="CX711" s="6"/>
      <c r="CY711" s="6"/>
      <c r="CZ711" s="6"/>
      <c r="DA711" s="6"/>
      <c r="DB711" s="6"/>
      <c r="DC711" s="6"/>
      <c r="DD711" s="6"/>
      <c r="DE711" s="6"/>
      <c r="DF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7"/>
      <c r="AJ712" s="8"/>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c r="BU712" s="6"/>
      <c r="BV712" s="6"/>
      <c r="BW712" s="6"/>
      <c r="BX712" s="6"/>
      <c r="BY712" s="6"/>
      <c r="BZ712" s="6"/>
      <c r="CA712" s="6"/>
      <c r="CB712" s="6"/>
      <c r="CC712" s="6"/>
      <c r="CD712" s="6"/>
      <c r="CE712" s="6"/>
      <c r="CF712" s="6"/>
      <c r="CG712" s="6"/>
      <c r="CH712" s="6"/>
      <c r="CI712" s="6"/>
      <c r="CJ712" s="6"/>
      <c r="CK712" s="6"/>
      <c r="CL712" s="6"/>
      <c r="CM712" s="6"/>
      <c r="CN712" s="6"/>
      <c r="CO712" s="6"/>
      <c r="CP712" s="6"/>
      <c r="CQ712" s="6"/>
      <c r="CR712" s="6"/>
      <c r="CS712" s="6"/>
      <c r="CT712" s="6"/>
      <c r="CU712" s="6"/>
      <c r="CV712" s="6"/>
      <c r="CW712" s="6"/>
      <c r="CX712" s="6"/>
      <c r="CY712" s="6"/>
      <c r="CZ712" s="6"/>
      <c r="DA712" s="6"/>
      <c r="DB712" s="6"/>
      <c r="DC712" s="6"/>
      <c r="DD712" s="6"/>
      <c r="DE712" s="6"/>
      <c r="DF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7"/>
      <c r="AJ713" s="8"/>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c r="BU713" s="6"/>
      <c r="BV713" s="6"/>
      <c r="BW713" s="6"/>
      <c r="BX713" s="6"/>
      <c r="BY713" s="6"/>
      <c r="BZ713" s="6"/>
      <c r="CA713" s="6"/>
      <c r="CB713" s="6"/>
      <c r="CC713" s="6"/>
      <c r="CD713" s="6"/>
      <c r="CE713" s="6"/>
      <c r="CF713" s="6"/>
      <c r="CG713" s="6"/>
      <c r="CH713" s="6"/>
      <c r="CI713" s="6"/>
      <c r="CJ713" s="6"/>
      <c r="CK713" s="6"/>
      <c r="CL713" s="6"/>
      <c r="CM713" s="6"/>
      <c r="CN713" s="6"/>
      <c r="CO713" s="6"/>
      <c r="CP713" s="6"/>
      <c r="CQ713" s="6"/>
      <c r="CR713" s="6"/>
      <c r="CS713" s="6"/>
      <c r="CT713" s="6"/>
      <c r="CU713" s="6"/>
      <c r="CV713" s="6"/>
      <c r="CW713" s="6"/>
      <c r="CX713" s="6"/>
      <c r="CY713" s="6"/>
      <c r="CZ713" s="6"/>
      <c r="DA713" s="6"/>
      <c r="DB713" s="6"/>
      <c r="DC713" s="6"/>
      <c r="DD713" s="6"/>
      <c r="DE713" s="6"/>
      <c r="DF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7"/>
      <c r="AJ714" s="8"/>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c r="BU714" s="6"/>
      <c r="BV714" s="6"/>
      <c r="BW714" s="6"/>
      <c r="BX714" s="6"/>
      <c r="BY714" s="6"/>
      <c r="BZ714" s="6"/>
      <c r="CA714" s="6"/>
      <c r="CB714" s="6"/>
      <c r="CC714" s="6"/>
      <c r="CD714" s="6"/>
      <c r="CE714" s="6"/>
      <c r="CF714" s="6"/>
      <c r="CG714" s="6"/>
      <c r="CH714" s="6"/>
      <c r="CI714" s="6"/>
      <c r="CJ714" s="6"/>
      <c r="CK714" s="6"/>
      <c r="CL714" s="6"/>
      <c r="CM714" s="6"/>
      <c r="CN714" s="6"/>
      <c r="CO714" s="6"/>
      <c r="CP714" s="6"/>
      <c r="CQ714" s="6"/>
      <c r="CR714" s="6"/>
      <c r="CS714" s="6"/>
      <c r="CT714" s="6"/>
      <c r="CU714" s="6"/>
      <c r="CV714" s="6"/>
      <c r="CW714" s="6"/>
      <c r="CX714" s="6"/>
      <c r="CY714" s="6"/>
      <c r="CZ714" s="6"/>
      <c r="DA714" s="6"/>
      <c r="DB714" s="6"/>
      <c r="DC714" s="6"/>
      <c r="DD714" s="6"/>
      <c r="DE714" s="6"/>
      <c r="DF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7"/>
      <c r="AJ715" s="8"/>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c r="BU715" s="6"/>
      <c r="BV715" s="6"/>
      <c r="BW715" s="6"/>
      <c r="BX715" s="6"/>
      <c r="BY715" s="6"/>
      <c r="BZ715" s="6"/>
      <c r="CA715" s="6"/>
      <c r="CB715" s="6"/>
      <c r="CC715" s="6"/>
      <c r="CD715" s="6"/>
      <c r="CE715" s="6"/>
      <c r="CF715" s="6"/>
      <c r="CG715" s="6"/>
      <c r="CH715" s="6"/>
      <c r="CI715" s="6"/>
      <c r="CJ715" s="6"/>
      <c r="CK715" s="6"/>
      <c r="CL715" s="6"/>
      <c r="CM715" s="6"/>
      <c r="CN715" s="6"/>
      <c r="CO715" s="6"/>
      <c r="CP715" s="6"/>
      <c r="CQ715" s="6"/>
      <c r="CR715" s="6"/>
      <c r="CS715" s="6"/>
      <c r="CT715" s="6"/>
      <c r="CU715" s="6"/>
      <c r="CV715" s="6"/>
      <c r="CW715" s="6"/>
      <c r="CX715" s="6"/>
      <c r="CY715" s="6"/>
      <c r="CZ715" s="6"/>
      <c r="DA715" s="6"/>
      <c r="DB715" s="6"/>
      <c r="DC715" s="6"/>
      <c r="DD715" s="6"/>
      <c r="DE715" s="6"/>
      <c r="DF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7"/>
      <c r="AJ716" s="8"/>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c r="BU716" s="6"/>
      <c r="BV716" s="6"/>
      <c r="BW716" s="6"/>
      <c r="BX716" s="6"/>
      <c r="BY716" s="6"/>
      <c r="BZ716" s="6"/>
      <c r="CA716" s="6"/>
      <c r="CB716" s="6"/>
      <c r="CC716" s="6"/>
      <c r="CD716" s="6"/>
      <c r="CE716" s="6"/>
      <c r="CF716" s="6"/>
      <c r="CG716" s="6"/>
      <c r="CH716" s="6"/>
      <c r="CI716" s="6"/>
      <c r="CJ716" s="6"/>
      <c r="CK716" s="6"/>
      <c r="CL716" s="6"/>
      <c r="CM716" s="6"/>
      <c r="CN716" s="6"/>
      <c r="CO716" s="6"/>
      <c r="CP716" s="6"/>
      <c r="CQ716" s="6"/>
      <c r="CR716" s="6"/>
      <c r="CS716" s="6"/>
      <c r="CT716" s="6"/>
      <c r="CU716" s="6"/>
      <c r="CV716" s="6"/>
      <c r="CW716" s="6"/>
      <c r="CX716" s="6"/>
      <c r="CY716" s="6"/>
      <c r="CZ716" s="6"/>
      <c r="DA716" s="6"/>
      <c r="DB716" s="6"/>
      <c r="DC716" s="6"/>
      <c r="DD716" s="6"/>
      <c r="DE716" s="6"/>
      <c r="DF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7"/>
      <c r="AJ717" s="8"/>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c r="BU717" s="6"/>
      <c r="BV717" s="6"/>
      <c r="BW717" s="6"/>
      <c r="BX717" s="6"/>
      <c r="BY717" s="6"/>
      <c r="BZ717" s="6"/>
      <c r="CA717" s="6"/>
      <c r="CB717" s="6"/>
      <c r="CC717" s="6"/>
      <c r="CD717" s="6"/>
      <c r="CE717" s="6"/>
      <c r="CF717" s="6"/>
      <c r="CG717" s="6"/>
      <c r="CH717" s="6"/>
      <c r="CI717" s="6"/>
      <c r="CJ717" s="6"/>
      <c r="CK717" s="6"/>
      <c r="CL717" s="6"/>
      <c r="CM717" s="6"/>
      <c r="CN717" s="6"/>
      <c r="CO717" s="6"/>
      <c r="CP717" s="6"/>
      <c r="CQ717" s="6"/>
      <c r="CR717" s="6"/>
      <c r="CS717" s="6"/>
      <c r="CT717" s="6"/>
      <c r="CU717" s="6"/>
      <c r="CV717" s="6"/>
      <c r="CW717" s="6"/>
      <c r="CX717" s="6"/>
      <c r="CY717" s="6"/>
      <c r="CZ717" s="6"/>
      <c r="DA717" s="6"/>
      <c r="DB717" s="6"/>
      <c r="DC717" s="6"/>
      <c r="DD717" s="6"/>
      <c r="DE717" s="6"/>
      <c r="DF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7"/>
      <c r="AJ718" s="8"/>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c r="BU718" s="6"/>
      <c r="BV718" s="6"/>
      <c r="BW718" s="6"/>
      <c r="BX718" s="6"/>
      <c r="BY718" s="6"/>
      <c r="BZ718" s="6"/>
      <c r="CA718" s="6"/>
      <c r="CB718" s="6"/>
      <c r="CC718" s="6"/>
      <c r="CD718" s="6"/>
      <c r="CE718" s="6"/>
      <c r="CF718" s="6"/>
      <c r="CG718" s="6"/>
      <c r="CH718" s="6"/>
      <c r="CI718" s="6"/>
      <c r="CJ718" s="6"/>
      <c r="CK718" s="6"/>
      <c r="CL718" s="6"/>
      <c r="CM718" s="6"/>
      <c r="CN718" s="6"/>
      <c r="CO718" s="6"/>
      <c r="CP718" s="6"/>
      <c r="CQ718" s="6"/>
      <c r="CR718" s="6"/>
      <c r="CS718" s="6"/>
      <c r="CT718" s="6"/>
      <c r="CU718" s="6"/>
      <c r="CV718" s="6"/>
      <c r="CW718" s="6"/>
      <c r="CX718" s="6"/>
      <c r="CY718" s="6"/>
      <c r="CZ718" s="6"/>
      <c r="DA718" s="6"/>
      <c r="DB718" s="6"/>
      <c r="DC718" s="6"/>
      <c r="DD718" s="6"/>
      <c r="DE718" s="6"/>
      <c r="DF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7"/>
      <c r="AJ719" s="8"/>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c r="BU719" s="6"/>
      <c r="BV719" s="6"/>
      <c r="BW719" s="6"/>
      <c r="BX719" s="6"/>
      <c r="BY719" s="6"/>
      <c r="BZ719" s="6"/>
      <c r="CA719" s="6"/>
      <c r="CB719" s="6"/>
      <c r="CC719" s="6"/>
      <c r="CD719" s="6"/>
      <c r="CE719" s="6"/>
      <c r="CF719" s="6"/>
      <c r="CG719" s="6"/>
      <c r="CH719" s="6"/>
      <c r="CI719" s="6"/>
      <c r="CJ719" s="6"/>
      <c r="CK719" s="6"/>
      <c r="CL719" s="6"/>
      <c r="CM719" s="6"/>
      <c r="CN719" s="6"/>
      <c r="CO719" s="6"/>
      <c r="CP719" s="6"/>
      <c r="CQ719" s="6"/>
      <c r="CR719" s="6"/>
      <c r="CS719" s="6"/>
      <c r="CT719" s="6"/>
      <c r="CU719" s="6"/>
      <c r="CV719" s="6"/>
      <c r="CW719" s="6"/>
      <c r="CX719" s="6"/>
      <c r="CY719" s="6"/>
      <c r="CZ719" s="6"/>
      <c r="DA719" s="6"/>
      <c r="DB719" s="6"/>
      <c r="DC719" s="6"/>
      <c r="DD719" s="6"/>
      <c r="DE719" s="6"/>
      <c r="DF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7"/>
      <c r="AJ720" s="8"/>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c r="BU720" s="6"/>
      <c r="BV720" s="6"/>
      <c r="BW720" s="6"/>
      <c r="BX720" s="6"/>
      <c r="BY720" s="6"/>
      <c r="BZ720" s="6"/>
      <c r="CA720" s="6"/>
      <c r="CB720" s="6"/>
      <c r="CC720" s="6"/>
      <c r="CD720" s="6"/>
      <c r="CE720" s="6"/>
      <c r="CF720" s="6"/>
      <c r="CG720" s="6"/>
      <c r="CH720" s="6"/>
      <c r="CI720" s="6"/>
      <c r="CJ720" s="6"/>
      <c r="CK720" s="6"/>
      <c r="CL720" s="6"/>
      <c r="CM720" s="6"/>
      <c r="CN720" s="6"/>
      <c r="CO720" s="6"/>
      <c r="CP720" s="6"/>
      <c r="CQ720" s="6"/>
      <c r="CR720" s="6"/>
      <c r="CS720" s="6"/>
      <c r="CT720" s="6"/>
      <c r="CU720" s="6"/>
      <c r="CV720" s="6"/>
      <c r="CW720" s="6"/>
      <c r="CX720" s="6"/>
      <c r="CY720" s="6"/>
      <c r="CZ720" s="6"/>
      <c r="DA720" s="6"/>
      <c r="DB720" s="6"/>
      <c r="DC720" s="6"/>
      <c r="DD720" s="6"/>
      <c r="DE720" s="6"/>
      <c r="DF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7"/>
      <c r="AJ721" s="8"/>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c r="BU721" s="6"/>
      <c r="BV721" s="6"/>
      <c r="BW721" s="6"/>
      <c r="BX721" s="6"/>
      <c r="BY721" s="6"/>
      <c r="BZ721" s="6"/>
      <c r="CA721" s="6"/>
      <c r="CB721" s="6"/>
      <c r="CC721" s="6"/>
      <c r="CD721" s="6"/>
      <c r="CE721" s="6"/>
      <c r="CF721" s="6"/>
      <c r="CG721" s="6"/>
      <c r="CH721" s="6"/>
      <c r="CI721" s="6"/>
      <c r="CJ721" s="6"/>
      <c r="CK721" s="6"/>
      <c r="CL721" s="6"/>
      <c r="CM721" s="6"/>
      <c r="CN721" s="6"/>
      <c r="CO721" s="6"/>
      <c r="CP721" s="6"/>
      <c r="CQ721" s="6"/>
      <c r="CR721" s="6"/>
      <c r="CS721" s="6"/>
      <c r="CT721" s="6"/>
      <c r="CU721" s="6"/>
      <c r="CV721" s="6"/>
      <c r="CW721" s="6"/>
      <c r="CX721" s="6"/>
      <c r="CY721" s="6"/>
      <c r="CZ721" s="6"/>
      <c r="DA721" s="6"/>
      <c r="DB721" s="6"/>
      <c r="DC721" s="6"/>
      <c r="DD721" s="6"/>
      <c r="DE721" s="6"/>
      <c r="DF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7"/>
      <c r="AJ722" s="8"/>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c r="BU722" s="6"/>
      <c r="BV722" s="6"/>
      <c r="BW722" s="6"/>
      <c r="BX722" s="6"/>
      <c r="BY722" s="6"/>
      <c r="BZ722" s="6"/>
      <c r="CA722" s="6"/>
      <c r="CB722" s="6"/>
      <c r="CC722" s="6"/>
      <c r="CD722" s="6"/>
      <c r="CE722" s="6"/>
      <c r="CF722" s="6"/>
      <c r="CG722" s="6"/>
      <c r="CH722" s="6"/>
      <c r="CI722" s="6"/>
      <c r="CJ722" s="6"/>
      <c r="CK722" s="6"/>
      <c r="CL722" s="6"/>
      <c r="CM722" s="6"/>
      <c r="CN722" s="6"/>
      <c r="CO722" s="6"/>
      <c r="CP722" s="6"/>
      <c r="CQ722" s="6"/>
      <c r="CR722" s="6"/>
      <c r="CS722" s="6"/>
      <c r="CT722" s="6"/>
      <c r="CU722" s="6"/>
      <c r="CV722" s="6"/>
      <c r="CW722" s="6"/>
      <c r="CX722" s="6"/>
      <c r="CY722" s="6"/>
      <c r="CZ722" s="6"/>
      <c r="DA722" s="6"/>
      <c r="DB722" s="6"/>
      <c r="DC722" s="6"/>
      <c r="DD722" s="6"/>
      <c r="DE722" s="6"/>
      <c r="DF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7"/>
      <c r="AJ723" s="8"/>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c r="BU723" s="6"/>
      <c r="BV723" s="6"/>
      <c r="BW723" s="6"/>
      <c r="BX723" s="6"/>
      <c r="BY723" s="6"/>
      <c r="BZ723" s="6"/>
      <c r="CA723" s="6"/>
      <c r="CB723" s="6"/>
      <c r="CC723" s="6"/>
      <c r="CD723" s="6"/>
      <c r="CE723" s="6"/>
      <c r="CF723" s="6"/>
      <c r="CG723" s="6"/>
      <c r="CH723" s="6"/>
      <c r="CI723" s="6"/>
      <c r="CJ723" s="6"/>
      <c r="CK723" s="6"/>
      <c r="CL723" s="6"/>
      <c r="CM723" s="6"/>
      <c r="CN723" s="6"/>
      <c r="CO723" s="6"/>
      <c r="CP723" s="6"/>
      <c r="CQ723" s="6"/>
      <c r="CR723" s="6"/>
      <c r="CS723" s="6"/>
      <c r="CT723" s="6"/>
      <c r="CU723" s="6"/>
      <c r="CV723" s="6"/>
      <c r="CW723" s="6"/>
      <c r="CX723" s="6"/>
      <c r="CY723" s="6"/>
      <c r="CZ723" s="6"/>
      <c r="DA723" s="6"/>
      <c r="DB723" s="6"/>
      <c r="DC723" s="6"/>
      <c r="DD723" s="6"/>
      <c r="DE723" s="6"/>
      <c r="DF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7"/>
      <c r="AJ724" s="8"/>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c r="BU724" s="6"/>
      <c r="BV724" s="6"/>
      <c r="BW724" s="6"/>
      <c r="BX724" s="6"/>
      <c r="BY724" s="6"/>
      <c r="BZ724" s="6"/>
      <c r="CA724" s="6"/>
      <c r="CB724" s="6"/>
      <c r="CC724" s="6"/>
      <c r="CD724" s="6"/>
      <c r="CE724" s="6"/>
      <c r="CF724" s="6"/>
      <c r="CG724" s="6"/>
      <c r="CH724" s="6"/>
      <c r="CI724" s="6"/>
      <c r="CJ724" s="6"/>
      <c r="CK724" s="6"/>
      <c r="CL724" s="6"/>
      <c r="CM724" s="6"/>
      <c r="CN724" s="6"/>
      <c r="CO724" s="6"/>
      <c r="CP724" s="6"/>
      <c r="CQ724" s="6"/>
      <c r="CR724" s="6"/>
      <c r="CS724" s="6"/>
      <c r="CT724" s="6"/>
      <c r="CU724" s="6"/>
      <c r="CV724" s="6"/>
      <c r="CW724" s="6"/>
      <c r="CX724" s="6"/>
      <c r="CY724" s="6"/>
      <c r="CZ724" s="6"/>
      <c r="DA724" s="6"/>
      <c r="DB724" s="6"/>
      <c r="DC724" s="6"/>
      <c r="DD724" s="6"/>
      <c r="DE724" s="6"/>
      <c r="DF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7"/>
      <c r="AJ725" s="8"/>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c r="BU725" s="6"/>
      <c r="BV725" s="6"/>
      <c r="BW725" s="6"/>
      <c r="BX725" s="6"/>
      <c r="BY725" s="6"/>
      <c r="BZ725" s="6"/>
      <c r="CA725" s="6"/>
      <c r="CB725" s="6"/>
      <c r="CC725" s="6"/>
      <c r="CD725" s="6"/>
      <c r="CE725" s="6"/>
      <c r="CF725" s="6"/>
      <c r="CG725" s="6"/>
      <c r="CH725" s="6"/>
      <c r="CI725" s="6"/>
      <c r="CJ725" s="6"/>
      <c r="CK725" s="6"/>
      <c r="CL725" s="6"/>
      <c r="CM725" s="6"/>
      <c r="CN725" s="6"/>
      <c r="CO725" s="6"/>
      <c r="CP725" s="6"/>
      <c r="CQ725" s="6"/>
      <c r="CR725" s="6"/>
      <c r="CS725" s="6"/>
      <c r="CT725" s="6"/>
      <c r="CU725" s="6"/>
      <c r="CV725" s="6"/>
      <c r="CW725" s="6"/>
      <c r="CX725" s="6"/>
      <c r="CY725" s="6"/>
      <c r="CZ725" s="6"/>
      <c r="DA725" s="6"/>
      <c r="DB725" s="6"/>
      <c r="DC725" s="6"/>
      <c r="DD725" s="6"/>
      <c r="DE725" s="6"/>
      <c r="DF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7"/>
      <c r="AJ726" s="8"/>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c r="BU726" s="6"/>
      <c r="BV726" s="6"/>
      <c r="BW726" s="6"/>
      <c r="BX726" s="6"/>
      <c r="BY726" s="6"/>
      <c r="BZ726" s="6"/>
      <c r="CA726" s="6"/>
      <c r="CB726" s="6"/>
      <c r="CC726" s="6"/>
      <c r="CD726" s="6"/>
      <c r="CE726" s="6"/>
      <c r="CF726" s="6"/>
      <c r="CG726" s="6"/>
      <c r="CH726" s="6"/>
      <c r="CI726" s="6"/>
      <c r="CJ726" s="6"/>
      <c r="CK726" s="6"/>
      <c r="CL726" s="6"/>
      <c r="CM726" s="6"/>
      <c r="CN726" s="6"/>
      <c r="CO726" s="6"/>
      <c r="CP726" s="6"/>
      <c r="CQ726" s="6"/>
      <c r="CR726" s="6"/>
      <c r="CS726" s="6"/>
      <c r="CT726" s="6"/>
      <c r="CU726" s="6"/>
      <c r="CV726" s="6"/>
      <c r="CW726" s="6"/>
      <c r="CX726" s="6"/>
      <c r="CY726" s="6"/>
      <c r="CZ726" s="6"/>
      <c r="DA726" s="6"/>
      <c r="DB726" s="6"/>
      <c r="DC726" s="6"/>
      <c r="DD726" s="6"/>
      <c r="DE726" s="6"/>
      <c r="DF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7"/>
      <c r="AJ727" s="8"/>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c r="BU727" s="6"/>
      <c r="BV727" s="6"/>
      <c r="BW727" s="6"/>
      <c r="BX727" s="6"/>
      <c r="BY727" s="6"/>
      <c r="BZ727" s="6"/>
      <c r="CA727" s="6"/>
      <c r="CB727" s="6"/>
      <c r="CC727" s="6"/>
      <c r="CD727" s="6"/>
      <c r="CE727" s="6"/>
      <c r="CF727" s="6"/>
      <c r="CG727" s="6"/>
      <c r="CH727" s="6"/>
      <c r="CI727" s="6"/>
      <c r="CJ727" s="6"/>
      <c r="CK727" s="6"/>
      <c r="CL727" s="6"/>
      <c r="CM727" s="6"/>
      <c r="CN727" s="6"/>
      <c r="CO727" s="6"/>
      <c r="CP727" s="6"/>
      <c r="CQ727" s="6"/>
      <c r="CR727" s="6"/>
      <c r="CS727" s="6"/>
      <c r="CT727" s="6"/>
      <c r="CU727" s="6"/>
      <c r="CV727" s="6"/>
      <c r="CW727" s="6"/>
      <c r="CX727" s="6"/>
      <c r="CY727" s="6"/>
      <c r="CZ727" s="6"/>
      <c r="DA727" s="6"/>
      <c r="DB727" s="6"/>
      <c r="DC727" s="6"/>
      <c r="DD727" s="6"/>
      <c r="DE727" s="6"/>
      <c r="DF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7"/>
      <c r="AJ728" s="8"/>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c r="BU728" s="6"/>
      <c r="BV728" s="6"/>
      <c r="BW728" s="6"/>
      <c r="BX728" s="6"/>
      <c r="BY728" s="6"/>
      <c r="BZ728" s="6"/>
      <c r="CA728" s="6"/>
      <c r="CB728" s="6"/>
      <c r="CC728" s="6"/>
      <c r="CD728" s="6"/>
      <c r="CE728" s="6"/>
      <c r="CF728" s="6"/>
      <c r="CG728" s="6"/>
      <c r="CH728" s="6"/>
      <c r="CI728" s="6"/>
      <c r="CJ728" s="6"/>
      <c r="CK728" s="6"/>
      <c r="CL728" s="6"/>
      <c r="CM728" s="6"/>
      <c r="CN728" s="6"/>
      <c r="CO728" s="6"/>
      <c r="CP728" s="6"/>
      <c r="CQ728" s="6"/>
      <c r="CR728" s="6"/>
      <c r="CS728" s="6"/>
      <c r="CT728" s="6"/>
      <c r="CU728" s="6"/>
      <c r="CV728" s="6"/>
      <c r="CW728" s="6"/>
      <c r="CX728" s="6"/>
      <c r="CY728" s="6"/>
      <c r="CZ728" s="6"/>
      <c r="DA728" s="6"/>
      <c r="DB728" s="6"/>
      <c r="DC728" s="6"/>
      <c r="DD728" s="6"/>
      <c r="DE728" s="6"/>
      <c r="DF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7"/>
      <c r="AJ729" s="8"/>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c r="BU729" s="6"/>
      <c r="BV729" s="6"/>
      <c r="BW729" s="6"/>
      <c r="BX729" s="6"/>
      <c r="BY729" s="6"/>
      <c r="BZ729" s="6"/>
      <c r="CA729" s="6"/>
      <c r="CB729" s="6"/>
      <c r="CC729" s="6"/>
      <c r="CD729" s="6"/>
      <c r="CE729" s="6"/>
      <c r="CF729" s="6"/>
      <c r="CG729" s="6"/>
      <c r="CH729" s="6"/>
      <c r="CI729" s="6"/>
      <c r="CJ729" s="6"/>
      <c r="CK729" s="6"/>
      <c r="CL729" s="6"/>
      <c r="CM729" s="6"/>
      <c r="CN729" s="6"/>
      <c r="CO729" s="6"/>
      <c r="CP729" s="6"/>
      <c r="CQ729" s="6"/>
      <c r="CR729" s="6"/>
      <c r="CS729" s="6"/>
      <c r="CT729" s="6"/>
      <c r="CU729" s="6"/>
      <c r="CV729" s="6"/>
      <c r="CW729" s="6"/>
      <c r="CX729" s="6"/>
      <c r="CY729" s="6"/>
      <c r="CZ729" s="6"/>
      <c r="DA729" s="6"/>
      <c r="DB729" s="6"/>
      <c r="DC729" s="6"/>
      <c r="DD729" s="6"/>
      <c r="DE729" s="6"/>
      <c r="DF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7"/>
      <c r="AJ730" s="8"/>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c r="BU730" s="6"/>
      <c r="BV730" s="6"/>
      <c r="BW730" s="6"/>
      <c r="BX730" s="6"/>
      <c r="BY730" s="6"/>
      <c r="BZ730" s="6"/>
      <c r="CA730" s="6"/>
      <c r="CB730" s="6"/>
      <c r="CC730" s="6"/>
      <c r="CD730" s="6"/>
      <c r="CE730" s="6"/>
      <c r="CF730" s="6"/>
      <c r="CG730" s="6"/>
      <c r="CH730" s="6"/>
      <c r="CI730" s="6"/>
      <c r="CJ730" s="6"/>
      <c r="CK730" s="6"/>
      <c r="CL730" s="6"/>
      <c r="CM730" s="6"/>
      <c r="CN730" s="6"/>
      <c r="CO730" s="6"/>
      <c r="CP730" s="6"/>
      <c r="CQ730" s="6"/>
      <c r="CR730" s="6"/>
      <c r="CS730" s="6"/>
      <c r="CT730" s="6"/>
      <c r="CU730" s="6"/>
      <c r="CV730" s="6"/>
      <c r="CW730" s="6"/>
      <c r="CX730" s="6"/>
      <c r="CY730" s="6"/>
      <c r="CZ730" s="6"/>
      <c r="DA730" s="6"/>
      <c r="DB730" s="6"/>
      <c r="DC730" s="6"/>
      <c r="DD730" s="6"/>
      <c r="DE730" s="6"/>
      <c r="DF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7"/>
      <c r="AJ731" s="8"/>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c r="BU731" s="6"/>
      <c r="BV731" s="6"/>
      <c r="BW731" s="6"/>
      <c r="BX731" s="6"/>
      <c r="BY731" s="6"/>
      <c r="BZ731" s="6"/>
      <c r="CA731" s="6"/>
      <c r="CB731" s="6"/>
      <c r="CC731" s="6"/>
      <c r="CD731" s="6"/>
      <c r="CE731" s="6"/>
      <c r="CF731" s="6"/>
      <c r="CG731" s="6"/>
      <c r="CH731" s="6"/>
      <c r="CI731" s="6"/>
      <c r="CJ731" s="6"/>
      <c r="CK731" s="6"/>
      <c r="CL731" s="6"/>
      <c r="CM731" s="6"/>
      <c r="CN731" s="6"/>
      <c r="CO731" s="6"/>
      <c r="CP731" s="6"/>
      <c r="CQ731" s="6"/>
      <c r="CR731" s="6"/>
      <c r="CS731" s="6"/>
      <c r="CT731" s="6"/>
      <c r="CU731" s="6"/>
      <c r="CV731" s="6"/>
      <c r="CW731" s="6"/>
      <c r="CX731" s="6"/>
      <c r="CY731" s="6"/>
      <c r="CZ731" s="6"/>
      <c r="DA731" s="6"/>
      <c r="DB731" s="6"/>
      <c r="DC731" s="6"/>
      <c r="DD731" s="6"/>
      <c r="DE731" s="6"/>
      <c r="DF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7"/>
      <c r="AJ732" s="8"/>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c r="BU732" s="6"/>
      <c r="BV732" s="6"/>
      <c r="BW732" s="6"/>
      <c r="BX732" s="6"/>
      <c r="BY732" s="6"/>
      <c r="BZ732" s="6"/>
      <c r="CA732" s="6"/>
      <c r="CB732" s="6"/>
      <c r="CC732" s="6"/>
      <c r="CD732" s="6"/>
      <c r="CE732" s="6"/>
      <c r="CF732" s="6"/>
      <c r="CG732" s="6"/>
      <c r="CH732" s="6"/>
      <c r="CI732" s="6"/>
      <c r="CJ732" s="6"/>
      <c r="CK732" s="6"/>
      <c r="CL732" s="6"/>
      <c r="CM732" s="6"/>
      <c r="CN732" s="6"/>
      <c r="CO732" s="6"/>
      <c r="CP732" s="6"/>
      <c r="CQ732" s="6"/>
      <c r="CR732" s="6"/>
      <c r="CS732" s="6"/>
      <c r="CT732" s="6"/>
      <c r="CU732" s="6"/>
      <c r="CV732" s="6"/>
      <c r="CW732" s="6"/>
      <c r="CX732" s="6"/>
      <c r="CY732" s="6"/>
      <c r="CZ732" s="6"/>
      <c r="DA732" s="6"/>
      <c r="DB732" s="6"/>
      <c r="DC732" s="6"/>
      <c r="DD732" s="6"/>
      <c r="DE732" s="6"/>
      <c r="DF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7"/>
      <c r="AJ733" s="8"/>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c r="BU733" s="6"/>
      <c r="BV733" s="6"/>
      <c r="BW733" s="6"/>
      <c r="BX733" s="6"/>
      <c r="BY733" s="6"/>
      <c r="BZ733" s="6"/>
      <c r="CA733" s="6"/>
      <c r="CB733" s="6"/>
      <c r="CC733" s="6"/>
      <c r="CD733" s="6"/>
      <c r="CE733" s="6"/>
      <c r="CF733" s="6"/>
      <c r="CG733" s="6"/>
      <c r="CH733" s="6"/>
      <c r="CI733" s="6"/>
      <c r="CJ733" s="6"/>
      <c r="CK733" s="6"/>
      <c r="CL733" s="6"/>
      <c r="CM733" s="6"/>
      <c r="CN733" s="6"/>
      <c r="CO733" s="6"/>
      <c r="CP733" s="6"/>
      <c r="CQ733" s="6"/>
      <c r="CR733" s="6"/>
      <c r="CS733" s="6"/>
      <c r="CT733" s="6"/>
      <c r="CU733" s="6"/>
      <c r="CV733" s="6"/>
      <c r="CW733" s="6"/>
      <c r="CX733" s="6"/>
      <c r="CY733" s="6"/>
      <c r="CZ733" s="6"/>
      <c r="DA733" s="6"/>
      <c r="DB733" s="6"/>
      <c r="DC733" s="6"/>
      <c r="DD733" s="6"/>
      <c r="DE733" s="6"/>
      <c r="DF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7"/>
      <c r="AJ734" s="8"/>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c r="BU734" s="6"/>
      <c r="BV734" s="6"/>
      <c r="BW734" s="6"/>
      <c r="BX734" s="6"/>
      <c r="BY734" s="6"/>
      <c r="BZ734" s="6"/>
      <c r="CA734" s="6"/>
      <c r="CB734" s="6"/>
      <c r="CC734" s="6"/>
      <c r="CD734" s="6"/>
      <c r="CE734" s="6"/>
      <c r="CF734" s="6"/>
      <c r="CG734" s="6"/>
      <c r="CH734" s="6"/>
      <c r="CI734" s="6"/>
      <c r="CJ734" s="6"/>
      <c r="CK734" s="6"/>
      <c r="CL734" s="6"/>
      <c r="CM734" s="6"/>
      <c r="CN734" s="6"/>
      <c r="CO734" s="6"/>
      <c r="CP734" s="6"/>
      <c r="CQ734" s="6"/>
      <c r="CR734" s="6"/>
      <c r="CS734" s="6"/>
      <c r="CT734" s="6"/>
      <c r="CU734" s="6"/>
      <c r="CV734" s="6"/>
      <c r="CW734" s="6"/>
      <c r="CX734" s="6"/>
      <c r="CY734" s="6"/>
      <c r="CZ734" s="6"/>
      <c r="DA734" s="6"/>
      <c r="DB734" s="6"/>
      <c r="DC734" s="6"/>
      <c r="DD734" s="6"/>
      <c r="DE734" s="6"/>
      <c r="DF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7"/>
      <c r="AJ735" s="8"/>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c r="BU735" s="6"/>
      <c r="BV735" s="6"/>
      <c r="BW735" s="6"/>
      <c r="BX735" s="6"/>
      <c r="BY735" s="6"/>
      <c r="BZ735" s="6"/>
      <c r="CA735" s="6"/>
      <c r="CB735" s="6"/>
      <c r="CC735" s="6"/>
      <c r="CD735" s="6"/>
      <c r="CE735" s="6"/>
      <c r="CF735" s="6"/>
      <c r="CG735" s="6"/>
      <c r="CH735" s="6"/>
      <c r="CI735" s="6"/>
      <c r="CJ735" s="6"/>
      <c r="CK735" s="6"/>
      <c r="CL735" s="6"/>
      <c r="CM735" s="6"/>
      <c r="CN735" s="6"/>
      <c r="CO735" s="6"/>
      <c r="CP735" s="6"/>
      <c r="CQ735" s="6"/>
      <c r="CR735" s="6"/>
      <c r="CS735" s="6"/>
      <c r="CT735" s="6"/>
      <c r="CU735" s="6"/>
      <c r="CV735" s="6"/>
      <c r="CW735" s="6"/>
      <c r="CX735" s="6"/>
      <c r="CY735" s="6"/>
      <c r="CZ735" s="6"/>
      <c r="DA735" s="6"/>
      <c r="DB735" s="6"/>
      <c r="DC735" s="6"/>
      <c r="DD735" s="6"/>
      <c r="DE735" s="6"/>
      <c r="DF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7"/>
      <c r="AJ736" s="8"/>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c r="BU736" s="6"/>
      <c r="BV736" s="6"/>
      <c r="BW736" s="6"/>
      <c r="BX736" s="6"/>
      <c r="BY736" s="6"/>
      <c r="BZ736" s="6"/>
      <c r="CA736" s="6"/>
      <c r="CB736" s="6"/>
      <c r="CC736" s="6"/>
      <c r="CD736" s="6"/>
      <c r="CE736" s="6"/>
      <c r="CF736" s="6"/>
      <c r="CG736" s="6"/>
      <c r="CH736" s="6"/>
      <c r="CI736" s="6"/>
      <c r="CJ736" s="6"/>
      <c r="CK736" s="6"/>
      <c r="CL736" s="6"/>
      <c r="CM736" s="6"/>
      <c r="CN736" s="6"/>
      <c r="CO736" s="6"/>
      <c r="CP736" s="6"/>
      <c r="CQ736" s="6"/>
      <c r="CR736" s="6"/>
      <c r="CS736" s="6"/>
      <c r="CT736" s="6"/>
      <c r="CU736" s="6"/>
      <c r="CV736" s="6"/>
      <c r="CW736" s="6"/>
      <c r="CX736" s="6"/>
      <c r="CY736" s="6"/>
      <c r="CZ736" s="6"/>
      <c r="DA736" s="6"/>
      <c r="DB736" s="6"/>
      <c r="DC736" s="6"/>
      <c r="DD736" s="6"/>
      <c r="DE736" s="6"/>
      <c r="DF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7"/>
      <c r="AJ737" s="8"/>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c r="BU737" s="6"/>
      <c r="BV737" s="6"/>
      <c r="BW737" s="6"/>
      <c r="BX737" s="6"/>
      <c r="BY737" s="6"/>
      <c r="BZ737" s="6"/>
      <c r="CA737" s="6"/>
      <c r="CB737" s="6"/>
      <c r="CC737" s="6"/>
      <c r="CD737" s="6"/>
      <c r="CE737" s="6"/>
      <c r="CF737" s="6"/>
      <c r="CG737" s="6"/>
      <c r="CH737" s="6"/>
      <c r="CI737" s="6"/>
      <c r="CJ737" s="6"/>
      <c r="CK737" s="6"/>
      <c r="CL737" s="6"/>
      <c r="CM737" s="6"/>
      <c r="CN737" s="6"/>
      <c r="CO737" s="6"/>
      <c r="CP737" s="6"/>
      <c r="CQ737" s="6"/>
      <c r="CR737" s="6"/>
      <c r="CS737" s="6"/>
      <c r="CT737" s="6"/>
      <c r="CU737" s="6"/>
      <c r="CV737" s="6"/>
      <c r="CW737" s="6"/>
      <c r="CX737" s="6"/>
      <c r="CY737" s="6"/>
      <c r="CZ737" s="6"/>
      <c r="DA737" s="6"/>
      <c r="DB737" s="6"/>
      <c r="DC737" s="6"/>
      <c r="DD737" s="6"/>
      <c r="DE737" s="6"/>
      <c r="DF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7"/>
      <c r="AJ738" s="8"/>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c r="BU738" s="6"/>
      <c r="BV738" s="6"/>
      <c r="BW738" s="6"/>
      <c r="BX738" s="6"/>
      <c r="BY738" s="6"/>
      <c r="BZ738" s="6"/>
      <c r="CA738" s="6"/>
      <c r="CB738" s="6"/>
      <c r="CC738" s="6"/>
      <c r="CD738" s="6"/>
      <c r="CE738" s="6"/>
      <c r="CF738" s="6"/>
      <c r="CG738" s="6"/>
      <c r="CH738" s="6"/>
      <c r="CI738" s="6"/>
      <c r="CJ738" s="6"/>
      <c r="CK738" s="6"/>
      <c r="CL738" s="6"/>
      <c r="CM738" s="6"/>
      <c r="CN738" s="6"/>
      <c r="CO738" s="6"/>
      <c r="CP738" s="6"/>
      <c r="CQ738" s="6"/>
      <c r="CR738" s="6"/>
      <c r="CS738" s="6"/>
      <c r="CT738" s="6"/>
      <c r="CU738" s="6"/>
      <c r="CV738" s="6"/>
      <c r="CW738" s="6"/>
      <c r="CX738" s="6"/>
      <c r="CY738" s="6"/>
      <c r="CZ738" s="6"/>
      <c r="DA738" s="6"/>
      <c r="DB738" s="6"/>
      <c r="DC738" s="6"/>
      <c r="DD738" s="6"/>
      <c r="DE738" s="6"/>
      <c r="DF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7"/>
      <c r="AJ739" s="8"/>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c r="BU739" s="6"/>
      <c r="BV739" s="6"/>
      <c r="BW739" s="6"/>
      <c r="BX739" s="6"/>
      <c r="BY739" s="6"/>
      <c r="BZ739" s="6"/>
      <c r="CA739" s="6"/>
      <c r="CB739" s="6"/>
      <c r="CC739" s="6"/>
      <c r="CD739" s="6"/>
      <c r="CE739" s="6"/>
      <c r="CF739" s="6"/>
      <c r="CG739" s="6"/>
      <c r="CH739" s="6"/>
      <c r="CI739" s="6"/>
      <c r="CJ739" s="6"/>
      <c r="CK739" s="6"/>
      <c r="CL739" s="6"/>
      <c r="CM739" s="6"/>
      <c r="CN739" s="6"/>
      <c r="CO739" s="6"/>
      <c r="CP739" s="6"/>
      <c r="CQ739" s="6"/>
      <c r="CR739" s="6"/>
      <c r="CS739" s="6"/>
      <c r="CT739" s="6"/>
      <c r="CU739" s="6"/>
      <c r="CV739" s="6"/>
      <c r="CW739" s="6"/>
      <c r="CX739" s="6"/>
      <c r="CY739" s="6"/>
      <c r="CZ739" s="6"/>
      <c r="DA739" s="6"/>
      <c r="DB739" s="6"/>
      <c r="DC739" s="6"/>
      <c r="DD739" s="6"/>
      <c r="DE739" s="6"/>
      <c r="DF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7"/>
      <c r="AJ740" s="8"/>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c r="BU740" s="6"/>
      <c r="BV740" s="6"/>
      <c r="BW740" s="6"/>
      <c r="BX740" s="6"/>
      <c r="BY740" s="6"/>
      <c r="BZ740" s="6"/>
      <c r="CA740" s="6"/>
      <c r="CB740" s="6"/>
      <c r="CC740" s="6"/>
      <c r="CD740" s="6"/>
      <c r="CE740" s="6"/>
      <c r="CF740" s="6"/>
      <c r="CG740" s="6"/>
      <c r="CH740" s="6"/>
      <c r="CI740" s="6"/>
      <c r="CJ740" s="6"/>
      <c r="CK740" s="6"/>
      <c r="CL740" s="6"/>
      <c r="CM740" s="6"/>
      <c r="CN740" s="6"/>
      <c r="CO740" s="6"/>
      <c r="CP740" s="6"/>
      <c r="CQ740" s="6"/>
      <c r="CR740" s="6"/>
      <c r="CS740" s="6"/>
      <c r="CT740" s="6"/>
      <c r="CU740" s="6"/>
      <c r="CV740" s="6"/>
      <c r="CW740" s="6"/>
      <c r="CX740" s="6"/>
      <c r="CY740" s="6"/>
      <c r="CZ740" s="6"/>
      <c r="DA740" s="6"/>
      <c r="DB740" s="6"/>
      <c r="DC740" s="6"/>
      <c r="DD740" s="6"/>
      <c r="DE740" s="6"/>
      <c r="DF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7"/>
      <c r="AJ741" s="8"/>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c r="BU741" s="6"/>
      <c r="BV741" s="6"/>
      <c r="BW741" s="6"/>
      <c r="BX741" s="6"/>
      <c r="BY741" s="6"/>
      <c r="BZ741" s="6"/>
      <c r="CA741" s="6"/>
      <c r="CB741" s="6"/>
      <c r="CC741" s="6"/>
      <c r="CD741" s="6"/>
      <c r="CE741" s="6"/>
      <c r="CF741" s="6"/>
      <c r="CG741" s="6"/>
      <c r="CH741" s="6"/>
      <c r="CI741" s="6"/>
      <c r="CJ741" s="6"/>
      <c r="CK741" s="6"/>
      <c r="CL741" s="6"/>
      <c r="CM741" s="6"/>
      <c r="CN741" s="6"/>
      <c r="CO741" s="6"/>
      <c r="CP741" s="6"/>
      <c r="CQ741" s="6"/>
      <c r="CR741" s="6"/>
      <c r="CS741" s="6"/>
      <c r="CT741" s="6"/>
      <c r="CU741" s="6"/>
      <c r="CV741" s="6"/>
      <c r="CW741" s="6"/>
      <c r="CX741" s="6"/>
      <c r="CY741" s="6"/>
      <c r="CZ741" s="6"/>
      <c r="DA741" s="6"/>
      <c r="DB741" s="6"/>
      <c r="DC741" s="6"/>
      <c r="DD741" s="6"/>
      <c r="DE741" s="6"/>
      <c r="DF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7"/>
      <c r="AJ742" s="8"/>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c r="BU742" s="6"/>
      <c r="BV742" s="6"/>
      <c r="BW742" s="6"/>
      <c r="BX742" s="6"/>
      <c r="BY742" s="6"/>
      <c r="BZ742" s="6"/>
      <c r="CA742" s="6"/>
      <c r="CB742" s="6"/>
      <c r="CC742" s="6"/>
      <c r="CD742" s="6"/>
      <c r="CE742" s="6"/>
      <c r="CF742" s="6"/>
      <c r="CG742" s="6"/>
      <c r="CH742" s="6"/>
      <c r="CI742" s="6"/>
      <c r="CJ742" s="6"/>
      <c r="CK742" s="6"/>
      <c r="CL742" s="6"/>
      <c r="CM742" s="6"/>
      <c r="CN742" s="6"/>
      <c r="CO742" s="6"/>
      <c r="CP742" s="6"/>
      <c r="CQ742" s="6"/>
      <c r="CR742" s="6"/>
      <c r="CS742" s="6"/>
      <c r="CT742" s="6"/>
      <c r="CU742" s="6"/>
      <c r="CV742" s="6"/>
      <c r="CW742" s="6"/>
      <c r="CX742" s="6"/>
      <c r="CY742" s="6"/>
      <c r="CZ742" s="6"/>
      <c r="DA742" s="6"/>
      <c r="DB742" s="6"/>
      <c r="DC742" s="6"/>
      <c r="DD742" s="6"/>
      <c r="DE742" s="6"/>
      <c r="DF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7"/>
      <c r="AJ743" s="8"/>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c r="BU743" s="6"/>
      <c r="BV743" s="6"/>
      <c r="BW743" s="6"/>
      <c r="BX743" s="6"/>
      <c r="BY743" s="6"/>
      <c r="BZ743" s="6"/>
      <c r="CA743" s="6"/>
      <c r="CB743" s="6"/>
      <c r="CC743" s="6"/>
      <c r="CD743" s="6"/>
      <c r="CE743" s="6"/>
      <c r="CF743" s="6"/>
      <c r="CG743" s="6"/>
      <c r="CH743" s="6"/>
      <c r="CI743" s="6"/>
      <c r="CJ743" s="6"/>
      <c r="CK743" s="6"/>
      <c r="CL743" s="6"/>
      <c r="CM743" s="6"/>
      <c r="CN743" s="6"/>
      <c r="CO743" s="6"/>
      <c r="CP743" s="6"/>
      <c r="CQ743" s="6"/>
      <c r="CR743" s="6"/>
      <c r="CS743" s="6"/>
      <c r="CT743" s="6"/>
      <c r="CU743" s="6"/>
      <c r="CV743" s="6"/>
      <c r="CW743" s="6"/>
      <c r="CX743" s="6"/>
      <c r="CY743" s="6"/>
      <c r="CZ743" s="6"/>
      <c r="DA743" s="6"/>
      <c r="DB743" s="6"/>
      <c r="DC743" s="6"/>
      <c r="DD743" s="6"/>
      <c r="DE743" s="6"/>
      <c r="DF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7"/>
      <c r="AJ744" s="8"/>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c r="BU744" s="6"/>
      <c r="BV744" s="6"/>
      <c r="BW744" s="6"/>
      <c r="BX744" s="6"/>
      <c r="BY744" s="6"/>
      <c r="BZ744" s="6"/>
      <c r="CA744" s="6"/>
      <c r="CB744" s="6"/>
      <c r="CC744" s="6"/>
      <c r="CD744" s="6"/>
      <c r="CE744" s="6"/>
      <c r="CF744" s="6"/>
      <c r="CG744" s="6"/>
      <c r="CH744" s="6"/>
      <c r="CI744" s="6"/>
      <c r="CJ744" s="6"/>
      <c r="CK744" s="6"/>
      <c r="CL744" s="6"/>
      <c r="CM744" s="6"/>
      <c r="CN744" s="6"/>
      <c r="CO744" s="6"/>
      <c r="CP744" s="6"/>
      <c r="CQ744" s="6"/>
      <c r="CR744" s="6"/>
      <c r="CS744" s="6"/>
      <c r="CT744" s="6"/>
      <c r="CU744" s="6"/>
      <c r="CV744" s="6"/>
      <c r="CW744" s="6"/>
      <c r="CX744" s="6"/>
      <c r="CY744" s="6"/>
      <c r="CZ744" s="6"/>
      <c r="DA744" s="6"/>
      <c r="DB744" s="6"/>
      <c r="DC744" s="6"/>
      <c r="DD744" s="6"/>
      <c r="DE744" s="6"/>
      <c r="DF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7"/>
      <c r="AJ745" s="8"/>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c r="BU745" s="6"/>
      <c r="BV745" s="6"/>
      <c r="BW745" s="6"/>
      <c r="BX745" s="6"/>
      <c r="BY745" s="6"/>
      <c r="BZ745" s="6"/>
      <c r="CA745" s="6"/>
      <c r="CB745" s="6"/>
      <c r="CC745" s="6"/>
      <c r="CD745" s="6"/>
      <c r="CE745" s="6"/>
      <c r="CF745" s="6"/>
      <c r="CG745" s="6"/>
      <c r="CH745" s="6"/>
      <c r="CI745" s="6"/>
      <c r="CJ745" s="6"/>
      <c r="CK745" s="6"/>
      <c r="CL745" s="6"/>
      <c r="CM745" s="6"/>
      <c r="CN745" s="6"/>
      <c r="CO745" s="6"/>
      <c r="CP745" s="6"/>
      <c r="CQ745" s="6"/>
      <c r="CR745" s="6"/>
      <c r="CS745" s="6"/>
      <c r="CT745" s="6"/>
      <c r="CU745" s="6"/>
      <c r="CV745" s="6"/>
      <c r="CW745" s="6"/>
      <c r="CX745" s="6"/>
      <c r="CY745" s="6"/>
      <c r="CZ745" s="6"/>
      <c r="DA745" s="6"/>
      <c r="DB745" s="6"/>
      <c r="DC745" s="6"/>
      <c r="DD745" s="6"/>
      <c r="DE745" s="6"/>
      <c r="DF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7"/>
      <c r="AJ746" s="8"/>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c r="BU746" s="6"/>
      <c r="BV746" s="6"/>
      <c r="BW746" s="6"/>
      <c r="BX746" s="6"/>
      <c r="BY746" s="6"/>
      <c r="BZ746" s="6"/>
      <c r="CA746" s="6"/>
      <c r="CB746" s="6"/>
      <c r="CC746" s="6"/>
      <c r="CD746" s="6"/>
      <c r="CE746" s="6"/>
      <c r="CF746" s="6"/>
      <c r="CG746" s="6"/>
      <c r="CH746" s="6"/>
      <c r="CI746" s="6"/>
      <c r="CJ746" s="6"/>
      <c r="CK746" s="6"/>
      <c r="CL746" s="6"/>
      <c r="CM746" s="6"/>
      <c r="CN746" s="6"/>
      <c r="CO746" s="6"/>
      <c r="CP746" s="6"/>
      <c r="CQ746" s="6"/>
      <c r="CR746" s="6"/>
      <c r="CS746" s="6"/>
      <c r="CT746" s="6"/>
      <c r="CU746" s="6"/>
      <c r="CV746" s="6"/>
      <c r="CW746" s="6"/>
      <c r="CX746" s="6"/>
      <c r="CY746" s="6"/>
      <c r="CZ746" s="6"/>
      <c r="DA746" s="6"/>
      <c r="DB746" s="6"/>
      <c r="DC746" s="6"/>
      <c r="DD746" s="6"/>
      <c r="DE746" s="6"/>
      <c r="DF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7"/>
      <c r="AJ747" s="8"/>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c r="BU747" s="6"/>
      <c r="BV747" s="6"/>
      <c r="BW747" s="6"/>
      <c r="BX747" s="6"/>
      <c r="BY747" s="6"/>
      <c r="BZ747" s="6"/>
      <c r="CA747" s="6"/>
      <c r="CB747" s="6"/>
      <c r="CC747" s="6"/>
      <c r="CD747" s="6"/>
      <c r="CE747" s="6"/>
      <c r="CF747" s="6"/>
      <c r="CG747" s="6"/>
      <c r="CH747" s="6"/>
      <c r="CI747" s="6"/>
      <c r="CJ747" s="6"/>
      <c r="CK747" s="6"/>
      <c r="CL747" s="6"/>
      <c r="CM747" s="6"/>
      <c r="CN747" s="6"/>
      <c r="CO747" s="6"/>
      <c r="CP747" s="6"/>
      <c r="CQ747" s="6"/>
      <c r="CR747" s="6"/>
      <c r="CS747" s="6"/>
      <c r="CT747" s="6"/>
      <c r="CU747" s="6"/>
      <c r="CV747" s="6"/>
      <c r="CW747" s="6"/>
      <c r="CX747" s="6"/>
      <c r="CY747" s="6"/>
      <c r="CZ747" s="6"/>
      <c r="DA747" s="6"/>
      <c r="DB747" s="6"/>
      <c r="DC747" s="6"/>
      <c r="DD747" s="6"/>
      <c r="DE747" s="6"/>
      <c r="DF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7"/>
      <c r="AJ748" s="8"/>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c r="BU748" s="6"/>
      <c r="BV748" s="6"/>
      <c r="BW748" s="6"/>
      <c r="BX748" s="6"/>
      <c r="BY748" s="6"/>
      <c r="BZ748" s="6"/>
      <c r="CA748" s="6"/>
      <c r="CB748" s="6"/>
      <c r="CC748" s="6"/>
      <c r="CD748" s="6"/>
      <c r="CE748" s="6"/>
      <c r="CF748" s="6"/>
      <c r="CG748" s="6"/>
      <c r="CH748" s="6"/>
      <c r="CI748" s="6"/>
      <c r="CJ748" s="6"/>
      <c r="CK748" s="6"/>
      <c r="CL748" s="6"/>
      <c r="CM748" s="6"/>
      <c r="CN748" s="6"/>
      <c r="CO748" s="6"/>
      <c r="CP748" s="6"/>
      <c r="CQ748" s="6"/>
      <c r="CR748" s="6"/>
      <c r="CS748" s="6"/>
      <c r="CT748" s="6"/>
      <c r="CU748" s="6"/>
      <c r="CV748" s="6"/>
      <c r="CW748" s="6"/>
      <c r="CX748" s="6"/>
      <c r="CY748" s="6"/>
      <c r="CZ748" s="6"/>
      <c r="DA748" s="6"/>
      <c r="DB748" s="6"/>
      <c r="DC748" s="6"/>
      <c r="DD748" s="6"/>
      <c r="DE748" s="6"/>
      <c r="DF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7"/>
      <c r="AJ749" s="8"/>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c r="BU749" s="6"/>
      <c r="BV749" s="6"/>
      <c r="BW749" s="6"/>
      <c r="BX749" s="6"/>
      <c r="BY749" s="6"/>
      <c r="BZ749" s="6"/>
      <c r="CA749" s="6"/>
      <c r="CB749" s="6"/>
      <c r="CC749" s="6"/>
      <c r="CD749" s="6"/>
      <c r="CE749" s="6"/>
      <c r="CF749" s="6"/>
      <c r="CG749" s="6"/>
      <c r="CH749" s="6"/>
      <c r="CI749" s="6"/>
      <c r="CJ749" s="6"/>
      <c r="CK749" s="6"/>
      <c r="CL749" s="6"/>
      <c r="CM749" s="6"/>
      <c r="CN749" s="6"/>
      <c r="CO749" s="6"/>
      <c r="CP749" s="6"/>
      <c r="CQ749" s="6"/>
      <c r="CR749" s="6"/>
      <c r="CS749" s="6"/>
      <c r="CT749" s="6"/>
      <c r="CU749" s="6"/>
      <c r="CV749" s="6"/>
      <c r="CW749" s="6"/>
      <c r="CX749" s="6"/>
      <c r="CY749" s="6"/>
      <c r="CZ749" s="6"/>
      <c r="DA749" s="6"/>
      <c r="DB749" s="6"/>
      <c r="DC749" s="6"/>
      <c r="DD749" s="6"/>
      <c r="DE749" s="6"/>
      <c r="DF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7"/>
      <c r="AJ750" s="8"/>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c r="BU750" s="6"/>
      <c r="BV750" s="6"/>
      <c r="BW750" s="6"/>
      <c r="BX750" s="6"/>
      <c r="BY750" s="6"/>
      <c r="BZ750" s="6"/>
      <c r="CA750" s="6"/>
      <c r="CB750" s="6"/>
      <c r="CC750" s="6"/>
      <c r="CD750" s="6"/>
      <c r="CE750" s="6"/>
      <c r="CF750" s="6"/>
      <c r="CG750" s="6"/>
      <c r="CH750" s="6"/>
      <c r="CI750" s="6"/>
      <c r="CJ750" s="6"/>
      <c r="CK750" s="6"/>
      <c r="CL750" s="6"/>
      <c r="CM750" s="6"/>
      <c r="CN750" s="6"/>
      <c r="CO750" s="6"/>
      <c r="CP750" s="6"/>
      <c r="CQ750" s="6"/>
      <c r="CR750" s="6"/>
      <c r="CS750" s="6"/>
      <c r="CT750" s="6"/>
      <c r="CU750" s="6"/>
      <c r="CV750" s="6"/>
      <c r="CW750" s="6"/>
      <c r="CX750" s="6"/>
      <c r="CY750" s="6"/>
      <c r="CZ750" s="6"/>
      <c r="DA750" s="6"/>
      <c r="DB750" s="6"/>
      <c r="DC750" s="6"/>
      <c r="DD750" s="6"/>
      <c r="DE750" s="6"/>
      <c r="DF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7"/>
      <c r="AJ751" s="8"/>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c r="BU751" s="6"/>
      <c r="BV751" s="6"/>
      <c r="BW751" s="6"/>
      <c r="BX751" s="6"/>
      <c r="BY751" s="6"/>
      <c r="BZ751" s="6"/>
      <c r="CA751" s="6"/>
      <c r="CB751" s="6"/>
      <c r="CC751" s="6"/>
      <c r="CD751" s="6"/>
      <c r="CE751" s="6"/>
      <c r="CF751" s="6"/>
      <c r="CG751" s="6"/>
      <c r="CH751" s="6"/>
      <c r="CI751" s="6"/>
      <c r="CJ751" s="6"/>
      <c r="CK751" s="6"/>
      <c r="CL751" s="6"/>
      <c r="CM751" s="6"/>
      <c r="CN751" s="6"/>
      <c r="CO751" s="6"/>
      <c r="CP751" s="6"/>
      <c r="CQ751" s="6"/>
      <c r="CR751" s="6"/>
      <c r="CS751" s="6"/>
      <c r="CT751" s="6"/>
      <c r="CU751" s="6"/>
      <c r="CV751" s="6"/>
      <c r="CW751" s="6"/>
      <c r="CX751" s="6"/>
      <c r="CY751" s="6"/>
      <c r="CZ751" s="6"/>
      <c r="DA751" s="6"/>
      <c r="DB751" s="6"/>
      <c r="DC751" s="6"/>
      <c r="DD751" s="6"/>
      <c r="DE751" s="6"/>
      <c r="DF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7"/>
      <c r="AJ752" s="8"/>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c r="BU752" s="6"/>
      <c r="BV752" s="6"/>
      <c r="BW752" s="6"/>
      <c r="BX752" s="6"/>
      <c r="BY752" s="6"/>
      <c r="BZ752" s="6"/>
      <c r="CA752" s="6"/>
      <c r="CB752" s="6"/>
      <c r="CC752" s="6"/>
      <c r="CD752" s="6"/>
      <c r="CE752" s="6"/>
      <c r="CF752" s="6"/>
      <c r="CG752" s="6"/>
      <c r="CH752" s="6"/>
      <c r="CI752" s="6"/>
      <c r="CJ752" s="6"/>
      <c r="CK752" s="6"/>
      <c r="CL752" s="6"/>
      <c r="CM752" s="6"/>
      <c r="CN752" s="6"/>
      <c r="CO752" s="6"/>
      <c r="CP752" s="6"/>
      <c r="CQ752" s="6"/>
      <c r="CR752" s="6"/>
      <c r="CS752" s="6"/>
      <c r="CT752" s="6"/>
      <c r="CU752" s="6"/>
      <c r="CV752" s="6"/>
      <c r="CW752" s="6"/>
      <c r="CX752" s="6"/>
      <c r="CY752" s="6"/>
      <c r="CZ752" s="6"/>
      <c r="DA752" s="6"/>
      <c r="DB752" s="6"/>
      <c r="DC752" s="6"/>
      <c r="DD752" s="6"/>
      <c r="DE752" s="6"/>
      <c r="DF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7"/>
      <c r="AJ753" s="8"/>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c r="BU753" s="6"/>
      <c r="BV753" s="6"/>
      <c r="BW753" s="6"/>
      <c r="BX753" s="6"/>
      <c r="BY753" s="6"/>
      <c r="BZ753" s="6"/>
      <c r="CA753" s="6"/>
      <c r="CB753" s="6"/>
      <c r="CC753" s="6"/>
      <c r="CD753" s="6"/>
      <c r="CE753" s="6"/>
      <c r="CF753" s="6"/>
      <c r="CG753" s="6"/>
      <c r="CH753" s="6"/>
      <c r="CI753" s="6"/>
      <c r="CJ753" s="6"/>
      <c r="CK753" s="6"/>
      <c r="CL753" s="6"/>
      <c r="CM753" s="6"/>
      <c r="CN753" s="6"/>
      <c r="CO753" s="6"/>
      <c r="CP753" s="6"/>
      <c r="CQ753" s="6"/>
      <c r="CR753" s="6"/>
      <c r="CS753" s="6"/>
      <c r="CT753" s="6"/>
      <c r="CU753" s="6"/>
      <c r="CV753" s="6"/>
      <c r="CW753" s="6"/>
      <c r="CX753" s="6"/>
      <c r="CY753" s="6"/>
      <c r="CZ753" s="6"/>
      <c r="DA753" s="6"/>
      <c r="DB753" s="6"/>
      <c r="DC753" s="6"/>
      <c r="DD753" s="6"/>
      <c r="DE753" s="6"/>
      <c r="DF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7"/>
      <c r="AJ754" s="8"/>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c r="BU754" s="6"/>
      <c r="BV754" s="6"/>
      <c r="BW754" s="6"/>
      <c r="BX754" s="6"/>
      <c r="BY754" s="6"/>
      <c r="BZ754" s="6"/>
      <c r="CA754" s="6"/>
      <c r="CB754" s="6"/>
      <c r="CC754" s="6"/>
      <c r="CD754" s="6"/>
      <c r="CE754" s="6"/>
      <c r="CF754" s="6"/>
      <c r="CG754" s="6"/>
      <c r="CH754" s="6"/>
      <c r="CI754" s="6"/>
      <c r="CJ754" s="6"/>
      <c r="CK754" s="6"/>
      <c r="CL754" s="6"/>
      <c r="CM754" s="6"/>
      <c r="CN754" s="6"/>
      <c r="CO754" s="6"/>
      <c r="CP754" s="6"/>
      <c r="CQ754" s="6"/>
      <c r="CR754" s="6"/>
      <c r="CS754" s="6"/>
      <c r="CT754" s="6"/>
      <c r="CU754" s="6"/>
      <c r="CV754" s="6"/>
      <c r="CW754" s="6"/>
      <c r="CX754" s="6"/>
      <c r="CY754" s="6"/>
      <c r="CZ754" s="6"/>
      <c r="DA754" s="6"/>
      <c r="DB754" s="6"/>
      <c r="DC754" s="6"/>
      <c r="DD754" s="6"/>
      <c r="DE754" s="6"/>
      <c r="DF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7"/>
      <c r="AJ755" s="8"/>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c r="BU755" s="6"/>
      <c r="BV755" s="6"/>
      <c r="BW755" s="6"/>
      <c r="BX755" s="6"/>
      <c r="BY755" s="6"/>
      <c r="BZ755" s="6"/>
      <c r="CA755" s="6"/>
      <c r="CB755" s="6"/>
      <c r="CC755" s="6"/>
      <c r="CD755" s="6"/>
      <c r="CE755" s="6"/>
      <c r="CF755" s="6"/>
      <c r="CG755" s="6"/>
      <c r="CH755" s="6"/>
      <c r="CI755" s="6"/>
      <c r="CJ755" s="6"/>
      <c r="CK755" s="6"/>
      <c r="CL755" s="6"/>
      <c r="CM755" s="6"/>
      <c r="CN755" s="6"/>
      <c r="CO755" s="6"/>
      <c r="CP755" s="6"/>
      <c r="CQ755" s="6"/>
      <c r="CR755" s="6"/>
      <c r="CS755" s="6"/>
      <c r="CT755" s="6"/>
      <c r="CU755" s="6"/>
      <c r="CV755" s="6"/>
      <c r="CW755" s="6"/>
      <c r="CX755" s="6"/>
      <c r="CY755" s="6"/>
      <c r="CZ755" s="6"/>
      <c r="DA755" s="6"/>
      <c r="DB755" s="6"/>
      <c r="DC755" s="6"/>
      <c r="DD755" s="6"/>
      <c r="DE755" s="6"/>
      <c r="DF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7"/>
      <c r="AJ756" s="8"/>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c r="BU756" s="6"/>
      <c r="BV756" s="6"/>
      <c r="BW756" s="6"/>
      <c r="BX756" s="6"/>
      <c r="BY756" s="6"/>
      <c r="BZ756" s="6"/>
      <c r="CA756" s="6"/>
      <c r="CB756" s="6"/>
      <c r="CC756" s="6"/>
      <c r="CD756" s="6"/>
      <c r="CE756" s="6"/>
      <c r="CF756" s="6"/>
      <c r="CG756" s="6"/>
      <c r="CH756" s="6"/>
      <c r="CI756" s="6"/>
      <c r="CJ756" s="6"/>
      <c r="CK756" s="6"/>
      <c r="CL756" s="6"/>
      <c r="CM756" s="6"/>
      <c r="CN756" s="6"/>
      <c r="CO756" s="6"/>
      <c r="CP756" s="6"/>
      <c r="CQ756" s="6"/>
      <c r="CR756" s="6"/>
      <c r="CS756" s="6"/>
      <c r="CT756" s="6"/>
      <c r="CU756" s="6"/>
      <c r="CV756" s="6"/>
      <c r="CW756" s="6"/>
      <c r="CX756" s="6"/>
      <c r="CY756" s="6"/>
      <c r="CZ756" s="6"/>
      <c r="DA756" s="6"/>
      <c r="DB756" s="6"/>
      <c r="DC756" s="6"/>
      <c r="DD756" s="6"/>
      <c r="DE756" s="6"/>
      <c r="DF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7"/>
      <c r="AJ757" s="8"/>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c r="BU757" s="6"/>
      <c r="BV757" s="6"/>
      <c r="BW757" s="6"/>
      <c r="BX757" s="6"/>
      <c r="BY757" s="6"/>
      <c r="BZ757" s="6"/>
      <c r="CA757" s="6"/>
      <c r="CB757" s="6"/>
      <c r="CC757" s="6"/>
      <c r="CD757" s="6"/>
      <c r="CE757" s="6"/>
      <c r="CF757" s="6"/>
      <c r="CG757" s="6"/>
      <c r="CH757" s="6"/>
      <c r="CI757" s="6"/>
      <c r="CJ757" s="6"/>
      <c r="CK757" s="6"/>
      <c r="CL757" s="6"/>
      <c r="CM757" s="6"/>
      <c r="CN757" s="6"/>
      <c r="CO757" s="6"/>
      <c r="CP757" s="6"/>
      <c r="CQ757" s="6"/>
      <c r="CR757" s="6"/>
      <c r="CS757" s="6"/>
      <c r="CT757" s="6"/>
      <c r="CU757" s="6"/>
      <c r="CV757" s="6"/>
      <c r="CW757" s="6"/>
      <c r="CX757" s="6"/>
      <c r="CY757" s="6"/>
      <c r="CZ757" s="6"/>
      <c r="DA757" s="6"/>
      <c r="DB757" s="6"/>
      <c r="DC757" s="6"/>
      <c r="DD757" s="6"/>
      <c r="DE757" s="6"/>
      <c r="DF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7"/>
      <c r="AJ758" s="8"/>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c r="BU758" s="6"/>
      <c r="BV758" s="6"/>
      <c r="BW758" s="6"/>
      <c r="BX758" s="6"/>
      <c r="BY758" s="6"/>
      <c r="BZ758" s="6"/>
      <c r="CA758" s="6"/>
      <c r="CB758" s="6"/>
      <c r="CC758" s="6"/>
      <c r="CD758" s="6"/>
      <c r="CE758" s="6"/>
      <c r="CF758" s="6"/>
      <c r="CG758" s="6"/>
      <c r="CH758" s="6"/>
      <c r="CI758" s="6"/>
      <c r="CJ758" s="6"/>
      <c r="CK758" s="6"/>
      <c r="CL758" s="6"/>
      <c r="CM758" s="6"/>
      <c r="CN758" s="6"/>
      <c r="CO758" s="6"/>
      <c r="CP758" s="6"/>
      <c r="CQ758" s="6"/>
      <c r="CR758" s="6"/>
      <c r="CS758" s="6"/>
      <c r="CT758" s="6"/>
      <c r="CU758" s="6"/>
      <c r="CV758" s="6"/>
      <c r="CW758" s="6"/>
      <c r="CX758" s="6"/>
      <c r="CY758" s="6"/>
      <c r="CZ758" s="6"/>
      <c r="DA758" s="6"/>
      <c r="DB758" s="6"/>
      <c r="DC758" s="6"/>
      <c r="DD758" s="6"/>
      <c r="DE758" s="6"/>
      <c r="DF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7"/>
      <c r="AJ759" s="8"/>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c r="BU759" s="6"/>
      <c r="BV759" s="6"/>
      <c r="BW759" s="6"/>
      <c r="BX759" s="6"/>
      <c r="BY759" s="6"/>
      <c r="BZ759" s="6"/>
      <c r="CA759" s="6"/>
      <c r="CB759" s="6"/>
      <c r="CC759" s="6"/>
      <c r="CD759" s="6"/>
      <c r="CE759" s="6"/>
      <c r="CF759" s="6"/>
      <c r="CG759" s="6"/>
      <c r="CH759" s="6"/>
      <c r="CI759" s="6"/>
      <c r="CJ759" s="6"/>
      <c r="CK759" s="6"/>
      <c r="CL759" s="6"/>
      <c r="CM759" s="6"/>
      <c r="CN759" s="6"/>
      <c r="CO759" s="6"/>
      <c r="CP759" s="6"/>
      <c r="CQ759" s="6"/>
      <c r="CR759" s="6"/>
      <c r="CS759" s="6"/>
      <c r="CT759" s="6"/>
      <c r="CU759" s="6"/>
      <c r="CV759" s="6"/>
      <c r="CW759" s="6"/>
      <c r="CX759" s="6"/>
      <c r="CY759" s="6"/>
      <c r="CZ759" s="6"/>
      <c r="DA759" s="6"/>
      <c r="DB759" s="6"/>
      <c r="DC759" s="6"/>
      <c r="DD759" s="6"/>
      <c r="DE759" s="6"/>
      <c r="DF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7"/>
      <c r="AJ760" s="8"/>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c r="BU760" s="6"/>
      <c r="BV760" s="6"/>
      <c r="BW760" s="6"/>
      <c r="BX760" s="6"/>
      <c r="BY760" s="6"/>
      <c r="BZ760" s="6"/>
      <c r="CA760" s="6"/>
      <c r="CB760" s="6"/>
      <c r="CC760" s="6"/>
      <c r="CD760" s="6"/>
      <c r="CE760" s="6"/>
      <c r="CF760" s="6"/>
      <c r="CG760" s="6"/>
      <c r="CH760" s="6"/>
      <c r="CI760" s="6"/>
      <c r="CJ760" s="6"/>
      <c r="CK760" s="6"/>
      <c r="CL760" s="6"/>
      <c r="CM760" s="6"/>
      <c r="CN760" s="6"/>
      <c r="CO760" s="6"/>
      <c r="CP760" s="6"/>
      <c r="CQ760" s="6"/>
      <c r="CR760" s="6"/>
      <c r="CS760" s="6"/>
      <c r="CT760" s="6"/>
      <c r="CU760" s="6"/>
      <c r="CV760" s="6"/>
      <c r="CW760" s="6"/>
      <c r="CX760" s="6"/>
      <c r="CY760" s="6"/>
      <c r="CZ760" s="6"/>
      <c r="DA760" s="6"/>
      <c r="DB760" s="6"/>
      <c r="DC760" s="6"/>
      <c r="DD760" s="6"/>
      <c r="DE760" s="6"/>
      <c r="DF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7"/>
      <c r="AJ761" s="8"/>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c r="BU761" s="6"/>
      <c r="BV761" s="6"/>
      <c r="BW761" s="6"/>
      <c r="BX761" s="6"/>
      <c r="BY761" s="6"/>
      <c r="BZ761" s="6"/>
      <c r="CA761" s="6"/>
      <c r="CB761" s="6"/>
      <c r="CC761" s="6"/>
      <c r="CD761" s="6"/>
      <c r="CE761" s="6"/>
      <c r="CF761" s="6"/>
      <c r="CG761" s="6"/>
      <c r="CH761" s="6"/>
      <c r="CI761" s="6"/>
      <c r="CJ761" s="6"/>
      <c r="CK761" s="6"/>
      <c r="CL761" s="6"/>
      <c r="CM761" s="6"/>
      <c r="CN761" s="6"/>
      <c r="CO761" s="6"/>
      <c r="CP761" s="6"/>
      <c r="CQ761" s="6"/>
      <c r="CR761" s="6"/>
      <c r="CS761" s="6"/>
      <c r="CT761" s="6"/>
      <c r="CU761" s="6"/>
      <c r="CV761" s="6"/>
      <c r="CW761" s="6"/>
      <c r="CX761" s="6"/>
      <c r="CY761" s="6"/>
      <c r="CZ761" s="6"/>
      <c r="DA761" s="6"/>
      <c r="DB761" s="6"/>
      <c r="DC761" s="6"/>
      <c r="DD761" s="6"/>
      <c r="DE761" s="6"/>
      <c r="DF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7"/>
      <c r="AJ762" s="8"/>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c r="BU762" s="6"/>
      <c r="BV762" s="6"/>
      <c r="BW762" s="6"/>
      <c r="BX762" s="6"/>
      <c r="BY762" s="6"/>
      <c r="BZ762" s="6"/>
      <c r="CA762" s="6"/>
      <c r="CB762" s="6"/>
      <c r="CC762" s="6"/>
      <c r="CD762" s="6"/>
      <c r="CE762" s="6"/>
      <c r="CF762" s="6"/>
      <c r="CG762" s="6"/>
      <c r="CH762" s="6"/>
      <c r="CI762" s="6"/>
      <c r="CJ762" s="6"/>
      <c r="CK762" s="6"/>
      <c r="CL762" s="6"/>
      <c r="CM762" s="6"/>
      <c r="CN762" s="6"/>
      <c r="CO762" s="6"/>
      <c r="CP762" s="6"/>
      <c r="CQ762" s="6"/>
      <c r="CR762" s="6"/>
      <c r="CS762" s="6"/>
      <c r="CT762" s="6"/>
      <c r="CU762" s="6"/>
      <c r="CV762" s="6"/>
      <c r="CW762" s="6"/>
      <c r="CX762" s="6"/>
      <c r="CY762" s="6"/>
      <c r="CZ762" s="6"/>
      <c r="DA762" s="6"/>
      <c r="DB762" s="6"/>
      <c r="DC762" s="6"/>
      <c r="DD762" s="6"/>
      <c r="DE762" s="6"/>
      <c r="DF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7"/>
      <c r="AJ763" s="8"/>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c r="BU763" s="6"/>
      <c r="BV763" s="6"/>
      <c r="BW763" s="6"/>
      <c r="BX763" s="6"/>
      <c r="BY763" s="6"/>
      <c r="BZ763" s="6"/>
      <c r="CA763" s="6"/>
      <c r="CB763" s="6"/>
      <c r="CC763" s="6"/>
      <c r="CD763" s="6"/>
      <c r="CE763" s="6"/>
      <c r="CF763" s="6"/>
      <c r="CG763" s="6"/>
      <c r="CH763" s="6"/>
      <c r="CI763" s="6"/>
      <c r="CJ763" s="6"/>
      <c r="CK763" s="6"/>
      <c r="CL763" s="6"/>
      <c r="CM763" s="6"/>
      <c r="CN763" s="6"/>
      <c r="CO763" s="6"/>
      <c r="CP763" s="6"/>
      <c r="CQ763" s="6"/>
      <c r="CR763" s="6"/>
      <c r="CS763" s="6"/>
      <c r="CT763" s="6"/>
      <c r="CU763" s="6"/>
      <c r="CV763" s="6"/>
      <c r="CW763" s="6"/>
      <c r="CX763" s="6"/>
      <c r="CY763" s="6"/>
      <c r="CZ763" s="6"/>
      <c r="DA763" s="6"/>
      <c r="DB763" s="6"/>
      <c r="DC763" s="6"/>
      <c r="DD763" s="6"/>
      <c r="DE763" s="6"/>
      <c r="DF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7"/>
      <c r="AJ764" s="8"/>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c r="BU764" s="6"/>
      <c r="BV764" s="6"/>
      <c r="BW764" s="6"/>
      <c r="BX764" s="6"/>
      <c r="BY764" s="6"/>
      <c r="BZ764" s="6"/>
      <c r="CA764" s="6"/>
      <c r="CB764" s="6"/>
      <c r="CC764" s="6"/>
      <c r="CD764" s="6"/>
      <c r="CE764" s="6"/>
      <c r="CF764" s="6"/>
      <c r="CG764" s="6"/>
      <c r="CH764" s="6"/>
      <c r="CI764" s="6"/>
      <c r="CJ764" s="6"/>
      <c r="CK764" s="6"/>
      <c r="CL764" s="6"/>
      <c r="CM764" s="6"/>
      <c r="CN764" s="6"/>
      <c r="CO764" s="6"/>
      <c r="CP764" s="6"/>
      <c r="CQ764" s="6"/>
      <c r="CR764" s="6"/>
      <c r="CS764" s="6"/>
      <c r="CT764" s="6"/>
      <c r="CU764" s="6"/>
      <c r="CV764" s="6"/>
      <c r="CW764" s="6"/>
      <c r="CX764" s="6"/>
      <c r="CY764" s="6"/>
      <c r="CZ764" s="6"/>
      <c r="DA764" s="6"/>
      <c r="DB764" s="6"/>
      <c r="DC764" s="6"/>
      <c r="DD764" s="6"/>
      <c r="DE764" s="6"/>
      <c r="DF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7"/>
      <c r="AJ765" s="8"/>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c r="BU765" s="6"/>
      <c r="BV765" s="6"/>
      <c r="BW765" s="6"/>
      <c r="BX765" s="6"/>
      <c r="BY765" s="6"/>
      <c r="BZ765" s="6"/>
      <c r="CA765" s="6"/>
      <c r="CB765" s="6"/>
      <c r="CC765" s="6"/>
      <c r="CD765" s="6"/>
      <c r="CE765" s="6"/>
      <c r="CF765" s="6"/>
      <c r="CG765" s="6"/>
      <c r="CH765" s="6"/>
      <c r="CI765" s="6"/>
      <c r="CJ765" s="6"/>
      <c r="CK765" s="6"/>
      <c r="CL765" s="6"/>
      <c r="CM765" s="6"/>
      <c r="CN765" s="6"/>
      <c r="CO765" s="6"/>
      <c r="CP765" s="6"/>
      <c r="CQ765" s="6"/>
      <c r="CR765" s="6"/>
      <c r="CS765" s="6"/>
      <c r="CT765" s="6"/>
      <c r="CU765" s="6"/>
      <c r="CV765" s="6"/>
      <c r="CW765" s="6"/>
      <c r="CX765" s="6"/>
      <c r="CY765" s="6"/>
      <c r="CZ765" s="6"/>
      <c r="DA765" s="6"/>
      <c r="DB765" s="6"/>
      <c r="DC765" s="6"/>
      <c r="DD765" s="6"/>
      <c r="DE765" s="6"/>
      <c r="DF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7"/>
      <c r="AJ766" s="8"/>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c r="BU766" s="6"/>
      <c r="BV766" s="6"/>
      <c r="BW766" s="6"/>
      <c r="BX766" s="6"/>
      <c r="BY766" s="6"/>
      <c r="BZ766" s="6"/>
      <c r="CA766" s="6"/>
      <c r="CB766" s="6"/>
      <c r="CC766" s="6"/>
      <c r="CD766" s="6"/>
      <c r="CE766" s="6"/>
      <c r="CF766" s="6"/>
      <c r="CG766" s="6"/>
      <c r="CH766" s="6"/>
      <c r="CI766" s="6"/>
      <c r="CJ766" s="6"/>
      <c r="CK766" s="6"/>
      <c r="CL766" s="6"/>
      <c r="CM766" s="6"/>
      <c r="CN766" s="6"/>
      <c r="CO766" s="6"/>
      <c r="CP766" s="6"/>
      <c r="CQ766" s="6"/>
      <c r="CR766" s="6"/>
      <c r="CS766" s="6"/>
      <c r="CT766" s="6"/>
      <c r="CU766" s="6"/>
      <c r="CV766" s="6"/>
      <c r="CW766" s="6"/>
      <c r="CX766" s="6"/>
      <c r="CY766" s="6"/>
      <c r="CZ766" s="6"/>
      <c r="DA766" s="6"/>
      <c r="DB766" s="6"/>
      <c r="DC766" s="6"/>
      <c r="DD766" s="6"/>
      <c r="DE766" s="6"/>
      <c r="DF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7"/>
      <c r="AJ767" s="8"/>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c r="BU767" s="6"/>
      <c r="BV767" s="6"/>
      <c r="BW767" s="6"/>
      <c r="BX767" s="6"/>
      <c r="BY767" s="6"/>
      <c r="BZ767" s="6"/>
      <c r="CA767" s="6"/>
      <c r="CB767" s="6"/>
      <c r="CC767" s="6"/>
      <c r="CD767" s="6"/>
      <c r="CE767" s="6"/>
      <c r="CF767" s="6"/>
      <c r="CG767" s="6"/>
      <c r="CH767" s="6"/>
      <c r="CI767" s="6"/>
      <c r="CJ767" s="6"/>
      <c r="CK767" s="6"/>
      <c r="CL767" s="6"/>
      <c r="CM767" s="6"/>
      <c r="CN767" s="6"/>
      <c r="CO767" s="6"/>
      <c r="CP767" s="6"/>
      <c r="CQ767" s="6"/>
      <c r="CR767" s="6"/>
      <c r="CS767" s="6"/>
      <c r="CT767" s="6"/>
      <c r="CU767" s="6"/>
      <c r="CV767" s="6"/>
      <c r="CW767" s="6"/>
      <c r="CX767" s="6"/>
      <c r="CY767" s="6"/>
      <c r="CZ767" s="6"/>
      <c r="DA767" s="6"/>
      <c r="DB767" s="6"/>
      <c r="DC767" s="6"/>
      <c r="DD767" s="6"/>
      <c r="DE767" s="6"/>
      <c r="DF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7"/>
      <c r="AJ768" s="8"/>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c r="BU768" s="6"/>
      <c r="BV768" s="6"/>
      <c r="BW768" s="6"/>
      <c r="BX768" s="6"/>
      <c r="BY768" s="6"/>
      <c r="BZ768" s="6"/>
      <c r="CA768" s="6"/>
      <c r="CB768" s="6"/>
      <c r="CC768" s="6"/>
      <c r="CD768" s="6"/>
      <c r="CE768" s="6"/>
      <c r="CF768" s="6"/>
      <c r="CG768" s="6"/>
      <c r="CH768" s="6"/>
      <c r="CI768" s="6"/>
      <c r="CJ768" s="6"/>
      <c r="CK768" s="6"/>
      <c r="CL768" s="6"/>
      <c r="CM768" s="6"/>
      <c r="CN768" s="6"/>
      <c r="CO768" s="6"/>
      <c r="CP768" s="6"/>
      <c r="CQ768" s="6"/>
      <c r="CR768" s="6"/>
      <c r="CS768" s="6"/>
      <c r="CT768" s="6"/>
      <c r="CU768" s="6"/>
      <c r="CV768" s="6"/>
      <c r="CW768" s="6"/>
      <c r="CX768" s="6"/>
      <c r="CY768" s="6"/>
      <c r="CZ768" s="6"/>
      <c r="DA768" s="6"/>
      <c r="DB768" s="6"/>
      <c r="DC768" s="6"/>
      <c r="DD768" s="6"/>
      <c r="DE768" s="6"/>
      <c r="DF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7"/>
      <c r="AJ769" s="8"/>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c r="BU769" s="6"/>
      <c r="BV769" s="6"/>
      <c r="BW769" s="6"/>
      <c r="BX769" s="6"/>
      <c r="BY769" s="6"/>
      <c r="BZ769" s="6"/>
      <c r="CA769" s="6"/>
      <c r="CB769" s="6"/>
      <c r="CC769" s="6"/>
      <c r="CD769" s="6"/>
      <c r="CE769" s="6"/>
      <c r="CF769" s="6"/>
      <c r="CG769" s="6"/>
      <c r="CH769" s="6"/>
      <c r="CI769" s="6"/>
      <c r="CJ769" s="6"/>
      <c r="CK769" s="6"/>
      <c r="CL769" s="6"/>
      <c r="CM769" s="6"/>
      <c r="CN769" s="6"/>
      <c r="CO769" s="6"/>
      <c r="CP769" s="6"/>
      <c r="CQ769" s="6"/>
      <c r="CR769" s="6"/>
      <c r="CS769" s="6"/>
      <c r="CT769" s="6"/>
      <c r="CU769" s="6"/>
      <c r="CV769" s="6"/>
      <c r="CW769" s="6"/>
      <c r="CX769" s="6"/>
      <c r="CY769" s="6"/>
      <c r="CZ769" s="6"/>
      <c r="DA769" s="6"/>
      <c r="DB769" s="6"/>
      <c r="DC769" s="6"/>
      <c r="DD769" s="6"/>
      <c r="DE769" s="6"/>
      <c r="DF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7"/>
      <c r="AJ770" s="8"/>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c r="BU770" s="6"/>
      <c r="BV770" s="6"/>
      <c r="BW770" s="6"/>
      <c r="BX770" s="6"/>
      <c r="BY770" s="6"/>
      <c r="BZ770" s="6"/>
      <c r="CA770" s="6"/>
      <c r="CB770" s="6"/>
      <c r="CC770" s="6"/>
      <c r="CD770" s="6"/>
      <c r="CE770" s="6"/>
      <c r="CF770" s="6"/>
      <c r="CG770" s="6"/>
      <c r="CH770" s="6"/>
      <c r="CI770" s="6"/>
      <c r="CJ770" s="6"/>
      <c r="CK770" s="6"/>
      <c r="CL770" s="6"/>
      <c r="CM770" s="6"/>
      <c r="CN770" s="6"/>
      <c r="CO770" s="6"/>
      <c r="CP770" s="6"/>
      <c r="CQ770" s="6"/>
      <c r="CR770" s="6"/>
      <c r="CS770" s="6"/>
      <c r="CT770" s="6"/>
      <c r="CU770" s="6"/>
      <c r="CV770" s="6"/>
      <c r="CW770" s="6"/>
      <c r="CX770" s="6"/>
      <c r="CY770" s="6"/>
      <c r="CZ770" s="6"/>
      <c r="DA770" s="6"/>
      <c r="DB770" s="6"/>
      <c r="DC770" s="6"/>
      <c r="DD770" s="6"/>
      <c r="DE770" s="6"/>
      <c r="DF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7"/>
      <c r="AJ771" s="8"/>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c r="BU771" s="6"/>
      <c r="BV771" s="6"/>
      <c r="BW771" s="6"/>
      <c r="BX771" s="6"/>
      <c r="BY771" s="6"/>
      <c r="BZ771" s="6"/>
      <c r="CA771" s="6"/>
      <c r="CB771" s="6"/>
      <c r="CC771" s="6"/>
      <c r="CD771" s="6"/>
      <c r="CE771" s="6"/>
      <c r="CF771" s="6"/>
      <c r="CG771" s="6"/>
      <c r="CH771" s="6"/>
      <c r="CI771" s="6"/>
      <c r="CJ771" s="6"/>
      <c r="CK771" s="6"/>
      <c r="CL771" s="6"/>
      <c r="CM771" s="6"/>
      <c r="CN771" s="6"/>
      <c r="CO771" s="6"/>
      <c r="CP771" s="6"/>
      <c r="CQ771" s="6"/>
      <c r="CR771" s="6"/>
      <c r="CS771" s="6"/>
      <c r="CT771" s="6"/>
      <c r="CU771" s="6"/>
      <c r="CV771" s="6"/>
      <c r="CW771" s="6"/>
      <c r="CX771" s="6"/>
      <c r="CY771" s="6"/>
      <c r="CZ771" s="6"/>
      <c r="DA771" s="6"/>
      <c r="DB771" s="6"/>
      <c r="DC771" s="6"/>
      <c r="DD771" s="6"/>
      <c r="DE771" s="6"/>
      <c r="DF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7"/>
      <c r="AJ772" s="8"/>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c r="BU772" s="6"/>
      <c r="BV772" s="6"/>
      <c r="BW772" s="6"/>
      <c r="BX772" s="6"/>
      <c r="BY772" s="6"/>
      <c r="BZ772" s="6"/>
      <c r="CA772" s="6"/>
      <c r="CB772" s="6"/>
      <c r="CC772" s="6"/>
      <c r="CD772" s="6"/>
      <c r="CE772" s="6"/>
      <c r="CF772" s="6"/>
      <c r="CG772" s="6"/>
      <c r="CH772" s="6"/>
      <c r="CI772" s="6"/>
      <c r="CJ772" s="6"/>
      <c r="CK772" s="6"/>
      <c r="CL772" s="6"/>
      <c r="CM772" s="6"/>
      <c r="CN772" s="6"/>
      <c r="CO772" s="6"/>
      <c r="CP772" s="6"/>
      <c r="CQ772" s="6"/>
      <c r="CR772" s="6"/>
      <c r="CS772" s="6"/>
      <c r="CT772" s="6"/>
      <c r="CU772" s="6"/>
      <c r="CV772" s="6"/>
      <c r="CW772" s="6"/>
      <c r="CX772" s="6"/>
      <c r="CY772" s="6"/>
      <c r="CZ772" s="6"/>
      <c r="DA772" s="6"/>
      <c r="DB772" s="6"/>
      <c r="DC772" s="6"/>
      <c r="DD772" s="6"/>
      <c r="DE772" s="6"/>
      <c r="DF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7"/>
      <c r="AJ773" s="8"/>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c r="BU773" s="6"/>
      <c r="BV773" s="6"/>
      <c r="BW773" s="6"/>
      <c r="BX773" s="6"/>
      <c r="BY773" s="6"/>
      <c r="BZ773" s="6"/>
      <c r="CA773" s="6"/>
      <c r="CB773" s="6"/>
      <c r="CC773" s="6"/>
      <c r="CD773" s="6"/>
      <c r="CE773" s="6"/>
      <c r="CF773" s="6"/>
      <c r="CG773" s="6"/>
      <c r="CH773" s="6"/>
      <c r="CI773" s="6"/>
      <c r="CJ773" s="6"/>
      <c r="CK773" s="6"/>
      <c r="CL773" s="6"/>
      <c r="CM773" s="6"/>
      <c r="CN773" s="6"/>
      <c r="CO773" s="6"/>
      <c r="CP773" s="6"/>
      <c r="CQ773" s="6"/>
      <c r="CR773" s="6"/>
      <c r="CS773" s="6"/>
      <c r="CT773" s="6"/>
      <c r="CU773" s="6"/>
      <c r="CV773" s="6"/>
      <c r="CW773" s="6"/>
      <c r="CX773" s="6"/>
      <c r="CY773" s="6"/>
      <c r="CZ773" s="6"/>
      <c r="DA773" s="6"/>
      <c r="DB773" s="6"/>
      <c r="DC773" s="6"/>
      <c r="DD773" s="6"/>
      <c r="DE773" s="6"/>
      <c r="DF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7"/>
      <c r="AJ774" s="8"/>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c r="BU774" s="6"/>
      <c r="BV774" s="6"/>
      <c r="BW774" s="6"/>
      <c r="BX774" s="6"/>
      <c r="BY774" s="6"/>
      <c r="BZ774" s="6"/>
      <c r="CA774" s="6"/>
      <c r="CB774" s="6"/>
      <c r="CC774" s="6"/>
      <c r="CD774" s="6"/>
      <c r="CE774" s="6"/>
      <c r="CF774" s="6"/>
      <c r="CG774" s="6"/>
      <c r="CH774" s="6"/>
      <c r="CI774" s="6"/>
      <c r="CJ774" s="6"/>
      <c r="CK774" s="6"/>
      <c r="CL774" s="6"/>
      <c r="CM774" s="6"/>
      <c r="CN774" s="6"/>
      <c r="CO774" s="6"/>
      <c r="CP774" s="6"/>
      <c r="CQ774" s="6"/>
      <c r="CR774" s="6"/>
      <c r="CS774" s="6"/>
      <c r="CT774" s="6"/>
      <c r="CU774" s="6"/>
      <c r="CV774" s="6"/>
      <c r="CW774" s="6"/>
      <c r="CX774" s="6"/>
      <c r="CY774" s="6"/>
      <c r="CZ774" s="6"/>
      <c r="DA774" s="6"/>
      <c r="DB774" s="6"/>
      <c r="DC774" s="6"/>
      <c r="DD774" s="6"/>
      <c r="DE774" s="6"/>
      <c r="DF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7"/>
      <c r="AJ775" s="8"/>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c r="BU775" s="6"/>
      <c r="BV775" s="6"/>
      <c r="BW775" s="6"/>
      <c r="BX775" s="6"/>
      <c r="BY775" s="6"/>
      <c r="BZ775" s="6"/>
      <c r="CA775" s="6"/>
      <c r="CB775" s="6"/>
      <c r="CC775" s="6"/>
      <c r="CD775" s="6"/>
      <c r="CE775" s="6"/>
      <c r="CF775" s="6"/>
      <c r="CG775" s="6"/>
      <c r="CH775" s="6"/>
      <c r="CI775" s="6"/>
      <c r="CJ775" s="6"/>
      <c r="CK775" s="6"/>
      <c r="CL775" s="6"/>
      <c r="CM775" s="6"/>
      <c r="CN775" s="6"/>
      <c r="CO775" s="6"/>
      <c r="CP775" s="6"/>
      <c r="CQ775" s="6"/>
      <c r="CR775" s="6"/>
      <c r="CS775" s="6"/>
      <c r="CT775" s="6"/>
      <c r="CU775" s="6"/>
      <c r="CV775" s="6"/>
      <c r="CW775" s="6"/>
      <c r="CX775" s="6"/>
      <c r="CY775" s="6"/>
      <c r="CZ775" s="6"/>
      <c r="DA775" s="6"/>
      <c r="DB775" s="6"/>
      <c r="DC775" s="6"/>
      <c r="DD775" s="6"/>
      <c r="DE775" s="6"/>
      <c r="DF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7"/>
      <c r="AJ776" s="8"/>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c r="BU776" s="6"/>
      <c r="BV776" s="6"/>
      <c r="BW776" s="6"/>
      <c r="BX776" s="6"/>
      <c r="BY776" s="6"/>
      <c r="BZ776" s="6"/>
      <c r="CA776" s="6"/>
      <c r="CB776" s="6"/>
      <c r="CC776" s="6"/>
      <c r="CD776" s="6"/>
      <c r="CE776" s="6"/>
      <c r="CF776" s="6"/>
      <c r="CG776" s="6"/>
      <c r="CH776" s="6"/>
      <c r="CI776" s="6"/>
      <c r="CJ776" s="6"/>
      <c r="CK776" s="6"/>
      <c r="CL776" s="6"/>
      <c r="CM776" s="6"/>
      <c r="CN776" s="6"/>
      <c r="CO776" s="6"/>
      <c r="CP776" s="6"/>
      <c r="CQ776" s="6"/>
      <c r="CR776" s="6"/>
      <c r="CS776" s="6"/>
      <c r="CT776" s="6"/>
      <c r="CU776" s="6"/>
      <c r="CV776" s="6"/>
      <c r="CW776" s="6"/>
      <c r="CX776" s="6"/>
      <c r="CY776" s="6"/>
      <c r="CZ776" s="6"/>
      <c r="DA776" s="6"/>
      <c r="DB776" s="6"/>
      <c r="DC776" s="6"/>
      <c r="DD776" s="6"/>
      <c r="DE776" s="6"/>
      <c r="DF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7"/>
      <c r="AJ777" s="8"/>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c r="BU777" s="6"/>
      <c r="BV777" s="6"/>
      <c r="BW777" s="6"/>
      <c r="BX777" s="6"/>
      <c r="BY777" s="6"/>
      <c r="BZ777" s="6"/>
      <c r="CA777" s="6"/>
      <c r="CB777" s="6"/>
      <c r="CC777" s="6"/>
      <c r="CD777" s="6"/>
      <c r="CE777" s="6"/>
      <c r="CF777" s="6"/>
      <c r="CG777" s="6"/>
      <c r="CH777" s="6"/>
      <c r="CI777" s="6"/>
      <c r="CJ777" s="6"/>
      <c r="CK777" s="6"/>
      <c r="CL777" s="6"/>
      <c r="CM777" s="6"/>
      <c r="CN777" s="6"/>
      <c r="CO777" s="6"/>
      <c r="CP777" s="6"/>
      <c r="CQ777" s="6"/>
      <c r="CR777" s="6"/>
      <c r="CS777" s="6"/>
      <c r="CT777" s="6"/>
      <c r="CU777" s="6"/>
      <c r="CV777" s="6"/>
      <c r="CW777" s="6"/>
      <c r="CX777" s="6"/>
      <c r="CY777" s="6"/>
      <c r="CZ777" s="6"/>
      <c r="DA777" s="6"/>
      <c r="DB777" s="6"/>
      <c r="DC777" s="6"/>
      <c r="DD777" s="6"/>
      <c r="DE777" s="6"/>
      <c r="DF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7"/>
      <c r="AJ778" s="8"/>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c r="BU778" s="6"/>
      <c r="BV778" s="6"/>
      <c r="BW778" s="6"/>
      <c r="BX778" s="6"/>
      <c r="BY778" s="6"/>
      <c r="BZ778" s="6"/>
      <c r="CA778" s="6"/>
      <c r="CB778" s="6"/>
      <c r="CC778" s="6"/>
      <c r="CD778" s="6"/>
      <c r="CE778" s="6"/>
      <c r="CF778" s="6"/>
      <c r="CG778" s="6"/>
      <c r="CH778" s="6"/>
      <c r="CI778" s="6"/>
      <c r="CJ778" s="6"/>
      <c r="CK778" s="6"/>
      <c r="CL778" s="6"/>
      <c r="CM778" s="6"/>
      <c r="CN778" s="6"/>
      <c r="CO778" s="6"/>
      <c r="CP778" s="6"/>
      <c r="CQ778" s="6"/>
      <c r="CR778" s="6"/>
      <c r="CS778" s="6"/>
      <c r="CT778" s="6"/>
      <c r="CU778" s="6"/>
      <c r="CV778" s="6"/>
      <c r="CW778" s="6"/>
      <c r="CX778" s="6"/>
      <c r="CY778" s="6"/>
      <c r="CZ778" s="6"/>
      <c r="DA778" s="6"/>
      <c r="DB778" s="6"/>
      <c r="DC778" s="6"/>
      <c r="DD778" s="6"/>
      <c r="DE778" s="6"/>
      <c r="DF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7"/>
      <c r="AJ779" s="8"/>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c r="BU779" s="6"/>
      <c r="BV779" s="6"/>
      <c r="BW779" s="6"/>
      <c r="BX779" s="6"/>
      <c r="BY779" s="6"/>
      <c r="BZ779" s="6"/>
      <c r="CA779" s="6"/>
      <c r="CB779" s="6"/>
      <c r="CC779" s="6"/>
      <c r="CD779" s="6"/>
      <c r="CE779" s="6"/>
      <c r="CF779" s="6"/>
      <c r="CG779" s="6"/>
      <c r="CH779" s="6"/>
      <c r="CI779" s="6"/>
      <c r="CJ779" s="6"/>
      <c r="CK779" s="6"/>
      <c r="CL779" s="6"/>
      <c r="CM779" s="6"/>
      <c r="CN779" s="6"/>
      <c r="CO779" s="6"/>
      <c r="CP779" s="6"/>
      <c r="CQ779" s="6"/>
      <c r="CR779" s="6"/>
      <c r="CS779" s="6"/>
      <c r="CT779" s="6"/>
      <c r="CU779" s="6"/>
      <c r="CV779" s="6"/>
      <c r="CW779" s="6"/>
      <c r="CX779" s="6"/>
      <c r="CY779" s="6"/>
      <c r="CZ779" s="6"/>
      <c r="DA779" s="6"/>
      <c r="DB779" s="6"/>
      <c r="DC779" s="6"/>
      <c r="DD779" s="6"/>
      <c r="DE779" s="6"/>
      <c r="DF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7"/>
      <c r="AJ780" s="8"/>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c r="BU780" s="6"/>
      <c r="BV780" s="6"/>
      <c r="BW780" s="6"/>
      <c r="BX780" s="6"/>
      <c r="BY780" s="6"/>
      <c r="BZ780" s="6"/>
      <c r="CA780" s="6"/>
      <c r="CB780" s="6"/>
      <c r="CC780" s="6"/>
      <c r="CD780" s="6"/>
      <c r="CE780" s="6"/>
      <c r="CF780" s="6"/>
      <c r="CG780" s="6"/>
      <c r="CH780" s="6"/>
      <c r="CI780" s="6"/>
      <c r="CJ780" s="6"/>
      <c r="CK780" s="6"/>
      <c r="CL780" s="6"/>
      <c r="CM780" s="6"/>
      <c r="CN780" s="6"/>
      <c r="CO780" s="6"/>
      <c r="CP780" s="6"/>
      <c r="CQ780" s="6"/>
      <c r="CR780" s="6"/>
      <c r="CS780" s="6"/>
      <c r="CT780" s="6"/>
      <c r="CU780" s="6"/>
      <c r="CV780" s="6"/>
      <c r="CW780" s="6"/>
      <c r="CX780" s="6"/>
      <c r="CY780" s="6"/>
      <c r="CZ780" s="6"/>
      <c r="DA780" s="6"/>
      <c r="DB780" s="6"/>
      <c r="DC780" s="6"/>
      <c r="DD780" s="6"/>
      <c r="DE780" s="6"/>
      <c r="DF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7"/>
      <c r="AJ781" s="8"/>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c r="BU781" s="6"/>
      <c r="BV781" s="6"/>
      <c r="BW781" s="6"/>
      <c r="BX781" s="6"/>
      <c r="BY781" s="6"/>
      <c r="BZ781" s="6"/>
      <c r="CA781" s="6"/>
      <c r="CB781" s="6"/>
      <c r="CC781" s="6"/>
      <c r="CD781" s="6"/>
      <c r="CE781" s="6"/>
      <c r="CF781" s="6"/>
      <c r="CG781" s="6"/>
      <c r="CH781" s="6"/>
      <c r="CI781" s="6"/>
      <c r="CJ781" s="6"/>
      <c r="CK781" s="6"/>
      <c r="CL781" s="6"/>
      <c r="CM781" s="6"/>
      <c r="CN781" s="6"/>
      <c r="CO781" s="6"/>
      <c r="CP781" s="6"/>
      <c r="CQ781" s="6"/>
      <c r="CR781" s="6"/>
      <c r="CS781" s="6"/>
      <c r="CT781" s="6"/>
      <c r="CU781" s="6"/>
      <c r="CV781" s="6"/>
      <c r="CW781" s="6"/>
      <c r="CX781" s="6"/>
      <c r="CY781" s="6"/>
      <c r="CZ781" s="6"/>
      <c r="DA781" s="6"/>
      <c r="DB781" s="6"/>
      <c r="DC781" s="6"/>
      <c r="DD781" s="6"/>
      <c r="DE781" s="6"/>
      <c r="DF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7"/>
      <c r="AJ782" s="8"/>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c r="BU782" s="6"/>
      <c r="BV782" s="6"/>
      <c r="BW782" s="6"/>
      <c r="BX782" s="6"/>
      <c r="BY782" s="6"/>
      <c r="BZ782" s="6"/>
      <c r="CA782" s="6"/>
      <c r="CB782" s="6"/>
      <c r="CC782" s="6"/>
      <c r="CD782" s="6"/>
      <c r="CE782" s="6"/>
      <c r="CF782" s="6"/>
      <c r="CG782" s="6"/>
      <c r="CH782" s="6"/>
      <c r="CI782" s="6"/>
      <c r="CJ782" s="6"/>
      <c r="CK782" s="6"/>
      <c r="CL782" s="6"/>
      <c r="CM782" s="6"/>
      <c r="CN782" s="6"/>
      <c r="CO782" s="6"/>
      <c r="CP782" s="6"/>
      <c r="CQ782" s="6"/>
      <c r="CR782" s="6"/>
      <c r="CS782" s="6"/>
      <c r="CT782" s="6"/>
      <c r="CU782" s="6"/>
      <c r="CV782" s="6"/>
      <c r="CW782" s="6"/>
      <c r="CX782" s="6"/>
      <c r="CY782" s="6"/>
      <c r="CZ782" s="6"/>
      <c r="DA782" s="6"/>
      <c r="DB782" s="6"/>
      <c r="DC782" s="6"/>
      <c r="DD782" s="6"/>
      <c r="DE782" s="6"/>
      <c r="DF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7"/>
      <c r="AJ783" s="8"/>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c r="BU783" s="6"/>
      <c r="BV783" s="6"/>
      <c r="BW783" s="6"/>
      <c r="BX783" s="6"/>
      <c r="BY783" s="6"/>
      <c r="BZ783" s="6"/>
      <c r="CA783" s="6"/>
      <c r="CB783" s="6"/>
      <c r="CC783" s="6"/>
      <c r="CD783" s="6"/>
      <c r="CE783" s="6"/>
      <c r="CF783" s="6"/>
      <c r="CG783" s="6"/>
      <c r="CH783" s="6"/>
      <c r="CI783" s="6"/>
      <c r="CJ783" s="6"/>
      <c r="CK783" s="6"/>
      <c r="CL783" s="6"/>
      <c r="CM783" s="6"/>
      <c r="CN783" s="6"/>
      <c r="CO783" s="6"/>
      <c r="CP783" s="6"/>
      <c r="CQ783" s="6"/>
      <c r="CR783" s="6"/>
      <c r="CS783" s="6"/>
      <c r="CT783" s="6"/>
      <c r="CU783" s="6"/>
      <c r="CV783" s="6"/>
      <c r="CW783" s="6"/>
      <c r="CX783" s="6"/>
      <c r="CY783" s="6"/>
      <c r="CZ783" s="6"/>
      <c r="DA783" s="6"/>
      <c r="DB783" s="6"/>
      <c r="DC783" s="6"/>
      <c r="DD783" s="6"/>
      <c r="DE783" s="6"/>
      <c r="DF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7"/>
      <c r="AJ784" s="8"/>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c r="BU784" s="6"/>
      <c r="BV784" s="6"/>
      <c r="BW784" s="6"/>
      <c r="BX784" s="6"/>
      <c r="BY784" s="6"/>
      <c r="BZ784" s="6"/>
      <c r="CA784" s="6"/>
      <c r="CB784" s="6"/>
      <c r="CC784" s="6"/>
      <c r="CD784" s="6"/>
      <c r="CE784" s="6"/>
      <c r="CF784" s="6"/>
      <c r="CG784" s="6"/>
      <c r="CH784" s="6"/>
      <c r="CI784" s="6"/>
      <c r="CJ784" s="6"/>
      <c r="CK784" s="6"/>
      <c r="CL784" s="6"/>
      <c r="CM784" s="6"/>
      <c r="CN784" s="6"/>
      <c r="CO784" s="6"/>
      <c r="CP784" s="6"/>
      <c r="CQ784" s="6"/>
      <c r="CR784" s="6"/>
      <c r="CS784" s="6"/>
      <c r="CT784" s="6"/>
      <c r="CU784" s="6"/>
      <c r="CV784" s="6"/>
      <c r="CW784" s="6"/>
      <c r="CX784" s="6"/>
      <c r="CY784" s="6"/>
      <c r="CZ784" s="6"/>
      <c r="DA784" s="6"/>
      <c r="DB784" s="6"/>
      <c r="DC784" s="6"/>
      <c r="DD784" s="6"/>
      <c r="DE784" s="6"/>
      <c r="DF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7"/>
      <c r="AJ785" s="8"/>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c r="BU785" s="6"/>
      <c r="BV785" s="6"/>
      <c r="BW785" s="6"/>
      <c r="BX785" s="6"/>
      <c r="BY785" s="6"/>
      <c r="BZ785" s="6"/>
      <c r="CA785" s="6"/>
      <c r="CB785" s="6"/>
      <c r="CC785" s="6"/>
      <c r="CD785" s="6"/>
      <c r="CE785" s="6"/>
      <c r="CF785" s="6"/>
      <c r="CG785" s="6"/>
      <c r="CH785" s="6"/>
      <c r="CI785" s="6"/>
      <c r="CJ785" s="6"/>
      <c r="CK785" s="6"/>
      <c r="CL785" s="6"/>
      <c r="CM785" s="6"/>
      <c r="CN785" s="6"/>
      <c r="CO785" s="6"/>
      <c r="CP785" s="6"/>
      <c r="CQ785" s="6"/>
      <c r="CR785" s="6"/>
      <c r="CS785" s="6"/>
      <c r="CT785" s="6"/>
      <c r="CU785" s="6"/>
      <c r="CV785" s="6"/>
      <c r="CW785" s="6"/>
      <c r="CX785" s="6"/>
      <c r="CY785" s="6"/>
      <c r="CZ785" s="6"/>
      <c r="DA785" s="6"/>
      <c r="DB785" s="6"/>
      <c r="DC785" s="6"/>
      <c r="DD785" s="6"/>
      <c r="DE785" s="6"/>
      <c r="DF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7"/>
      <c r="AJ786" s="8"/>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c r="BU786" s="6"/>
      <c r="BV786" s="6"/>
      <c r="BW786" s="6"/>
      <c r="BX786" s="6"/>
      <c r="BY786" s="6"/>
      <c r="BZ786" s="6"/>
      <c r="CA786" s="6"/>
      <c r="CB786" s="6"/>
      <c r="CC786" s="6"/>
      <c r="CD786" s="6"/>
      <c r="CE786" s="6"/>
      <c r="CF786" s="6"/>
      <c r="CG786" s="6"/>
      <c r="CH786" s="6"/>
      <c r="CI786" s="6"/>
      <c r="CJ786" s="6"/>
      <c r="CK786" s="6"/>
      <c r="CL786" s="6"/>
      <c r="CM786" s="6"/>
      <c r="CN786" s="6"/>
      <c r="CO786" s="6"/>
      <c r="CP786" s="6"/>
      <c r="CQ786" s="6"/>
      <c r="CR786" s="6"/>
      <c r="CS786" s="6"/>
      <c r="CT786" s="6"/>
      <c r="CU786" s="6"/>
      <c r="CV786" s="6"/>
      <c r="CW786" s="6"/>
      <c r="CX786" s="6"/>
      <c r="CY786" s="6"/>
      <c r="CZ786" s="6"/>
      <c r="DA786" s="6"/>
      <c r="DB786" s="6"/>
      <c r="DC786" s="6"/>
      <c r="DD786" s="6"/>
      <c r="DE786" s="6"/>
      <c r="DF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7"/>
      <c r="AJ787" s="8"/>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c r="BU787" s="6"/>
      <c r="BV787" s="6"/>
      <c r="BW787" s="6"/>
      <c r="BX787" s="6"/>
      <c r="BY787" s="6"/>
      <c r="BZ787" s="6"/>
      <c r="CA787" s="6"/>
      <c r="CB787" s="6"/>
      <c r="CC787" s="6"/>
      <c r="CD787" s="6"/>
      <c r="CE787" s="6"/>
      <c r="CF787" s="6"/>
      <c r="CG787" s="6"/>
      <c r="CH787" s="6"/>
      <c r="CI787" s="6"/>
      <c r="CJ787" s="6"/>
      <c r="CK787" s="6"/>
      <c r="CL787" s="6"/>
      <c r="CM787" s="6"/>
      <c r="CN787" s="6"/>
      <c r="CO787" s="6"/>
      <c r="CP787" s="6"/>
      <c r="CQ787" s="6"/>
      <c r="CR787" s="6"/>
      <c r="CS787" s="6"/>
      <c r="CT787" s="6"/>
      <c r="CU787" s="6"/>
      <c r="CV787" s="6"/>
      <c r="CW787" s="6"/>
      <c r="CX787" s="6"/>
      <c r="CY787" s="6"/>
      <c r="CZ787" s="6"/>
      <c r="DA787" s="6"/>
      <c r="DB787" s="6"/>
      <c r="DC787" s="6"/>
      <c r="DD787" s="6"/>
      <c r="DE787" s="6"/>
      <c r="DF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7"/>
      <c r="AJ788" s="8"/>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c r="BU788" s="6"/>
      <c r="BV788" s="6"/>
      <c r="BW788" s="6"/>
      <c r="BX788" s="6"/>
      <c r="BY788" s="6"/>
      <c r="BZ788" s="6"/>
      <c r="CA788" s="6"/>
      <c r="CB788" s="6"/>
      <c r="CC788" s="6"/>
      <c r="CD788" s="6"/>
      <c r="CE788" s="6"/>
      <c r="CF788" s="6"/>
      <c r="CG788" s="6"/>
      <c r="CH788" s="6"/>
      <c r="CI788" s="6"/>
      <c r="CJ788" s="6"/>
      <c r="CK788" s="6"/>
      <c r="CL788" s="6"/>
      <c r="CM788" s="6"/>
      <c r="CN788" s="6"/>
      <c r="CO788" s="6"/>
      <c r="CP788" s="6"/>
      <c r="CQ788" s="6"/>
      <c r="CR788" s="6"/>
      <c r="CS788" s="6"/>
      <c r="CT788" s="6"/>
      <c r="CU788" s="6"/>
      <c r="CV788" s="6"/>
      <c r="CW788" s="6"/>
      <c r="CX788" s="6"/>
      <c r="CY788" s="6"/>
      <c r="CZ788" s="6"/>
      <c r="DA788" s="6"/>
      <c r="DB788" s="6"/>
      <c r="DC788" s="6"/>
      <c r="DD788" s="6"/>
      <c r="DE788" s="6"/>
      <c r="DF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7"/>
      <c r="AJ789" s="8"/>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c r="BU789" s="6"/>
      <c r="BV789" s="6"/>
      <c r="BW789" s="6"/>
      <c r="BX789" s="6"/>
      <c r="BY789" s="6"/>
      <c r="BZ789" s="6"/>
      <c r="CA789" s="6"/>
      <c r="CB789" s="6"/>
      <c r="CC789" s="6"/>
      <c r="CD789" s="6"/>
      <c r="CE789" s="6"/>
      <c r="CF789" s="6"/>
      <c r="CG789" s="6"/>
      <c r="CH789" s="6"/>
      <c r="CI789" s="6"/>
      <c r="CJ789" s="6"/>
      <c r="CK789" s="6"/>
      <c r="CL789" s="6"/>
      <c r="CM789" s="6"/>
      <c r="CN789" s="6"/>
      <c r="CO789" s="6"/>
      <c r="CP789" s="6"/>
      <c r="CQ789" s="6"/>
      <c r="CR789" s="6"/>
      <c r="CS789" s="6"/>
      <c r="CT789" s="6"/>
      <c r="CU789" s="6"/>
      <c r="CV789" s="6"/>
      <c r="CW789" s="6"/>
      <c r="CX789" s="6"/>
      <c r="CY789" s="6"/>
      <c r="CZ789" s="6"/>
      <c r="DA789" s="6"/>
      <c r="DB789" s="6"/>
      <c r="DC789" s="6"/>
      <c r="DD789" s="6"/>
      <c r="DE789" s="6"/>
      <c r="DF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7"/>
      <c r="AJ790" s="8"/>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c r="BU790" s="6"/>
      <c r="BV790" s="6"/>
      <c r="BW790" s="6"/>
      <c r="BX790" s="6"/>
      <c r="BY790" s="6"/>
      <c r="BZ790" s="6"/>
      <c r="CA790" s="6"/>
      <c r="CB790" s="6"/>
      <c r="CC790" s="6"/>
      <c r="CD790" s="6"/>
      <c r="CE790" s="6"/>
      <c r="CF790" s="6"/>
      <c r="CG790" s="6"/>
      <c r="CH790" s="6"/>
      <c r="CI790" s="6"/>
      <c r="CJ790" s="6"/>
      <c r="CK790" s="6"/>
      <c r="CL790" s="6"/>
      <c r="CM790" s="6"/>
      <c r="CN790" s="6"/>
      <c r="CO790" s="6"/>
      <c r="CP790" s="6"/>
      <c r="CQ790" s="6"/>
      <c r="CR790" s="6"/>
      <c r="CS790" s="6"/>
      <c r="CT790" s="6"/>
      <c r="CU790" s="6"/>
      <c r="CV790" s="6"/>
      <c r="CW790" s="6"/>
      <c r="CX790" s="6"/>
      <c r="CY790" s="6"/>
      <c r="CZ790" s="6"/>
      <c r="DA790" s="6"/>
      <c r="DB790" s="6"/>
      <c r="DC790" s="6"/>
      <c r="DD790" s="6"/>
      <c r="DE790" s="6"/>
      <c r="DF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7"/>
      <c r="AJ791" s="8"/>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c r="BU791" s="6"/>
      <c r="BV791" s="6"/>
      <c r="BW791" s="6"/>
      <c r="BX791" s="6"/>
      <c r="BY791" s="6"/>
      <c r="BZ791" s="6"/>
      <c r="CA791" s="6"/>
      <c r="CB791" s="6"/>
      <c r="CC791" s="6"/>
      <c r="CD791" s="6"/>
      <c r="CE791" s="6"/>
      <c r="CF791" s="6"/>
      <c r="CG791" s="6"/>
      <c r="CH791" s="6"/>
      <c r="CI791" s="6"/>
      <c r="CJ791" s="6"/>
      <c r="CK791" s="6"/>
      <c r="CL791" s="6"/>
      <c r="CM791" s="6"/>
      <c r="CN791" s="6"/>
      <c r="CO791" s="6"/>
      <c r="CP791" s="6"/>
      <c r="CQ791" s="6"/>
      <c r="CR791" s="6"/>
      <c r="CS791" s="6"/>
      <c r="CT791" s="6"/>
      <c r="CU791" s="6"/>
      <c r="CV791" s="6"/>
      <c r="CW791" s="6"/>
      <c r="CX791" s="6"/>
      <c r="CY791" s="6"/>
      <c r="CZ791" s="6"/>
      <c r="DA791" s="6"/>
      <c r="DB791" s="6"/>
      <c r="DC791" s="6"/>
      <c r="DD791" s="6"/>
      <c r="DE791" s="6"/>
      <c r="DF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7"/>
      <c r="AJ792" s="8"/>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c r="BU792" s="6"/>
      <c r="BV792" s="6"/>
      <c r="BW792" s="6"/>
      <c r="BX792" s="6"/>
      <c r="BY792" s="6"/>
      <c r="BZ792" s="6"/>
      <c r="CA792" s="6"/>
      <c r="CB792" s="6"/>
      <c r="CC792" s="6"/>
      <c r="CD792" s="6"/>
      <c r="CE792" s="6"/>
      <c r="CF792" s="6"/>
      <c r="CG792" s="6"/>
      <c r="CH792" s="6"/>
      <c r="CI792" s="6"/>
      <c r="CJ792" s="6"/>
      <c r="CK792" s="6"/>
      <c r="CL792" s="6"/>
      <c r="CM792" s="6"/>
      <c r="CN792" s="6"/>
      <c r="CO792" s="6"/>
      <c r="CP792" s="6"/>
      <c r="CQ792" s="6"/>
      <c r="CR792" s="6"/>
      <c r="CS792" s="6"/>
      <c r="CT792" s="6"/>
      <c r="CU792" s="6"/>
      <c r="CV792" s="6"/>
      <c r="CW792" s="6"/>
      <c r="CX792" s="6"/>
      <c r="CY792" s="6"/>
      <c r="CZ792" s="6"/>
      <c r="DA792" s="6"/>
      <c r="DB792" s="6"/>
      <c r="DC792" s="6"/>
      <c r="DD792" s="6"/>
      <c r="DE792" s="6"/>
      <c r="DF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7"/>
      <c r="AJ793" s="8"/>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c r="BU793" s="6"/>
      <c r="BV793" s="6"/>
      <c r="BW793" s="6"/>
      <c r="BX793" s="6"/>
      <c r="BY793" s="6"/>
      <c r="BZ793" s="6"/>
      <c r="CA793" s="6"/>
      <c r="CB793" s="6"/>
      <c r="CC793" s="6"/>
      <c r="CD793" s="6"/>
      <c r="CE793" s="6"/>
      <c r="CF793" s="6"/>
      <c r="CG793" s="6"/>
      <c r="CH793" s="6"/>
      <c r="CI793" s="6"/>
      <c r="CJ793" s="6"/>
      <c r="CK793" s="6"/>
      <c r="CL793" s="6"/>
      <c r="CM793" s="6"/>
      <c r="CN793" s="6"/>
      <c r="CO793" s="6"/>
      <c r="CP793" s="6"/>
      <c r="CQ793" s="6"/>
      <c r="CR793" s="6"/>
      <c r="CS793" s="6"/>
      <c r="CT793" s="6"/>
      <c r="CU793" s="6"/>
      <c r="CV793" s="6"/>
      <c r="CW793" s="6"/>
      <c r="CX793" s="6"/>
      <c r="CY793" s="6"/>
      <c r="CZ793" s="6"/>
      <c r="DA793" s="6"/>
      <c r="DB793" s="6"/>
      <c r="DC793" s="6"/>
      <c r="DD793" s="6"/>
      <c r="DE793" s="6"/>
      <c r="DF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7"/>
      <c r="AJ794" s="8"/>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c r="BU794" s="6"/>
      <c r="BV794" s="6"/>
      <c r="BW794" s="6"/>
      <c r="BX794" s="6"/>
      <c r="BY794" s="6"/>
      <c r="BZ794" s="6"/>
      <c r="CA794" s="6"/>
      <c r="CB794" s="6"/>
      <c r="CC794" s="6"/>
      <c r="CD794" s="6"/>
      <c r="CE794" s="6"/>
      <c r="CF794" s="6"/>
      <c r="CG794" s="6"/>
      <c r="CH794" s="6"/>
      <c r="CI794" s="6"/>
      <c r="CJ794" s="6"/>
      <c r="CK794" s="6"/>
      <c r="CL794" s="6"/>
      <c r="CM794" s="6"/>
      <c r="CN794" s="6"/>
      <c r="CO794" s="6"/>
      <c r="CP794" s="6"/>
      <c r="CQ794" s="6"/>
      <c r="CR794" s="6"/>
      <c r="CS794" s="6"/>
      <c r="CT794" s="6"/>
      <c r="CU794" s="6"/>
      <c r="CV794" s="6"/>
      <c r="CW794" s="6"/>
      <c r="CX794" s="6"/>
      <c r="CY794" s="6"/>
      <c r="CZ794" s="6"/>
      <c r="DA794" s="6"/>
      <c r="DB794" s="6"/>
      <c r="DC794" s="6"/>
      <c r="DD794" s="6"/>
      <c r="DE794" s="6"/>
      <c r="DF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7"/>
      <c r="AJ795" s="8"/>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c r="BU795" s="6"/>
      <c r="BV795" s="6"/>
      <c r="BW795" s="6"/>
      <c r="BX795" s="6"/>
      <c r="BY795" s="6"/>
      <c r="BZ795" s="6"/>
      <c r="CA795" s="6"/>
      <c r="CB795" s="6"/>
      <c r="CC795" s="6"/>
      <c r="CD795" s="6"/>
      <c r="CE795" s="6"/>
      <c r="CF795" s="6"/>
      <c r="CG795" s="6"/>
      <c r="CH795" s="6"/>
      <c r="CI795" s="6"/>
      <c r="CJ795" s="6"/>
      <c r="CK795" s="6"/>
      <c r="CL795" s="6"/>
      <c r="CM795" s="6"/>
      <c r="CN795" s="6"/>
      <c r="CO795" s="6"/>
      <c r="CP795" s="6"/>
      <c r="CQ795" s="6"/>
      <c r="CR795" s="6"/>
      <c r="CS795" s="6"/>
      <c r="CT795" s="6"/>
      <c r="CU795" s="6"/>
      <c r="CV795" s="6"/>
      <c r="CW795" s="6"/>
      <c r="CX795" s="6"/>
      <c r="CY795" s="6"/>
      <c r="CZ795" s="6"/>
      <c r="DA795" s="6"/>
      <c r="DB795" s="6"/>
      <c r="DC795" s="6"/>
      <c r="DD795" s="6"/>
      <c r="DE795" s="6"/>
      <c r="DF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7"/>
      <c r="AJ796" s="8"/>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c r="BU796" s="6"/>
      <c r="BV796" s="6"/>
      <c r="BW796" s="6"/>
      <c r="BX796" s="6"/>
      <c r="BY796" s="6"/>
      <c r="BZ796" s="6"/>
      <c r="CA796" s="6"/>
      <c r="CB796" s="6"/>
      <c r="CC796" s="6"/>
      <c r="CD796" s="6"/>
      <c r="CE796" s="6"/>
      <c r="CF796" s="6"/>
      <c r="CG796" s="6"/>
      <c r="CH796" s="6"/>
      <c r="CI796" s="6"/>
      <c r="CJ796" s="6"/>
      <c r="CK796" s="6"/>
      <c r="CL796" s="6"/>
      <c r="CM796" s="6"/>
      <c r="CN796" s="6"/>
      <c r="CO796" s="6"/>
      <c r="CP796" s="6"/>
      <c r="CQ796" s="6"/>
      <c r="CR796" s="6"/>
      <c r="CS796" s="6"/>
      <c r="CT796" s="6"/>
      <c r="CU796" s="6"/>
      <c r="CV796" s="6"/>
      <c r="CW796" s="6"/>
      <c r="CX796" s="6"/>
      <c r="CY796" s="6"/>
      <c r="CZ796" s="6"/>
      <c r="DA796" s="6"/>
      <c r="DB796" s="6"/>
      <c r="DC796" s="6"/>
      <c r="DD796" s="6"/>
      <c r="DE796" s="6"/>
      <c r="DF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7"/>
      <c r="AJ797" s="8"/>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c r="BU797" s="6"/>
      <c r="BV797" s="6"/>
      <c r="BW797" s="6"/>
      <c r="BX797" s="6"/>
      <c r="BY797" s="6"/>
      <c r="BZ797" s="6"/>
      <c r="CA797" s="6"/>
      <c r="CB797" s="6"/>
      <c r="CC797" s="6"/>
      <c r="CD797" s="6"/>
      <c r="CE797" s="6"/>
      <c r="CF797" s="6"/>
      <c r="CG797" s="6"/>
      <c r="CH797" s="6"/>
      <c r="CI797" s="6"/>
      <c r="CJ797" s="6"/>
      <c r="CK797" s="6"/>
      <c r="CL797" s="6"/>
      <c r="CM797" s="6"/>
      <c r="CN797" s="6"/>
      <c r="CO797" s="6"/>
      <c r="CP797" s="6"/>
      <c r="CQ797" s="6"/>
      <c r="CR797" s="6"/>
      <c r="CS797" s="6"/>
      <c r="CT797" s="6"/>
      <c r="CU797" s="6"/>
      <c r="CV797" s="6"/>
      <c r="CW797" s="6"/>
      <c r="CX797" s="6"/>
      <c r="CY797" s="6"/>
      <c r="CZ797" s="6"/>
      <c r="DA797" s="6"/>
      <c r="DB797" s="6"/>
      <c r="DC797" s="6"/>
      <c r="DD797" s="6"/>
      <c r="DE797" s="6"/>
      <c r="DF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7"/>
      <c r="AJ798" s="8"/>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c r="BU798" s="6"/>
      <c r="BV798" s="6"/>
      <c r="BW798" s="6"/>
      <c r="BX798" s="6"/>
      <c r="BY798" s="6"/>
      <c r="BZ798" s="6"/>
      <c r="CA798" s="6"/>
      <c r="CB798" s="6"/>
      <c r="CC798" s="6"/>
      <c r="CD798" s="6"/>
      <c r="CE798" s="6"/>
      <c r="CF798" s="6"/>
      <c r="CG798" s="6"/>
      <c r="CH798" s="6"/>
      <c r="CI798" s="6"/>
      <c r="CJ798" s="6"/>
      <c r="CK798" s="6"/>
      <c r="CL798" s="6"/>
      <c r="CM798" s="6"/>
      <c r="CN798" s="6"/>
      <c r="CO798" s="6"/>
      <c r="CP798" s="6"/>
      <c r="CQ798" s="6"/>
      <c r="CR798" s="6"/>
      <c r="CS798" s="6"/>
      <c r="CT798" s="6"/>
      <c r="CU798" s="6"/>
      <c r="CV798" s="6"/>
      <c r="CW798" s="6"/>
      <c r="CX798" s="6"/>
      <c r="CY798" s="6"/>
      <c r="CZ798" s="6"/>
      <c r="DA798" s="6"/>
      <c r="DB798" s="6"/>
      <c r="DC798" s="6"/>
      <c r="DD798" s="6"/>
      <c r="DE798" s="6"/>
      <c r="DF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7"/>
      <c r="AJ799" s="8"/>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c r="BU799" s="6"/>
      <c r="BV799" s="6"/>
      <c r="BW799" s="6"/>
      <c r="BX799" s="6"/>
      <c r="BY799" s="6"/>
      <c r="BZ799" s="6"/>
      <c r="CA799" s="6"/>
      <c r="CB799" s="6"/>
      <c r="CC799" s="6"/>
      <c r="CD799" s="6"/>
      <c r="CE799" s="6"/>
      <c r="CF799" s="6"/>
      <c r="CG799" s="6"/>
      <c r="CH799" s="6"/>
      <c r="CI799" s="6"/>
      <c r="CJ799" s="6"/>
      <c r="CK799" s="6"/>
      <c r="CL799" s="6"/>
      <c r="CM799" s="6"/>
      <c r="CN799" s="6"/>
      <c r="CO799" s="6"/>
      <c r="CP799" s="6"/>
      <c r="CQ799" s="6"/>
      <c r="CR799" s="6"/>
      <c r="CS799" s="6"/>
      <c r="CT799" s="6"/>
      <c r="CU799" s="6"/>
      <c r="CV799" s="6"/>
      <c r="CW799" s="6"/>
      <c r="CX799" s="6"/>
      <c r="CY799" s="6"/>
      <c r="CZ799" s="6"/>
      <c r="DA799" s="6"/>
      <c r="DB799" s="6"/>
      <c r="DC799" s="6"/>
      <c r="DD799" s="6"/>
      <c r="DE799" s="6"/>
      <c r="DF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7"/>
      <c r="AJ800" s="8"/>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c r="BU800" s="6"/>
      <c r="BV800" s="6"/>
      <c r="BW800" s="6"/>
      <c r="BX800" s="6"/>
      <c r="BY800" s="6"/>
      <c r="BZ800" s="6"/>
      <c r="CA800" s="6"/>
      <c r="CB800" s="6"/>
      <c r="CC800" s="6"/>
      <c r="CD800" s="6"/>
      <c r="CE800" s="6"/>
      <c r="CF800" s="6"/>
      <c r="CG800" s="6"/>
      <c r="CH800" s="6"/>
      <c r="CI800" s="6"/>
      <c r="CJ800" s="6"/>
      <c r="CK800" s="6"/>
      <c r="CL800" s="6"/>
      <c r="CM800" s="6"/>
      <c r="CN800" s="6"/>
      <c r="CO800" s="6"/>
      <c r="CP800" s="6"/>
      <c r="CQ800" s="6"/>
      <c r="CR800" s="6"/>
      <c r="CS800" s="6"/>
      <c r="CT800" s="6"/>
      <c r="CU800" s="6"/>
      <c r="CV800" s="6"/>
      <c r="CW800" s="6"/>
      <c r="CX800" s="6"/>
      <c r="CY800" s="6"/>
      <c r="CZ800" s="6"/>
      <c r="DA800" s="6"/>
      <c r="DB800" s="6"/>
      <c r="DC800" s="6"/>
      <c r="DD800" s="6"/>
      <c r="DE800" s="6"/>
      <c r="DF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7"/>
      <c r="AJ801" s="8"/>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c r="BU801" s="6"/>
      <c r="BV801" s="6"/>
      <c r="BW801" s="6"/>
      <c r="BX801" s="6"/>
      <c r="BY801" s="6"/>
      <c r="BZ801" s="6"/>
      <c r="CA801" s="6"/>
      <c r="CB801" s="6"/>
      <c r="CC801" s="6"/>
      <c r="CD801" s="6"/>
      <c r="CE801" s="6"/>
      <c r="CF801" s="6"/>
      <c r="CG801" s="6"/>
      <c r="CH801" s="6"/>
      <c r="CI801" s="6"/>
      <c r="CJ801" s="6"/>
      <c r="CK801" s="6"/>
      <c r="CL801" s="6"/>
      <c r="CM801" s="6"/>
      <c r="CN801" s="6"/>
      <c r="CO801" s="6"/>
      <c r="CP801" s="6"/>
      <c r="CQ801" s="6"/>
      <c r="CR801" s="6"/>
      <c r="CS801" s="6"/>
      <c r="CT801" s="6"/>
      <c r="CU801" s="6"/>
      <c r="CV801" s="6"/>
      <c r="CW801" s="6"/>
      <c r="CX801" s="6"/>
      <c r="CY801" s="6"/>
      <c r="CZ801" s="6"/>
      <c r="DA801" s="6"/>
      <c r="DB801" s="6"/>
      <c r="DC801" s="6"/>
      <c r="DD801" s="6"/>
      <c r="DE801" s="6"/>
      <c r="DF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7"/>
      <c r="AJ802" s="8"/>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c r="BU802" s="6"/>
      <c r="BV802" s="6"/>
      <c r="BW802" s="6"/>
      <c r="BX802" s="6"/>
      <c r="BY802" s="6"/>
      <c r="BZ802" s="6"/>
      <c r="CA802" s="6"/>
      <c r="CB802" s="6"/>
      <c r="CC802" s="6"/>
      <c r="CD802" s="6"/>
      <c r="CE802" s="6"/>
      <c r="CF802" s="6"/>
      <c r="CG802" s="6"/>
      <c r="CH802" s="6"/>
      <c r="CI802" s="6"/>
      <c r="CJ802" s="6"/>
      <c r="CK802" s="6"/>
      <c r="CL802" s="6"/>
      <c r="CM802" s="6"/>
      <c r="CN802" s="6"/>
      <c r="CO802" s="6"/>
      <c r="CP802" s="6"/>
      <c r="CQ802" s="6"/>
      <c r="CR802" s="6"/>
      <c r="CS802" s="6"/>
      <c r="CT802" s="6"/>
      <c r="CU802" s="6"/>
      <c r="CV802" s="6"/>
      <c r="CW802" s="6"/>
      <c r="CX802" s="6"/>
      <c r="CY802" s="6"/>
      <c r="CZ802" s="6"/>
      <c r="DA802" s="6"/>
      <c r="DB802" s="6"/>
      <c r="DC802" s="6"/>
      <c r="DD802" s="6"/>
      <c r="DE802" s="6"/>
      <c r="DF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7"/>
      <c r="AJ803" s="8"/>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c r="BU803" s="6"/>
      <c r="BV803" s="6"/>
      <c r="BW803" s="6"/>
      <c r="BX803" s="6"/>
      <c r="BY803" s="6"/>
      <c r="BZ803" s="6"/>
      <c r="CA803" s="6"/>
      <c r="CB803" s="6"/>
      <c r="CC803" s="6"/>
      <c r="CD803" s="6"/>
      <c r="CE803" s="6"/>
      <c r="CF803" s="6"/>
      <c r="CG803" s="6"/>
      <c r="CH803" s="6"/>
      <c r="CI803" s="6"/>
      <c r="CJ803" s="6"/>
      <c r="CK803" s="6"/>
      <c r="CL803" s="6"/>
      <c r="CM803" s="6"/>
      <c r="CN803" s="6"/>
      <c r="CO803" s="6"/>
      <c r="CP803" s="6"/>
      <c r="CQ803" s="6"/>
      <c r="CR803" s="6"/>
      <c r="CS803" s="6"/>
      <c r="CT803" s="6"/>
      <c r="CU803" s="6"/>
      <c r="CV803" s="6"/>
      <c r="CW803" s="6"/>
      <c r="CX803" s="6"/>
      <c r="CY803" s="6"/>
      <c r="CZ803" s="6"/>
      <c r="DA803" s="6"/>
      <c r="DB803" s="6"/>
      <c r="DC803" s="6"/>
      <c r="DD803" s="6"/>
      <c r="DE803" s="6"/>
      <c r="DF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7"/>
      <c r="AJ804" s="8"/>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c r="BU804" s="6"/>
      <c r="BV804" s="6"/>
      <c r="BW804" s="6"/>
      <c r="BX804" s="6"/>
      <c r="BY804" s="6"/>
      <c r="BZ804" s="6"/>
      <c r="CA804" s="6"/>
      <c r="CB804" s="6"/>
      <c r="CC804" s="6"/>
      <c r="CD804" s="6"/>
      <c r="CE804" s="6"/>
      <c r="CF804" s="6"/>
      <c r="CG804" s="6"/>
      <c r="CH804" s="6"/>
      <c r="CI804" s="6"/>
      <c r="CJ804" s="6"/>
      <c r="CK804" s="6"/>
      <c r="CL804" s="6"/>
      <c r="CM804" s="6"/>
      <c r="CN804" s="6"/>
      <c r="CO804" s="6"/>
      <c r="CP804" s="6"/>
      <c r="CQ804" s="6"/>
      <c r="CR804" s="6"/>
      <c r="CS804" s="6"/>
      <c r="CT804" s="6"/>
      <c r="CU804" s="6"/>
      <c r="CV804" s="6"/>
      <c r="CW804" s="6"/>
      <c r="CX804" s="6"/>
      <c r="CY804" s="6"/>
      <c r="CZ804" s="6"/>
      <c r="DA804" s="6"/>
      <c r="DB804" s="6"/>
      <c r="DC804" s="6"/>
      <c r="DD804" s="6"/>
      <c r="DE804" s="6"/>
      <c r="DF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7"/>
      <c r="AJ805" s="8"/>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c r="BU805" s="6"/>
      <c r="BV805" s="6"/>
      <c r="BW805" s="6"/>
      <c r="BX805" s="6"/>
      <c r="BY805" s="6"/>
      <c r="BZ805" s="6"/>
      <c r="CA805" s="6"/>
      <c r="CB805" s="6"/>
      <c r="CC805" s="6"/>
      <c r="CD805" s="6"/>
      <c r="CE805" s="6"/>
      <c r="CF805" s="6"/>
      <c r="CG805" s="6"/>
      <c r="CH805" s="6"/>
      <c r="CI805" s="6"/>
      <c r="CJ805" s="6"/>
      <c r="CK805" s="6"/>
      <c r="CL805" s="6"/>
      <c r="CM805" s="6"/>
      <c r="CN805" s="6"/>
      <c r="CO805" s="6"/>
      <c r="CP805" s="6"/>
      <c r="CQ805" s="6"/>
      <c r="CR805" s="6"/>
      <c r="CS805" s="6"/>
      <c r="CT805" s="6"/>
      <c r="CU805" s="6"/>
      <c r="CV805" s="6"/>
      <c r="CW805" s="6"/>
      <c r="CX805" s="6"/>
      <c r="CY805" s="6"/>
      <c r="CZ805" s="6"/>
      <c r="DA805" s="6"/>
      <c r="DB805" s="6"/>
      <c r="DC805" s="6"/>
      <c r="DD805" s="6"/>
      <c r="DE805" s="6"/>
      <c r="DF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7"/>
      <c r="AJ806" s="8"/>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c r="BU806" s="6"/>
      <c r="BV806" s="6"/>
      <c r="BW806" s="6"/>
      <c r="BX806" s="6"/>
      <c r="BY806" s="6"/>
      <c r="BZ806" s="6"/>
      <c r="CA806" s="6"/>
      <c r="CB806" s="6"/>
      <c r="CC806" s="6"/>
      <c r="CD806" s="6"/>
      <c r="CE806" s="6"/>
      <c r="CF806" s="6"/>
      <c r="CG806" s="6"/>
      <c r="CH806" s="6"/>
      <c r="CI806" s="6"/>
      <c r="CJ806" s="6"/>
      <c r="CK806" s="6"/>
      <c r="CL806" s="6"/>
      <c r="CM806" s="6"/>
      <c r="CN806" s="6"/>
      <c r="CO806" s="6"/>
      <c r="CP806" s="6"/>
      <c r="CQ806" s="6"/>
      <c r="CR806" s="6"/>
      <c r="CS806" s="6"/>
      <c r="CT806" s="6"/>
      <c r="CU806" s="6"/>
      <c r="CV806" s="6"/>
      <c r="CW806" s="6"/>
      <c r="CX806" s="6"/>
      <c r="CY806" s="6"/>
      <c r="CZ806" s="6"/>
      <c r="DA806" s="6"/>
      <c r="DB806" s="6"/>
      <c r="DC806" s="6"/>
      <c r="DD806" s="6"/>
      <c r="DE806" s="6"/>
      <c r="DF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7"/>
      <c r="AJ807" s="8"/>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c r="BU807" s="6"/>
      <c r="BV807" s="6"/>
      <c r="BW807" s="6"/>
      <c r="BX807" s="6"/>
      <c r="BY807" s="6"/>
      <c r="BZ807" s="6"/>
      <c r="CA807" s="6"/>
      <c r="CB807" s="6"/>
      <c r="CC807" s="6"/>
      <c r="CD807" s="6"/>
      <c r="CE807" s="6"/>
      <c r="CF807" s="6"/>
      <c r="CG807" s="6"/>
      <c r="CH807" s="6"/>
      <c r="CI807" s="6"/>
      <c r="CJ807" s="6"/>
      <c r="CK807" s="6"/>
      <c r="CL807" s="6"/>
      <c r="CM807" s="6"/>
      <c r="CN807" s="6"/>
      <c r="CO807" s="6"/>
      <c r="CP807" s="6"/>
      <c r="CQ807" s="6"/>
      <c r="CR807" s="6"/>
      <c r="CS807" s="6"/>
      <c r="CT807" s="6"/>
      <c r="CU807" s="6"/>
      <c r="CV807" s="6"/>
      <c r="CW807" s="6"/>
      <c r="CX807" s="6"/>
      <c r="CY807" s="6"/>
      <c r="CZ807" s="6"/>
      <c r="DA807" s="6"/>
      <c r="DB807" s="6"/>
      <c r="DC807" s="6"/>
      <c r="DD807" s="6"/>
      <c r="DE807" s="6"/>
      <c r="DF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7"/>
      <c r="AJ808" s="8"/>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c r="BU808" s="6"/>
      <c r="BV808" s="6"/>
      <c r="BW808" s="6"/>
      <c r="BX808" s="6"/>
      <c r="BY808" s="6"/>
      <c r="BZ808" s="6"/>
      <c r="CA808" s="6"/>
      <c r="CB808" s="6"/>
      <c r="CC808" s="6"/>
      <c r="CD808" s="6"/>
      <c r="CE808" s="6"/>
      <c r="CF808" s="6"/>
      <c r="CG808" s="6"/>
      <c r="CH808" s="6"/>
      <c r="CI808" s="6"/>
      <c r="CJ808" s="6"/>
      <c r="CK808" s="6"/>
      <c r="CL808" s="6"/>
      <c r="CM808" s="6"/>
      <c r="CN808" s="6"/>
      <c r="CO808" s="6"/>
      <c r="CP808" s="6"/>
      <c r="CQ808" s="6"/>
      <c r="CR808" s="6"/>
      <c r="CS808" s="6"/>
      <c r="CT808" s="6"/>
      <c r="CU808" s="6"/>
      <c r="CV808" s="6"/>
      <c r="CW808" s="6"/>
      <c r="CX808" s="6"/>
      <c r="CY808" s="6"/>
      <c r="CZ808" s="6"/>
      <c r="DA808" s="6"/>
      <c r="DB808" s="6"/>
      <c r="DC808" s="6"/>
      <c r="DD808" s="6"/>
      <c r="DE808" s="6"/>
      <c r="DF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7"/>
      <c r="AJ809" s="8"/>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c r="BU809" s="6"/>
      <c r="BV809" s="6"/>
      <c r="BW809" s="6"/>
      <c r="BX809" s="6"/>
      <c r="BY809" s="6"/>
      <c r="BZ809" s="6"/>
      <c r="CA809" s="6"/>
      <c r="CB809" s="6"/>
      <c r="CC809" s="6"/>
      <c r="CD809" s="6"/>
      <c r="CE809" s="6"/>
      <c r="CF809" s="6"/>
      <c r="CG809" s="6"/>
      <c r="CH809" s="6"/>
      <c r="CI809" s="6"/>
      <c r="CJ809" s="6"/>
      <c r="CK809" s="6"/>
      <c r="CL809" s="6"/>
      <c r="CM809" s="6"/>
      <c r="CN809" s="6"/>
      <c r="CO809" s="6"/>
      <c r="CP809" s="6"/>
      <c r="CQ809" s="6"/>
      <c r="CR809" s="6"/>
      <c r="CS809" s="6"/>
      <c r="CT809" s="6"/>
      <c r="CU809" s="6"/>
      <c r="CV809" s="6"/>
      <c r="CW809" s="6"/>
      <c r="CX809" s="6"/>
      <c r="CY809" s="6"/>
      <c r="CZ809" s="6"/>
      <c r="DA809" s="6"/>
      <c r="DB809" s="6"/>
      <c r="DC809" s="6"/>
      <c r="DD809" s="6"/>
      <c r="DE809" s="6"/>
      <c r="DF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7"/>
      <c r="AJ810" s="8"/>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c r="BU810" s="6"/>
      <c r="BV810" s="6"/>
      <c r="BW810" s="6"/>
      <c r="BX810" s="6"/>
      <c r="BY810" s="6"/>
      <c r="BZ810" s="6"/>
      <c r="CA810" s="6"/>
      <c r="CB810" s="6"/>
      <c r="CC810" s="6"/>
      <c r="CD810" s="6"/>
      <c r="CE810" s="6"/>
      <c r="CF810" s="6"/>
      <c r="CG810" s="6"/>
      <c r="CH810" s="6"/>
      <c r="CI810" s="6"/>
      <c r="CJ810" s="6"/>
      <c r="CK810" s="6"/>
      <c r="CL810" s="6"/>
      <c r="CM810" s="6"/>
      <c r="CN810" s="6"/>
      <c r="CO810" s="6"/>
      <c r="CP810" s="6"/>
      <c r="CQ810" s="6"/>
      <c r="CR810" s="6"/>
      <c r="CS810" s="6"/>
      <c r="CT810" s="6"/>
      <c r="CU810" s="6"/>
      <c r="CV810" s="6"/>
      <c r="CW810" s="6"/>
      <c r="CX810" s="6"/>
      <c r="CY810" s="6"/>
      <c r="CZ810" s="6"/>
      <c r="DA810" s="6"/>
      <c r="DB810" s="6"/>
      <c r="DC810" s="6"/>
      <c r="DD810" s="6"/>
      <c r="DE810" s="6"/>
      <c r="DF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7"/>
      <c r="AJ811" s="8"/>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c r="BU811" s="6"/>
      <c r="BV811" s="6"/>
      <c r="BW811" s="6"/>
      <c r="BX811" s="6"/>
      <c r="BY811" s="6"/>
      <c r="BZ811" s="6"/>
      <c r="CA811" s="6"/>
      <c r="CB811" s="6"/>
      <c r="CC811" s="6"/>
      <c r="CD811" s="6"/>
      <c r="CE811" s="6"/>
      <c r="CF811" s="6"/>
      <c r="CG811" s="6"/>
      <c r="CH811" s="6"/>
      <c r="CI811" s="6"/>
      <c r="CJ811" s="6"/>
      <c r="CK811" s="6"/>
      <c r="CL811" s="6"/>
      <c r="CM811" s="6"/>
      <c r="CN811" s="6"/>
      <c r="CO811" s="6"/>
      <c r="CP811" s="6"/>
      <c r="CQ811" s="6"/>
      <c r="CR811" s="6"/>
      <c r="CS811" s="6"/>
      <c r="CT811" s="6"/>
      <c r="CU811" s="6"/>
      <c r="CV811" s="6"/>
      <c r="CW811" s="6"/>
      <c r="CX811" s="6"/>
      <c r="CY811" s="6"/>
      <c r="CZ811" s="6"/>
      <c r="DA811" s="6"/>
      <c r="DB811" s="6"/>
      <c r="DC811" s="6"/>
      <c r="DD811" s="6"/>
      <c r="DE811" s="6"/>
      <c r="DF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7"/>
      <c r="AJ812" s="8"/>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c r="BU812" s="6"/>
      <c r="BV812" s="6"/>
      <c r="BW812" s="6"/>
      <c r="BX812" s="6"/>
      <c r="BY812" s="6"/>
      <c r="BZ812" s="6"/>
      <c r="CA812" s="6"/>
      <c r="CB812" s="6"/>
      <c r="CC812" s="6"/>
      <c r="CD812" s="6"/>
      <c r="CE812" s="6"/>
      <c r="CF812" s="6"/>
      <c r="CG812" s="6"/>
      <c r="CH812" s="6"/>
      <c r="CI812" s="6"/>
      <c r="CJ812" s="6"/>
      <c r="CK812" s="6"/>
      <c r="CL812" s="6"/>
      <c r="CM812" s="6"/>
      <c r="CN812" s="6"/>
      <c r="CO812" s="6"/>
      <c r="CP812" s="6"/>
      <c r="CQ812" s="6"/>
      <c r="CR812" s="6"/>
      <c r="CS812" s="6"/>
      <c r="CT812" s="6"/>
      <c r="CU812" s="6"/>
      <c r="CV812" s="6"/>
      <c r="CW812" s="6"/>
      <c r="CX812" s="6"/>
      <c r="CY812" s="6"/>
      <c r="CZ812" s="6"/>
      <c r="DA812" s="6"/>
      <c r="DB812" s="6"/>
      <c r="DC812" s="6"/>
      <c r="DD812" s="6"/>
      <c r="DE812" s="6"/>
      <c r="DF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7"/>
      <c r="AJ813" s="8"/>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c r="BU813" s="6"/>
      <c r="BV813" s="6"/>
      <c r="BW813" s="6"/>
      <c r="BX813" s="6"/>
      <c r="BY813" s="6"/>
      <c r="BZ813" s="6"/>
      <c r="CA813" s="6"/>
      <c r="CB813" s="6"/>
      <c r="CC813" s="6"/>
      <c r="CD813" s="6"/>
      <c r="CE813" s="6"/>
      <c r="CF813" s="6"/>
      <c r="CG813" s="6"/>
      <c r="CH813" s="6"/>
      <c r="CI813" s="6"/>
      <c r="CJ813" s="6"/>
      <c r="CK813" s="6"/>
      <c r="CL813" s="6"/>
      <c r="CM813" s="6"/>
      <c r="CN813" s="6"/>
      <c r="CO813" s="6"/>
      <c r="CP813" s="6"/>
      <c r="CQ813" s="6"/>
      <c r="CR813" s="6"/>
      <c r="CS813" s="6"/>
      <c r="CT813" s="6"/>
      <c r="CU813" s="6"/>
      <c r="CV813" s="6"/>
      <c r="CW813" s="6"/>
      <c r="CX813" s="6"/>
      <c r="CY813" s="6"/>
      <c r="CZ813" s="6"/>
      <c r="DA813" s="6"/>
      <c r="DB813" s="6"/>
      <c r="DC813" s="6"/>
      <c r="DD813" s="6"/>
      <c r="DE813" s="6"/>
      <c r="DF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7"/>
      <c r="AJ814" s="8"/>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c r="BU814" s="6"/>
      <c r="BV814" s="6"/>
      <c r="BW814" s="6"/>
      <c r="BX814" s="6"/>
      <c r="BY814" s="6"/>
      <c r="BZ814" s="6"/>
      <c r="CA814" s="6"/>
      <c r="CB814" s="6"/>
      <c r="CC814" s="6"/>
      <c r="CD814" s="6"/>
      <c r="CE814" s="6"/>
      <c r="CF814" s="6"/>
      <c r="CG814" s="6"/>
      <c r="CH814" s="6"/>
      <c r="CI814" s="6"/>
      <c r="CJ814" s="6"/>
      <c r="CK814" s="6"/>
      <c r="CL814" s="6"/>
      <c r="CM814" s="6"/>
      <c r="CN814" s="6"/>
      <c r="CO814" s="6"/>
      <c r="CP814" s="6"/>
      <c r="CQ814" s="6"/>
      <c r="CR814" s="6"/>
      <c r="CS814" s="6"/>
      <c r="CT814" s="6"/>
      <c r="CU814" s="6"/>
      <c r="CV814" s="6"/>
      <c r="CW814" s="6"/>
      <c r="CX814" s="6"/>
      <c r="CY814" s="6"/>
      <c r="CZ814" s="6"/>
      <c r="DA814" s="6"/>
      <c r="DB814" s="6"/>
      <c r="DC814" s="6"/>
      <c r="DD814" s="6"/>
      <c r="DE814" s="6"/>
      <c r="DF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7"/>
      <c r="AJ815" s="8"/>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c r="BU815" s="6"/>
      <c r="BV815" s="6"/>
      <c r="BW815" s="6"/>
      <c r="BX815" s="6"/>
      <c r="BY815" s="6"/>
      <c r="BZ815" s="6"/>
      <c r="CA815" s="6"/>
      <c r="CB815" s="6"/>
      <c r="CC815" s="6"/>
      <c r="CD815" s="6"/>
      <c r="CE815" s="6"/>
      <c r="CF815" s="6"/>
      <c r="CG815" s="6"/>
      <c r="CH815" s="6"/>
      <c r="CI815" s="6"/>
      <c r="CJ815" s="6"/>
      <c r="CK815" s="6"/>
      <c r="CL815" s="6"/>
      <c r="CM815" s="6"/>
      <c r="CN815" s="6"/>
      <c r="CO815" s="6"/>
      <c r="CP815" s="6"/>
      <c r="CQ815" s="6"/>
      <c r="CR815" s="6"/>
      <c r="CS815" s="6"/>
      <c r="CT815" s="6"/>
      <c r="CU815" s="6"/>
      <c r="CV815" s="6"/>
      <c r="CW815" s="6"/>
      <c r="CX815" s="6"/>
      <c r="CY815" s="6"/>
      <c r="CZ815" s="6"/>
      <c r="DA815" s="6"/>
      <c r="DB815" s="6"/>
      <c r="DC815" s="6"/>
      <c r="DD815" s="6"/>
      <c r="DE815" s="6"/>
      <c r="DF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7"/>
      <c r="AJ816" s="8"/>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c r="BU816" s="6"/>
      <c r="BV816" s="6"/>
      <c r="BW816" s="6"/>
      <c r="BX816" s="6"/>
      <c r="BY816" s="6"/>
      <c r="BZ816" s="6"/>
      <c r="CA816" s="6"/>
      <c r="CB816" s="6"/>
      <c r="CC816" s="6"/>
      <c r="CD816" s="6"/>
      <c r="CE816" s="6"/>
      <c r="CF816" s="6"/>
      <c r="CG816" s="6"/>
      <c r="CH816" s="6"/>
      <c r="CI816" s="6"/>
      <c r="CJ816" s="6"/>
      <c r="CK816" s="6"/>
      <c r="CL816" s="6"/>
      <c r="CM816" s="6"/>
      <c r="CN816" s="6"/>
      <c r="CO816" s="6"/>
      <c r="CP816" s="6"/>
      <c r="CQ816" s="6"/>
      <c r="CR816" s="6"/>
      <c r="CS816" s="6"/>
      <c r="CT816" s="6"/>
      <c r="CU816" s="6"/>
      <c r="CV816" s="6"/>
      <c r="CW816" s="6"/>
      <c r="CX816" s="6"/>
      <c r="CY816" s="6"/>
      <c r="CZ816" s="6"/>
      <c r="DA816" s="6"/>
      <c r="DB816" s="6"/>
      <c r="DC816" s="6"/>
      <c r="DD816" s="6"/>
      <c r="DE816" s="6"/>
      <c r="DF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7"/>
      <c r="AJ817" s="8"/>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c r="BU817" s="6"/>
      <c r="BV817" s="6"/>
      <c r="BW817" s="6"/>
      <c r="BX817" s="6"/>
      <c r="BY817" s="6"/>
      <c r="BZ817" s="6"/>
      <c r="CA817" s="6"/>
      <c r="CB817" s="6"/>
      <c r="CC817" s="6"/>
      <c r="CD817" s="6"/>
      <c r="CE817" s="6"/>
      <c r="CF817" s="6"/>
      <c r="CG817" s="6"/>
      <c r="CH817" s="6"/>
      <c r="CI817" s="6"/>
      <c r="CJ817" s="6"/>
      <c r="CK817" s="6"/>
      <c r="CL817" s="6"/>
      <c r="CM817" s="6"/>
      <c r="CN817" s="6"/>
      <c r="CO817" s="6"/>
      <c r="CP817" s="6"/>
      <c r="CQ817" s="6"/>
      <c r="CR817" s="6"/>
      <c r="CS817" s="6"/>
      <c r="CT817" s="6"/>
      <c r="CU817" s="6"/>
      <c r="CV817" s="6"/>
      <c r="CW817" s="6"/>
      <c r="CX817" s="6"/>
      <c r="CY817" s="6"/>
      <c r="CZ817" s="6"/>
      <c r="DA817" s="6"/>
      <c r="DB817" s="6"/>
      <c r="DC817" s="6"/>
      <c r="DD817" s="6"/>
      <c r="DE817" s="6"/>
      <c r="DF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7"/>
      <c r="AJ818" s="8"/>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c r="BU818" s="6"/>
      <c r="BV818" s="6"/>
      <c r="BW818" s="6"/>
      <c r="BX818" s="6"/>
      <c r="BY818" s="6"/>
      <c r="BZ818" s="6"/>
      <c r="CA818" s="6"/>
      <c r="CB818" s="6"/>
      <c r="CC818" s="6"/>
      <c r="CD818" s="6"/>
      <c r="CE818" s="6"/>
      <c r="CF818" s="6"/>
      <c r="CG818" s="6"/>
      <c r="CH818" s="6"/>
      <c r="CI818" s="6"/>
      <c r="CJ818" s="6"/>
      <c r="CK818" s="6"/>
      <c r="CL818" s="6"/>
      <c r="CM818" s="6"/>
      <c r="CN818" s="6"/>
      <c r="CO818" s="6"/>
      <c r="CP818" s="6"/>
      <c r="CQ818" s="6"/>
      <c r="CR818" s="6"/>
      <c r="CS818" s="6"/>
      <c r="CT818" s="6"/>
      <c r="CU818" s="6"/>
      <c r="CV818" s="6"/>
      <c r="CW818" s="6"/>
      <c r="CX818" s="6"/>
      <c r="CY818" s="6"/>
      <c r="CZ818" s="6"/>
      <c r="DA818" s="6"/>
      <c r="DB818" s="6"/>
      <c r="DC818" s="6"/>
      <c r="DD818" s="6"/>
      <c r="DE818" s="6"/>
      <c r="DF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7"/>
      <c r="AJ819" s="8"/>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c r="BU819" s="6"/>
      <c r="BV819" s="6"/>
      <c r="BW819" s="6"/>
      <c r="BX819" s="6"/>
      <c r="BY819" s="6"/>
      <c r="BZ819" s="6"/>
      <c r="CA819" s="6"/>
      <c r="CB819" s="6"/>
      <c r="CC819" s="6"/>
      <c r="CD819" s="6"/>
      <c r="CE819" s="6"/>
      <c r="CF819" s="6"/>
      <c r="CG819" s="6"/>
      <c r="CH819" s="6"/>
      <c r="CI819" s="6"/>
      <c r="CJ819" s="6"/>
      <c r="CK819" s="6"/>
      <c r="CL819" s="6"/>
      <c r="CM819" s="6"/>
      <c r="CN819" s="6"/>
      <c r="CO819" s="6"/>
      <c r="CP819" s="6"/>
      <c r="CQ819" s="6"/>
      <c r="CR819" s="6"/>
      <c r="CS819" s="6"/>
      <c r="CT819" s="6"/>
      <c r="CU819" s="6"/>
      <c r="CV819" s="6"/>
      <c r="CW819" s="6"/>
      <c r="CX819" s="6"/>
      <c r="CY819" s="6"/>
      <c r="CZ819" s="6"/>
      <c r="DA819" s="6"/>
      <c r="DB819" s="6"/>
      <c r="DC819" s="6"/>
      <c r="DD819" s="6"/>
      <c r="DE819" s="6"/>
      <c r="DF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7"/>
      <c r="AJ820" s="8"/>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c r="BU820" s="6"/>
      <c r="BV820" s="6"/>
      <c r="BW820" s="6"/>
      <c r="BX820" s="6"/>
      <c r="BY820" s="6"/>
      <c r="BZ820" s="6"/>
      <c r="CA820" s="6"/>
      <c r="CB820" s="6"/>
      <c r="CC820" s="6"/>
      <c r="CD820" s="6"/>
      <c r="CE820" s="6"/>
      <c r="CF820" s="6"/>
      <c r="CG820" s="6"/>
      <c r="CH820" s="6"/>
      <c r="CI820" s="6"/>
      <c r="CJ820" s="6"/>
      <c r="CK820" s="6"/>
      <c r="CL820" s="6"/>
      <c r="CM820" s="6"/>
      <c r="CN820" s="6"/>
      <c r="CO820" s="6"/>
      <c r="CP820" s="6"/>
      <c r="CQ820" s="6"/>
      <c r="CR820" s="6"/>
      <c r="CS820" s="6"/>
      <c r="CT820" s="6"/>
      <c r="CU820" s="6"/>
      <c r="CV820" s="6"/>
      <c r="CW820" s="6"/>
      <c r="CX820" s="6"/>
      <c r="CY820" s="6"/>
      <c r="CZ820" s="6"/>
      <c r="DA820" s="6"/>
      <c r="DB820" s="6"/>
      <c r="DC820" s="6"/>
      <c r="DD820" s="6"/>
      <c r="DE820" s="6"/>
      <c r="DF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7"/>
      <c r="AJ821" s="8"/>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c r="BU821" s="6"/>
      <c r="BV821" s="6"/>
      <c r="BW821" s="6"/>
      <c r="BX821" s="6"/>
      <c r="BY821" s="6"/>
      <c r="BZ821" s="6"/>
      <c r="CA821" s="6"/>
      <c r="CB821" s="6"/>
      <c r="CC821" s="6"/>
      <c r="CD821" s="6"/>
      <c r="CE821" s="6"/>
      <c r="CF821" s="6"/>
      <c r="CG821" s="6"/>
      <c r="CH821" s="6"/>
      <c r="CI821" s="6"/>
      <c r="CJ821" s="6"/>
      <c r="CK821" s="6"/>
      <c r="CL821" s="6"/>
      <c r="CM821" s="6"/>
      <c r="CN821" s="6"/>
      <c r="CO821" s="6"/>
      <c r="CP821" s="6"/>
      <c r="CQ821" s="6"/>
      <c r="CR821" s="6"/>
      <c r="CS821" s="6"/>
      <c r="CT821" s="6"/>
      <c r="CU821" s="6"/>
      <c r="CV821" s="6"/>
      <c r="CW821" s="6"/>
      <c r="CX821" s="6"/>
      <c r="CY821" s="6"/>
      <c r="CZ821" s="6"/>
      <c r="DA821" s="6"/>
      <c r="DB821" s="6"/>
      <c r="DC821" s="6"/>
      <c r="DD821" s="6"/>
      <c r="DE821" s="6"/>
      <c r="DF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7"/>
      <c r="AJ822" s="8"/>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c r="BU822" s="6"/>
      <c r="BV822" s="6"/>
      <c r="BW822" s="6"/>
      <c r="BX822" s="6"/>
      <c r="BY822" s="6"/>
      <c r="BZ822" s="6"/>
      <c r="CA822" s="6"/>
      <c r="CB822" s="6"/>
      <c r="CC822" s="6"/>
      <c r="CD822" s="6"/>
      <c r="CE822" s="6"/>
      <c r="CF822" s="6"/>
      <c r="CG822" s="6"/>
      <c r="CH822" s="6"/>
      <c r="CI822" s="6"/>
      <c r="CJ822" s="6"/>
      <c r="CK822" s="6"/>
      <c r="CL822" s="6"/>
      <c r="CM822" s="6"/>
      <c r="CN822" s="6"/>
      <c r="CO822" s="6"/>
      <c r="CP822" s="6"/>
      <c r="CQ822" s="6"/>
      <c r="CR822" s="6"/>
      <c r="CS822" s="6"/>
      <c r="CT822" s="6"/>
      <c r="CU822" s="6"/>
      <c r="CV822" s="6"/>
      <c r="CW822" s="6"/>
      <c r="CX822" s="6"/>
      <c r="CY822" s="6"/>
      <c r="CZ822" s="6"/>
      <c r="DA822" s="6"/>
      <c r="DB822" s="6"/>
      <c r="DC822" s="6"/>
      <c r="DD822" s="6"/>
      <c r="DE822" s="6"/>
      <c r="DF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7"/>
      <c r="AJ823" s="8"/>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c r="BU823" s="6"/>
      <c r="BV823" s="6"/>
      <c r="BW823" s="6"/>
      <c r="BX823" s="6"/>
      <c r="BY823" s="6"/>
      <c r="BZ823" s="6"/>
      <c r="CA823" s="6"/>
      <c r="CB823" s="6"/>
      <c r="CC823" s="6"/>
      <c r="CD823" s="6"/>
      <c r="CE823" s="6"/>
      <c r="CF823" s="6"/>
      <c r="CG823" s="6"/>
      <c r="CH823" s="6"/>
      <c r="CI823" s="6"/>
      <c r="CJ823" s="6"/>
      <c r="CK823" s="6"/>
      <c r="CL823" s="6"/>
      <c r="CM823" s="6"/>
      <c r="CN823" s="6"/>
      <c r="CO823" s="6"/>
      <c r="CP823" s="6"/>
      <c r="CQ823" s="6"/>
      <c r="CR823" s="6"/>
      <c r="CS823" s="6"/>
      <c r="CT823" s="6"/>
      <c r="CU823" s="6"/>
      <c r="CV823" s="6"/>
      <c r="CW823" s="6"/>
      <c r="CX823" s="6"/>
      <c r="CY823" s="6"/>
      <c r="CZ823" s="6"/>
      <c r="DA823" s="6"/>
      <c r="DB823" s="6"/>
      <c r="DC823" s="6"/>
      <c r="DD823" s="6"/>
      <c r="DE823" s="6"/>
      <c r="DF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7"/>
      <c r="AJ824" s="8"/>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c r="BU824" s="6"/>
      <c r="BV824" s="6"/>
      <c r="BW824" s="6"/>
      <c r="BX824" s="6"/>
      <c r="BY824" s="6"/>
      <c r="BZ824" s="6"/>
      <c r="CA824" s="6"/>
      <c r="CB824" s="6"/>
      <c r="CC824" s="6"/>
      <c r="CD824" s="6"/>
      <c r="CE824" s="6"/>
      <c r="CF824" s="6"/>
      <c r="CG824" s="6"/>
      <c r="CH824" s="6"/>
      <c r="CI824" s="6"/>
      <c r="CJ824" s="6"/>
      <c r="CK824" s="6"/>
      <c r="CL824" s="6"/>
      <c r="CM824" s="6"/>
      <c r="CN824" s="6"/>
      <c r="CO824" s="6"/>
      <c r="CP824" s="6"/>
      <c r="CQ824" s="6"/>
      <c r="CR824" s="6"/>
      <c r="CS824" s="6"/>
      <c r="CT824" s="6"/>
      <c r="CU824" s="6"/>
      <c r="CV824" s="6"/>
      <c r="CW824" s="6"/>
      <c r="CX824" s="6"/>
      <c r="CY824" s="6"/>
      <c r="CZ824" s="6"/>
      <c r="DA824" s="6"/>
      <c r="DB824" s="6"/>
      <c r="DC824" s="6"/>
      <c r="DD824" s="6"/>
      <c r="DE824" s="6"/>
      <c r="DF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7"/>
      <c r="AJ825" s="8"/>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c r="BU825" s="6"/>
      <c r="BV825" s="6"/>
      <c r="BW825" s="6"/>
      <c r="BX825" s="6"/>
      <c r="BY825" s="6"/>
      <c r="BZ825" s="6"/>
      <c r="CA825" s="6"/>
      <c r="CB825" s="6"/>
      <c r="CC825" s="6"/>
      <c r="CD825" s="6"/>
      <c r="CE825" s="6"/>
      <c r="CF825" s="6"/>
      <c r="CG825" s="6"/>
      <c r="CH825" s="6"/>
      <c r="CI825" s="6"/>
      <c r="CJ825" s="6"/>
      <c r="CK825" s="6"/>
      <c r="CL825" s="6"/>
      <c r="CM825" s="6"/>
      <c r="CN825" s="6"/>
      <c r="CO825" s="6"/>
      <c r="CP825" s="6"/>
      <c r="CQ825" s="6"/>
      <c r="CR825" s="6"/>
      <c r="CS825" s="6"/>
      <c r="CT825" s="6"/>
      <c r="CU825" s="6"/>
      <c r="CV825" s="6"/>
      <c r="CW825" s="6"/>
      <c r="CX825" s="6"/>
      <c r="CY825" s="6"/>
      <c r="CZ825" s="6"/>
      <c r="DA825" s="6"/>
      <c r="DB825" s="6"/>
      <c r="DC825" s="6"/>
      <c r="DD825" s="6"/>
      <c r="DE825" s="6"/>
      <c r="DF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7"/>
      <c r="AJ826" s="8"/>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c r="BU826" s="6"/>
      <c r="BV826" s="6"/>
      <c r="BW826" s="6"/>
      <c r="BX826" s="6"/>
      <c r="BY826" s="6"/>
      <c r="BZ826" s="6"/>
      <c r="CA826" s="6"/>
      <c r="CB826" s="6"/>
      <c r="CC826" s="6"/>
      <c r="CD826" s="6"/>
      <c r="CE826" s="6"/>
      <c r="CF826" s="6"/>
      <c r="CG826" s="6"/>
      <c r="CH826" s="6"/>
      <c r="CI826" s="6"/>
      <c r="CJ826" s="6"/>
      <c r="CK826" s="6"/>
      <c r="CL826" s="6"/>
      <c r="CM826" s="6"/>
      <c r="CN826" s="6"/>
      <c r="CO826" s="6"/>
      <c r="CP826" s="6"/>
      <c r="CQ826" s="6"/>
      <c r="CR826" s="6"/>
      <c r="CS826" s="6"/>
      <c r="CT826" s="6"/>
      <c r="CU826" s="6"/>
      <c r="CV826" s="6"/>
      <c r="CW826" s="6"/>
      <c r="CX826" s="6"/>
      <c r="CY826" s="6"/>
      <c r="CZ826" s="6"/>
      <c r="DA826" s="6"/>
      <c r="DB826" s="6"/>
      <c r="DC826" s="6"/>
      <c r="DD826" s="6"/>
      <c r="DE826" s="6"/>
      <c r="DF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7"/>
      <c r="AJ827" s="8"/>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c r="BU827" s="6"/>
      <c r="BV827" s="6"/>
      <c r="BW827" s="6"/>
      <c r="BX827" s="6"/>
      <c r="BY827" s="6"/>
      <c r="BZ827" s="6"/>
      <c r="CA827" s="6"/>
      <c r="CB827" s="6"/>
      <c r="CC827" s="6"/>
      <c r="CD827" s="6"/>
      <c r="CE827" s="6"/>
      <c r="CF827" s="6"/>
      <c r="CG827" s="6"/>
      <c r="CH827" s="6"/>
      <c r="CI827" s="6"/>
      <c r="CJ827" s="6"/>
      <c r="CK827" s="6"/>
      <c r="CL827" s="6"/>
      <c r="CM827" s="6"/>
      <c r="CN827" s="6"/>
      <c r="CO827" s="6"/>
      <c r="CP827" s="6"/>
      <c r="CQ827" s="6"/>
      <c r="CR827" s="6"/>
      <c r="CS827" s="6"/>
      <c r="CT827" s="6"/>
      <c r="CU827" s="6"/>
      <c r="CV827" s="6"/>
      <c r="CW827" s="6"/>
      <c r="CX827" s="6"/>
      <c r="CY827" s="6"/>
      <c r="CZ827" s="6"/>
      <c r="DA827" s="6"/>
      <c r="DB827" s="6"/>
      <c r="DC827" s="6"/>
      <c r="DD827" s="6"/>
      <c r="DE827" s="6"/>
      <c r="DF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7"/>
      <c r="AJ828" s="8"/>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c r="BU828" s="6"/>
      <c r="BV828" s="6"/>
      <c r="BW828" s="6"/>
      <c r="BX828" s="6"/>
      <c r="BY828" s="6"/>
      <c r="BZ828" s="6"/>
      <c r="CA828" s="6"/>
      <c r="CB828" s="6"/>
      <c r="CC828" s="6"/>
      <c r="CD828" s="6"/>
      <c r="CE828" s="6"/>
      <c r="CF828" s="6"/>
      <c r="CG828" s="6"/>
      <c r="CH828" s="6"/>
      <c r="CI828" s="6"/>
      <c r="CJ828" s="6"/>
      <c r="CK828" s="6"/>
      <c r="CL828" s="6"/>
      <c r="CM828" s="6"/>
      <c r="CN828" s="6"/>
      <c r="CO828" s="6"/>
      <c r="CP828" s="6"/>
      <c r="CQ828" s="6"/>
      <c r="CR828" s="6"/>
      <c r="CS828" s="6"/>
      <c r="CT828" s="6"/>
      <c r="CU828" s="6"/>
      <c r="CV828" s="6"/>
      <c r="CW828" s="6"/>
      <c r="CX828" s="6"/>
      <c r="CY828" s="6"/>
      <c r="CZ828" s="6"/>
      <c r="DA828" s="6"/>
      <c r="DB828" s="6"/>
      <c r="DC828" s="6"/>
      <c r="DD828" s="6"/>
      <c r="DE828" s="6"/>
      <c r="DF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7"/>
      <c r="AJ829" s="8"/>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c r="BU829" s="6"/>
      <c r="BV829" s="6"/>
      <c r="BW829" s="6"/>
      <c r="BX829" s="6"/>
      <c r="BY829" s="6"/>
      <c r="BZ829" s="6"/>
      <c r="CA829" s="6"/>
      <c r="CB829" s="6"/>
      <c r="CC829" s="6"/>
      <c r="CD829" s="6"/>
      <c r="CE829" s="6"/>
      <c r="CF829" s="6"/>
      <c r="CG829" s="6"/>
      <c r="CH829" s="6"/>
      <c r="CI829" s="6"/>
      <c r="CJ829" s="6"/>
      <c r="CK829" s="6"/>
      <c r="CL829" s="6"/>
      <c r="CM829" s="6"/>
      <c r="CN829" s="6"/>
      <c r="CO829" s="6"/>
      <c r="CP829" s="6"/>
      <c r="CQ829" s="6"/>
      <c r="CR829" s="6"/>
      <c r="CS829" s="6"/>
      <c r="CT829" s="6"/>
      <c r="CU829" s="6"/>
      <c r="CV829" s="6"/>
      <c r="CW829" s="6"/>
      <c r="CX829" s="6"/>
      <c r="CY829" s="6"/>
      <c r="CZ829" s="6"/>
      <c r="DA829" s="6"/>
      <c r="DB829" s="6"/>
      <c r="DC829" s="6"/>
      <c r="DD829" s="6"/>
      <c r="DE829" s="6"/>
      <c r="DF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7"/>
      <c r="AJ830" s="8"/>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c r="BU830" s="6"/>
      <c r="BV830" s="6"/>
      <c r="BW830" s="6"/>
      <c r="BX830" s="6"/>
      <c r="BY830" s="6"/>
      <c r="BZ830" s="6"/>
      <c r="CA830" s="6"/>
      <c r="CB830" s="6"/>
      <c r="CC830" s="6"/>
      <c r="CD830" s="6"/>
      <c r="CE830" s="6"/>
      <c r="CF830" s="6"/>
      <c r="CG830" s="6"/>
      <c r="CH830" s="6"/>
      <c r="CI830" s="6"/>
      <c r="CJ830" s="6"/>
      <c r="CK830" s="6"/>
      <c r="CL830" s="6"/>
      <c r="CM830" s="6"/>
      <c r="CN830" s="6"/>
      <c r="CO830" s="6"/>
      <c r="CP830" s="6"/>
      <c r="CQ830" s="6"/>
      <c r="CR830" s="6"/>
      <c r="CS830" s="6"/>
      <c r="CT830" s="6"/>
      <c r="CU830" s="6"/>
      <c r="CV830" s="6"/>
      <c r="CW830" s="6"/>
      <c r="CX830" s="6"/>
      <c r="CY830" s="6"/>
      <c r="CZ830" s="6"/>
      <c r="DA830" s="6"/>
      <c r="DB830" s="6"/>
      <c r="DC830" s="6"/>
      <c r="DD830" s="6"/>
      <c r="DE830" s="6"/>
      <c r="DF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7"/>
      <c r="AJ831" s="8"/>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c r="BU831" s="6"/>
      <c r="BV831" s="6"/>
      <c r="BW831" s="6"/>
      <c r="BX831" s="6"/>
      <c r="BY831" s="6"/>
      <c r="BZ831" s="6"/>
      <c r="CA831" s="6"/>
      <c r="CB831" s="6"/>
      <c r="CC831" s="6"/>
      <c r="CD831" s="6"/>
      <c r="CE831" s="6"/>
      <c r="CF831" s="6"/>
      <c r="CG831" s="6"/>
      <c r="CH831" s="6"/>
      <c r="CI831" s="6"/>
      <c r="CJ831" s="6"/>
      <c r="CK831" s="6"/>
      <c r="CL831" s="6"/>
      <c r="CM831" s="6"/>
      <c r="CN831" s="6"/>
      <c r="CO831" s="6"/>
      <c r="CP831" s="6"/>
      <c r="CQ831" s="6"/>
      <c r="CR831" s="6"/>
      <c r="CS831" s="6"/>
      <c r="CT831" s="6"/>
      <c r="CU831" s="6"/>
      <c r="CV831" s="6"/>
      <c r="CW831" s="6"/>
      <c r="CX831" s="6"/>
      <c r="CY831" s="6"/>
      <c r="CZ831" s="6"/>
      <c r="DA831" s="6"/>
      <c r="DB831" s="6"/>
      <c r="DC831" s="6"/>
      <c r="DD831" s="6"/>
      <c r="DE831" s="6"/>
      <c r="DF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7"/>
      <c r="AJ832" s="8"/>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c r="BU832" s="6"/>
      <c r="BV832" s="6"/>
      <c r="BW832" s="6"/>
      <c r="BX832" s="6"/>
      <c r="BY832" s="6"/>
      <c r="BZ832" s="6"/>
      <c r="CA832" s="6"/>
      <c r="CB832" s="6"/>
      <c r="CC832" s="6"/>
      <c r="CD832" s="6"/>
      <c r="CE832" s="6"/>
      <c r="CF832" s="6"/>
      <c r="CG832" s="6"/>
      <c r="CH832" s="6"/>
      <c r="CI832" s="6"/>
      <c r="CJ832" s="6"/>
      <c r="CK832" s="6"/>
      <c r="CL832" s="6"/>
      <c r="CM832" s="6"/>
      <c r="CN832" s="6"/>
      <c r="CO832" s="6"/>
      <c r="CP832" s="6"/>
      <c r="CQ832" s="6"/>
      <c r="CR832" s="6"/>
      <c r="CS832" s="6"/>
      <c r="CT832" s="6"/>
      <c r="CU832" s="6"/>
      <c r="CV832" s="6"/>
      <c r="CW832" s="6"/>
      <c r="CX832" s="6"/>
      <c r="CY832" s="6"/>
      <c r="CZ832" s="6"/>
      <c r="DA832" s="6"/>
      <c r="DB832" s="6"/>
      <c r="DC832" s="6"/>
      <c r="DD832" s="6"/>
      <c r="DE832" s="6"/>
      <c r="DF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7"/>
      <c r="AJ833" s="8"/>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c r="BU833" s="6"/>
      <c r="BV833" s="6"/>
      <c r="BW833" s="6"/>
      <c r="BX833" s="6"/>
      <c r="BY833" s="6"/>
      <c r="BZ833" s="6"/>
      <c r="CA833" s="6"/>
      <c r="CB833" s="6"/>
      <c r="CC833" s="6"/>
      <c r="CD833" s="6"/>
      <c r="CE833" s="6"/>
      <c r="CF833" s="6"/>
      <c r="CG833" s="6"/>
      <c r="CH833" s="6"/>
      <c r="CI833" s="6"/>
      <c r="CJ833" s="6"/>
      <c r="CK833" s="6"/>
      <c r="CL833" s="6"/>
      <c r="CM833" s="6"/>
      <c r="CN833" s="6"/>
      <c r="CO833" s="6"/>
      <c r="CP833" s="6"/>
      <c r="CQ833" s="6"/>
      <c r="CR833" s="6"/>
      <c r="CS833" s="6"/>
      <c r="CT833" s="6"/>
      <c r="CU833" s="6"/>
      <c r="CV833" s="6"/>
      <c r="CW833" s="6"/>
      <c r="CX833" s="6"/>
      <c r="CY833" s="6"/>
      <c r="CZ833" s="6"/>
      <c r="DA833" s="6"/>
      <c r="DB833" s="6"/>
      <c r="DC833" s="6"/>
      <c r="DD833" s="6"/>
      <c r="DE833" s="6"/>
      <c r="DF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7"/>
      <c r="AJ834" s="8"/>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c r="BU834" s="6"/>
      <c r="BV834" s="6"/>
      <c r="BW834" s="6"/>
      <c r="BX834" s="6"/>
      <c r="BY834" s="6"/>
      <c r="BZ834" s="6"/>
      <c r="CA834" s="6"/>
      <c r="CB834" s="6"/>
      <c r="CC834" s="6"/>
      <c r="CD834" s="6"/>
      <c r="CE834" s="6"/>
      <c r="CF834" s="6"/>
      <c r="CG834" s="6"/>
      <c r="CH834" s="6"/>
      <c r="CI834" s="6"/>
      <c r="CJ834" s="6"/>
      <c r="CK834" s="6"/>
      <c r="CL834" s="6"/>
      <c r="CM834" s="6"/>
      <c r="CN834" s="6"/>
      <c r="CO834" s="6"/>
      <c r="CP834" s="6"/>
      <c r="CQ834" s="6"/>
      <c r="CR834" s="6"/>
      <c r="CS834" s="6"/>
      <c r="CT834" s="6"/>
      <c r="CU834" s="6"/>
      <c r="CV834" s="6"/>
      <c r="CW834" s="6"/>
      <c r="CX834" s="6"/>
      <c r="CY834" s="6"/>
      <c r="CZ834" s="6"/>
      <c r="DA834" s="6"/>
      <c r="DB834" s="6"/>
      <c r="DC834" s="6"/>
      <c r="DD834" s="6"/>
      <c r="DE834" s="6"/>
      <c r="DF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7"/>
      <c r="AJ835" s="8"/>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c r="BU835" s="6"/>
      <c r="BV835" s="6"/>
      <c r="BW835" s="6"/>
      <c r="BX835" s="6"/>
      <c r="BY835" s="6"/>
      <c r="BZ835" s="6"/>
      <c r="CA835" s="6"/>
      <c r="CB835" s="6"/>
      <c r="CC835" s="6"/>
      <c r="CD835" s="6"/>
      <c r="CE835" s="6"/>
      <c r="CF835" s="6"/>
      <c r="CG835" s="6"/>
      <c r="CH835" s="6"/>
      <c r="CI835" s="6"/>
      <c r="CJ835" s="6"/>
      <c r="CK835" s="6"/>
      <c r="CL835" s="6"/>
      <c r="CM835" s="6"/>
      <c r="CN835" s="6"/>
      <c r="CO835" s="6"/>
      <c r="CP835" s="6"/>
      <c r="CQ835" s="6"/>
      <c r="CR835" s="6"/>
      <c r="CS835" s="6"/>
      <c r="CT835" s="6"/>
      <c r="CU835" s="6"/>
      <c r="CV835" s="6"/>
      <c r="CW835" s="6"/>
      <c r="CX835" s="6"/>
      <c r="CY835" s="6"/>
      <c r="CZ835" s="6"/>
      <c r="DA835" s="6"/>
      <c r="DB835" s="6"/>
      <c r="DC835" s="6"/>
      <c r="DD835" s="6"/>
      <c r="DE835" s="6"/>
      <c r="DF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7"/>
      <c r="AJ836" s="8"/>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c r="BU836" s="6"/>
      <c r="BV836" s="6"/>
      <c r="BW836" s="6"/>
      <c r="BX836" s="6"/>
      <c r="BY836" s="6"/>
      <c r="BZ836" s="6"/>
      <c r="CA836" s="6"/>
      <c r="CB836" s="6"/>
      <c r="CC836" s="6"/>
      <c r="CD836" s="6"/>
      <c r="CE836" s="6"/>
      <c r="CF836" s="6"/>
      <c r="CG836" s="6"/>
      <c r="CH836" s="6"/>
      <c r="CI836" s="6"/>
      <c r="CJ836" s="6"/>
      <c r="CK836" s="6"/>
      <c r="CL836" s="6"/>
      <c r="CM836" s="6"/>
      <c r="CN836" s="6"/>
      <c r="CO836" s="6"/>
      <c r="CP836" s="6"/>
      <c r="CQ836" s="6"/>
      <c r="CR836" s="6"/>
      <c r="CS836" s="6"/>
      <c r="CT836" s="6"/>
      <c r="CU836" s="6"/>
      <c r="CV836" s="6"/>
      <c r="CW836" s="6"/>
      <c r="CX836" s="6"/>
      <c r="CY836" s="6"/>
      <c r="CZ836" s="6"/>
      <c r="DA836" s="6"/>
      <c r="DB836" s="6"/>
      <c r="DC836" s="6"/>
      <c r="DD836" s="6"/>
      <c r="DE836" s="6"/>
      <c r="DF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7"/>
      <c r="AJ837" s="8"/>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c r="BU837" s="6"/>
      <c r="BV837" s="6"/>
      <c r="BW837" s="6"/>
      <c r="BX837" s="6"/>
      <c r="BY837" s="6"/>
      <c r="BZ837" s="6"/>
      <c r="CA837" s="6"/>
      <c r="CB837" s="6"/>
      <c r="CC837" s="6"/>
      <c r="CD837" s="6"/>
      <c r="CE837" s="6"/>
      <c r="CF837" s="6"/>
      <c r="CG837" s="6"/>
      <c r="CH837" s="6"/>
      <c r="CI837" s="6"/>
      <c r="CJ837" s="6"/>
      <c r="CK837" s="6"/>
      <c r="CL837" s="6"/>
      <c r="CM837" s="6"/>
      <c r="CN837" s="6"/>
      <c r="CO837" s="6"/>
      <c r="CP837" s="6"/>
      <c r="CQ837" s="6"/>
      <c r="CR837" s="6"/>
      <c r="CS837" s="6"/>
      <c r="CT837" s="6"/>
      <c r="CU837" s="6"/>
      <c r="CV837" s="6"/>
      <c r="CW837" s="6"/>
      <c r="CX837" s="6"/>
      <c r="CY837" s="6"/>
      <c r="CZ837" s="6"/>
      <c r="DA837" s="6"/>
      <c r="DB837" s="6"/>
      <c r="DC837" s="6"/>
      <c r="DD837" s="6"/>
      <c r="DE837" s="6"/>
      <c r="DF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7"/>
      <c r="AJ838" s="8"/>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c r="BU838" s="6"/>
      <c r="BV838" s="6"/>
      <c r="BW838" s="6"/>
      <c r="BX838" s="6"/>
      <c r="BY838" s="6"/>
      <c r="BZ838" s="6"/>
      <c r="CA838" s="6"/>
      <c r="CB838" s="6"/>
      <c r="CC838" s="6"/>
      <c r="CD838" s="6"/>
      <c r="CE838" s="6"/>
      <c r="CF838" s="6"/>
      <c r="CG838" s="6"/>
      <c r="CH838" s="6"/>
      <c r="CI838" s="6"/>
      <c r="CJ838" s="6"/>
      <c r="CK838" s="6"/>
      <c r="CL838" s="6"/>
      <c r="CM838" s="6"/>
      <c r="CN838" s="6"/>
      <c r="CO838" s="6"/>
      <c r="CP838" s="6"/>
      <c r="CQ838" s="6"/>
      <c r="CR838" s="6"/>
      <c r="CS838" s="6"/>
      <c r="CT838" s="6"/>
      <c r="CU838" s="6"/>
      <c r="CV838" s="6"/>
      <c r="CW838" s="6"/>
      <c r="CX838" s="6"/>
      <c r="CY838" s="6"/>
      <c r="CZ838" s="6"/>
      <c r="DA838" s="6"/>
      <c r="DB838" s="6"/>
      <c r="DC838" s="6"/>
      <c r="DD838" s="6"/>
      <c r="DE838" s="6"/>
      <c r="DF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7"/>
      <c r="AJ839" s="8"/>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c r="BU839" s="6"/>
      <c r="BV839" s="6"/>
      <c r="BW839" s="6"/>
      <c r="BX839" s="6"/>
      <c r="BY839" s="6"/>
      <c r="BZ839" s="6"/>
      <c r="CA839" s="6"/>
      <c r="CB839" s="6"/>
      <c r="CC839" s="6"/>
      <c r="CD839" s="6"/>
      <c r="CE839" s="6"/>
      <c r="CF839" s="6"/>
      <c r="CG839" s="6"/>
      <c r="CH839" s="6"/>
      <c r="CI839" s="6"/>
      <c r="CJ839" s="6"/>
      <c r="CK839" s="6"/>
      <c r="CL839" s="6"/>
      <c r="CM839" s="6"/>
      <c r="CN839" s="6"/>
      <c r="CO839" s="6"/>
      <c r="CP839" s="6"/>
      <c r="CQ839" s="6"/>
      <c r="CR839" s="6"/>
      <c r="CS839" s="6"/>
      <c r="CT839" s="6"/>
      <c r="CU839" s="6"/>
      <c r="CV839" s="6"/>
      <c r="CW839" s="6"/>
      <c r="CX839" s="6"/>
      <c r="CY839" s="6"/>
      <c r="CZ839" s="6"/>
      <c r="DA839" s="6"/>
      <c r="DB839" s="6"/>
      <c r="DC839" s="6"/>
      <c r="DD839" s="6"/>
      <c r="DE839" s="6"/>
      <c r="DF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7"/>
      <c r="AJ840" s="8"/>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c r="BU840" s="6"/>
      <c r="BV840" s="6"/>
      <c r="BW840" s="6"/>
      <c r="BX840" s="6"/>
      <c r="BY840" s="6"/>
      <c r="BZ840" s="6"/>
      <c r="CA840" s="6"/>
      <c r="CB840" s="6"/>
      <c r="CC840" s="6"/>
      <c r="CD840" s="6"/>
      <c r="CE840" s="6"/>
      <c r="CF840" s="6"/>
      <c r="CG840" s="6"/>
      <c r="CH840" s="6"/>
      <c r="CI840" s="6"/>
      <c r="CJ840" s="6"/>
      <c r="CK840" s="6"/>
      <c r="CL840" s="6"/>
      <c r="CM840" s="6"/>
      <c r="CN840" s="6"/>
      <c r="CO840" s="6"/>
      <c r="CP840" s="6"/>
      <c r="CQ840" s="6"/>
      <c r="CR840" s="6"/>
      <c r="CS840" s="6"/>
      <c r="CT840" s="6"/>
      <c r="CU840" s="6"/>
      <c r="CV840" s="6"/>
      <c r="CW840" s="6"/>
      <c r="CX840" s="6"/>
      <c r="CY840" s="6"/>
      <c r="CZ840" s="6"/>
      <c r="DA840" s="6"/>
      <c r="DB840" s="6"/>
      <c r="DC840" s="6"/>
      <c r="DD840" s="6"/>
      <c r="DE840" s="6"/>
      <c r="DF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7"/>
      <c r="AJ841" s="8"/>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c r="BU841" s="6"/>
      <c r="BV841" s="6"/>
      <c r="BW841" s="6"/>
      <c r="BX841" s="6"/>
      <c r="BY841" s="6"/>
      <c r="BZ841" s="6"/>
      <c r="CA841" s="6"/>
      <c r="CB841" s="6"/>
      <c r="CC841" s="6"/>
      <c r="CD841" s="6"/>
      <c r="CE841" s="6"/>
      <c r="CF841" s="6"/>
      <c r="CG841" s="6"/>
      <c r="CH841" s="6"/>
      <c r="CI841" s="6"/>
      <c r="CJ841" s="6"/>
      <c r="CK841" s="6"/>
      <c r="CL841" s="6"/>
      <c r="CM841" s="6"/>
      <c r="CN841" s="6"/>
      <c r="CO841" s="6"/>
      <c r="CP841" s="6"/>
      <c r="CQ841" s="6"/>
      <c r="CR841" s="6"/>
      <c r="CS841" s="6"/>
      <c r="CT841" s="6"/>
      <c r="CU841" s="6"/>
      <c r="CV841" s="6"/>
      <c r="CW841" s="6"/>
      <c r="CX841" s="6"/>
      <c r="CY841" s="6"/>
      <c r="CZ841" s="6"/>
      <c r="DA841" s="6"/>
      <c r="DB841" s="6"/>
      <c r="DC841" s="6"/>
      <c r="DD841" s="6"/>
      <c r="DE841" s="6"/>
      <c r="DF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7"/>
      <c r="AJ842" s="8"/>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c r="BU842" s="6"/>
      <c r="BV842" s="6"/>
      <c r="BW842" s="6"/>
      <c r="BX842" s="6"/>
      <c r="BY842" s="6"/>
      <c r="BZ842" s="6"/>
      <c r="CA842" s="6"/>
      <c r="CB842" s="6"/>
      <c r="CC842" s="6"/>
      <c r="CD842" s="6"/>
      <c r="CE842" s="6"/>
      <c r="CF842" s="6"/>
      <c r="CG842" s="6"/>
      <c r="CH842" s="6"/>
      <c r="CI842" s="6"/>
      <c r="CJ842" s="6"/>
      <c r="CK842" s="6"/>
      <c r="CL842" s="6"/>
      <c r="CM842" s="6"/>
      <c r="CN842" s="6"/>
      <c r="CO842" s="6"/>
      <c r="CP842" s="6"/>
      <c r="CQ842" s="6"/>
      <c r="CR842" s="6"/>
      <c r="CS842" s="6"/>
      <c r="CT842" s="6"/>
      <c r="CU842" s="6"/>
      <c r="CV842" s="6"/>
      <c r="CW842" s="6"/>
      <c r="CX842" s="6"/>
      <c r="CY842" s="6"/>
      <c r="CZ842" s="6"/>
      <c r="DA842" s="6"/>
      <c r="DB842" s="6"/>
      <c r="DC842" s="6"/>
      <c r="DD842" s="6"/>
      <c r="DE842" s="6"/>
      <c r="DF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7"/>
      <c r="AJ843" s="8"/>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c r="BU843" s="6"/>
      <c r="BV843" s="6"/>
      <c r="BW843" s="6"/>
      <c r="BX843" s="6"/>
      <c r="BY843" s="6"/>
      <c r="BZ843" s="6"/>
      <c r="CA843" s="6"/>
      <c r="CB843" s="6"/>
      <c r="CC843" s="6"/>
      <c r="CD843" s="6"/>
      <c r="CE843" s="6"/>
      <c r="CF843" s="6"/>
      <c r="CG843" s="6"/>
      <c r="CH843" s="6"/>
      <c r="CI843" s="6"/>
      <c r="CJ843" s="6"/>
      <c r="CK843" s="6"/>
      <c r="CL843" s="6"/>
      <c r="CM843" s="6"/>
      <c r="CN843" s="6"/>
      <c r="CO843" s="6"/>
      <c r="CP843" s="6"/>
      <c r="CQ843" s="6"/>
      <c r="CR843" s="6"/>
      <c r="CS843" s="6"/>
      <c r="CT843" s="6"/>
      <c r="CU843" s="6"/>
      <c r="CV843" s="6"/>
      <c r="CW843" s="6"/>
      <c r="CX843" s="6"/>
      <c r="CY843" s="6"/>
      <c r="CZ843" s="6"/>
      <c r="DA843" s="6"/>
      <c r="DB843" s="6"/>
      <c r="DC843" s="6"/>
      <c r="DD843" s="6"/>
      <c r="DE843" s="6"/>
      <c r="DF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7"/>
      <c r="AJ844" s="8"/>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c r="BU844" s="6"/>
      <c r="BV844" s="6"/>
      <c r="BW844" s="6"/>
      <c r="BX844" s="6"/>
      <c r="BY844" s="6"/>
      <c r="BZ844" s="6"/>
      <c r="CA844" s="6"/>
      <c r="CB844" s="6"/>
      <c r="CC844" s="6"/>
      <c r="CD844" s="6"/>
      <c r="CE844" s="6"/>
      <c r="CF844" s="6"/>
      <c r="CG844" s="6"/>
      <c r="CH844" s="6"/>
      <c r="CI844" s="6"/>
      <c r="CJ844" s="6"/>
      <c r="CK844" s="6"/>
      <c r="CL844" s="6"/>
      <c r="CM844" s="6"/>
      <c r="CN844" s="6"/>
      <c r="CO844" s="6"/>
      <c r="CP844" s="6"/>
      <c r="CQ844" s="6"/>
      <c r="CR844" s="6"/>
      <c r="CS844" s="6"/>
      <c r="CT844" s="6"/>
      <c r="CU844" s="6"/>
      <c r="CV844" s="6"/>
      <c r="CW844" s="6"/>
      <c r="CX844" s="6"/>
      <c r="CY844" s="6"/>
      <c r="CZ844" s="6"/>
      <c r="DA844" s="6"/>
      <c r="DB844" s="6"/>
      <c r="DC844" s="6"/>
      <c r="DD844" s="6"/>
      <c r="DE844" s="6"/>
      <c r="DF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7"/>
      <c r="AJ845" s="8"/>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c r="BU845" s="6"/>
      <c r="BV845" s="6"/>
      <c r="BW845" s="6"/>
      <c r="BX845" s="6"/>
      <c r="BY845" s="6"/>
      <c r="BZ845" s="6"/>
      <c r="CA845" s="6"/>
      <c r="CB845" s="6"/>
      <c r="CC845" s="6"/>
      <c r="CD845" s="6"/>
      <c r="CE845" s="6"/>
      <c r="CF845" s="6"/>
      <c r="CG845" s="6"/>
      <c r="CH845" s="6"/>
      <c r="CI845" s="6"/>
      <c r="CJ845" s="6"/>
      <c r="CK845" s="6"/>
      <c r="CL845" s="6"/>
      <c r="CM845" s="6"/>
      <c r="CN845" s="6"/>
      <c r="CO845" s="6"/>
      <c r="CP845" s="6"/>
      <c r="CQ845" s="6"/>
      <c r="CR845" s="6"/>
      <c r="CS845" s="6"/>
      <c r="CT845" s="6"/>
      <c r="CU845" s="6"/>
      <c r="CV845" s="6"/>
      <c r="CW845" s="6"/>
      <c r="CX845" s="6"/>
      <c r="CY845" s="6"/>
      <c r="CZ845" s="6"/>
      <c r="DA845" s="6"/>
      <c r="DB845" s="6"/>
      <c r="DC845" s="6"/>
      <c r="DD845" s="6"/>
      <c r="DE845" s="6"/>
      <c r="DF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7"/>
      <c r="AJ846" s="8"/>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c r="BU846" s="6"/>
      <c r="BV846" s="6"/>
      <c r="BW846" s="6"/>
      <c r="BX846" s="6"/>
      <c r="BY846" s="6"/>
      <c r="BZ846" s="6"/>
      <c r="CA846" s="6"/>
      <c r="CB846" s="6"/>
      <c r="CC846" s="6"/>
      <c r="CD846" s="6"/>
      <c r="CE846" s="6"/>
      <c r="CF846" s="6"/>
      <c r="CG846" s="6"/>
      <c r="CH846" s="6"/>
      <c r="CI846" s="6"/>
      <c r="CJ846" s="6"/>
      <c r="CK846" s="6"/>
      <c r="CL846" s="6"/>
      <c r="CM846" s="6"/>
      <c r="CN846" s="6"/>
      <c r="CO846" s="6"/>
      <c r="CP846" s="6"/>
      <c r="CQ846" s="6"/>
      <c r="CR846" s="6"/>
      <c r="CS846" s="6"/>
      <c r="CT846" s="6"/>
      <c r="CU846" s="6"/>
      <c r="CV846" s="6"/>
      <c r="CW846" s="6"/>
      <c r="CX846" s="6"/>
      <c r="CY846" s="6"/>
      <c r="CZ846" s="6"/>
      <c r="DA846" s="6"/>
      <c r="DB846" s="6"/>
      <c r="DC846" s="6"/>
      <c r="DD846" s="6"/>
      <c r="DE846" s="6"/>
      <c r="DF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7"/>
      <c r="AJ847" s="8"/>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c r="BU847" s="6"/>
      <c r="BV847" s="6"/>
      <c r="BW847" s="6"/>
      <c r="BX847" s="6"/>
      <c r="BY847" s="6"/>
      <c r="BZ847" s="6"/>
      <c r="CA847" s="6"/>
      <c r="CB847" s="6"/>
      <c r="CC847" s="6"/>
      <c r="CD847" s="6"/>
      <c r="CE847" s="6"/>
      <c r="CF847" s="6"/>
      <c r="CG847" s="6"/>
      <c r="CH847" s="6"/>
      <c r="CI847" s="6"/>
      <c r="CJ847" s="6"/>
      <c r="CK847" s="6"/>
      <c r="CL847" s="6"/>
      <c r="CM847" s="6"/>
      <c r="CN847" s="6"/>
      <c r="CO847" s="6"/>
      <c r="CP847" s="6"/>
      <c r="CQ847" s="6"/>
      <c r="CR847" s="6"/>
      <c r="CS847" s="6"/>
      <c r="CT847" s="6"/>
      <c r="CU847" s="6"/>
      <c r="CV847" s="6"/>
      <c r="CW847" s="6"/>
      <c r="CX847" s="6"/>
      <c r="CY847" s="6"/>
      <c r="CZ847" s="6"/>
      <c r="DA847" s="6"/>
      <c r="DB847" s="6"/>
      <c r="DC847" s="6"/>
      <c r="DD847" s="6"/>
      <c r="DE847" s="6"/>
      <c r="DF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7"/>
      <c r="AJ848" s="8"/>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c r="BU848" s="6"/>
      <c r="BV848" s="6"/>
      <c r="BW848" s="6"/>
      <c r="BX848" s="6"/>
      <c r="BY848" s="6"/>
      <c r="BZ848" s="6"/>
      <c r="CA848" s="6"/>
      <c r="CB848" s="6"/>
      <c r="CC848" s="6"/>
      <c r="CD848" s="6"/>
      <c r="CE848" s="6"/>
      <c r="CF848" s="6"/>
      <c r="CG848" s="6"/>
      <c r="CH848" s="6"/>
      <c r="CI848" s="6"/>
      <c r="CJ848" s="6"/>
      <c r="CK848" s="6"/>
      <c r="CL848" s="6"/>
      <c r="CM848" s="6"/>
      <c r="CN848" s="6"/>
      <c r="CO848" s="6"/>
      <c r="CP848" s="6"/>
      <c r="CQ848" s="6"/>
      <c r="CR848" s="6"/>
      <c r="CS848" s="6"/>
      <c r="CT848" s="6"/>
      <c r="CU848" s="6"/>
      <c r="CV848" s="6"/>
      <c r="CW848" s="6"/>
      <c r="CX848" s="6"/>
      <c r="CY848" s="6"/>
      <c r="CZ848" s="6"/>
      <c r="DA848" s="6"/>
      <c r="DB848" s="6"/>
      <c r="DC848" s="6"/>
      <c r="DD848" s="6"/>
      <c r="DE848" s="6"/>
      <c r="DF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7"/>
      <c r="AJ849" s="8"/>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c r="BU849" s="6"/>
      <c r="BV849" s="6"/>
      <c r="BW849" s="6"/>
      <c r="BX849" s="6"/>
      <c r="BY849" s="6"/>
      <c r="BZ849" s="6"/>
      <c r="CA849" s="6"/>
      <c r="CB849" s="6"/>
      <c r="CC849" s="6"/>
      <c r="CD849" s="6"/>
      <c r="CE849" s="6"/>
      <c r="CF849" s="6"/>
      <c r="CG849" s="6"/>
      <c r="CH849" s="6"/>
      <c r="CI849" s="6"/>
      <c r="CJ849" s="6"/>
      <c r="CK849" s="6"/>
      <c r="CL849" s="6"/>
      <c r="CM849" s="6"/>
      <c r="CN849" s="6"/>
      <c r="CO849" s="6"/>
      <c r="CP849" s="6"/>
      <c r="CQ849" s="6"/>
      <c r="CR849" s="6"/>
      <c r="CS849" s="6"/>
      <c r="CT849" s="6"/>
      <c r="CU849" s="6"/>
      <c r="CV849" s="6"/>
      <c r="CW849" s="6"/>
      <c r="CX849" s="6"/>
      <c r="CY849" s="6"/>
      <c r="CZ849" s="6"/>
      <c r="DA849" s="6"/>
      <c r="DB849" s="6"/>
      <c r="DC849" s="6"/>
      <c r="DD849" s="6"/>
      <c r="DE849" s="6"/>
      <c r="DF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7"/>
      <c r="AJ850" s="8"/>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c r="BU850" s="6"/>
      <c r="BV850" s="6"/>
      <c r="BW850" s="6"/>
      <c r="BX850" s="6"/>
      <c r="BY850" s="6"/>
      <c r="BZ850" s="6"/>
      <c r="CA850" s="6"/>
      <c r="CB850" s="6"/>
      <c r="CC850" s="6"/>
      <c r="CD850" s="6"/>
      <c r="CE850" s="6"/>
      <c r="CF850" s="6"/>
      <c r="CG850" s="6"/>
      <c r="CH850" s="6"/>
      <c r="CI850" s="6"/>
      <c r="CJ850" s="6"/>
      <c r="CK850" s="6"/>
      <c r="CL850" s="6"/>
      <c r="CM850" s="6"/>
      <c r="CN850" s="6"/>
      <c r="CO850" s="6"/>
      <c r="CP850" s="6"/>
      <c r="CQ850" s="6"/>
      <c r="CR850" s="6"/>
      <c r="CS850" s="6"/>
      <c r="CT850" s="6"/>
      <c r="CU850" s="6"/>
      <c r="CV850" s="6"/>
      <c r="CW850" s="6"/>
      <c r="CX850" s="6"/>
      <c r="CY850" s="6"/>
      <c r="CZ850" s="6"/>
      <c r="DA850" s="6"/>
      <c r="DB850" s="6"/>
      <c r="DC850" s="6"/>
      <c r="DD850" s="6"/>
      <c r="DE850" s="6"/>
      <c r="DF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7"/>
      <c r="AJ851" s="8"/>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c r="BU851" s="6"/>
      <c r="BV851" s="6"/>
      <c r="BW851" s="6"/>
      <c r="BX851" s="6"/>
      <c r="BY851" s="6"/>
      <c r="BZ851" s="6"/>
      <c r="CA851" s="6"/>
      <c r="CB851" s="6"/>
      <c r="CC851" s="6"/>
      <c r="CD851" s="6"/>
      <c r="CE851" s="6"/>
      <c r="CF851" s="6"/>
      <c r="CG851" s="6"/>
      <c r="CH851" s="6"/>
      <c r="CI851" s="6"/>
      <c r="CJ851" s="6"/>
      <c r="CK851" s="6"/>
      <c r="CL851" s="6"/>
      <c r="CM851" s="6"/>
      <c r="CN851" s="6"/>
      <c r="CO851" s="6"/>
      <c r="CP851" s="6"/>
      <c r="CQ851" s="6"/>
      <c r="CR851" s="6"/>
      <c r="CS851" s="6"/>
      <c r="CT851" s="6"/>
      <c r="CU851" s="6"/>
      <c r="CV851" s="6"/>
      <c r="CW851" s="6"/>
      <c r="CX851" s="6"/>
      <c r="CY851" s="6"/>
      <c r="CZ851" s="6"/>
      <c r="DA851" s="6"/>
      <c r="DB851" s="6"/>
      <c r="DC851" s="6"/>
      <c r="DD851" s="6"/>
      <c r="DE851" s="6"/>
      <c r="DF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7"/>
      <c r="AJ852" s="8"/>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c r="BU852" s="6"/>
      <c r="BV852" s="6"/>
      <c r="BW852" s="6"/>
      <c r="BX852" s="6"/>
      <c r="BY852" s="6"/>
      <c r="BZ852" s="6"/>
      <c r="CA852" s="6"/>
      <c r="CB852" s="6"/>
      <c r="CC852" s="6"/>
      <c r="CD852" s="6"/>
      <c r="CE852" s="6"/>
      <c r="CF852" s="6"/>
      <c r="CG852" s="6"/>
      <c r="CH852" s="6"/>
      <c r="CI852" s="6"/>
      <c r="CJ852" s="6"/>
      <c r="CK852" s="6"/>
      <c r="CL852" s="6"/>
      <c r="CM852" s="6"/>
      <c r="CN852" s="6"/>
      <c r="CO852" s="6"/>
      <c r="CP852" s="6"/>
      <c r="CQ852" s="6"/>
      <c r="CR852" s="6"/>
      <c r="CS852" s="6"/>
      <c r="CT852" s="6"/>
      <c r="CU852" s="6"/>
      <c r="CV852" s="6"/>
      <c r="CW852" s="6"/>
      <c r="CX852" s="6"/>
      <c r="CY852" s="6"/>
      <c r="CZ852" s="6"/>
      <c r="DA852" s="6"/>
      <c r="DB852" s="6"/>
      <c r="DC852" s="6"/>
      <c r="DD852" s="6"/>
      <c r="DE852" s="6"/>
      <c r="DF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7"/>
      <c r="AJ853" s="8"/>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c r="BU853" s="6"/>
      <c r="BV853" s="6"/>
      <c r="BW853" s="6"/>
      <c r="BX853" s="6"/>
      <c r="BY853" s="6"/>
      <c r="BZ853" s="6"/>
      <c r="CA853" s="6"/>
      <c r="CB853" s="6"/>
      <c r="CC853" s="6"/>
      <c r="CD853" s="6"/>
      <c r="CE853" s="6"/>
      <c r="CF853" s="6"/>
      <c r="CG853" s="6"/>
      <c r="CH853" s="6"/>
      <c r="CI853" s="6"/>
      <c r="CJ853" s="6"/>
      <c r="CK853" s="6"/>
      <c r="CL853" s="6"/>
      <c r="CM853" s="6"/>
      <c r="CN853" s="6"/>
      <c r="CO853" s="6"/>
      <c r="CP853" s="6"/>
      <c r="CQ853" s="6"/>
      <c r="CR853" s="6"/>
      <c r="CS853" s="6"/>
      <c r="CT853" s="6"/>
      <c r="CU853" s="6"/>
      <c r="CV853" s="6"/>
      <c r="CW853" s="6"/>
      <c r="CX853" s="6"/>
      <c r="CY853" s="6"/>
      <c r="CZ853" s="6"/>
      <c r="DA853" s="6"/>
      <c r="DB853" s="6"/>
      <c r="DC853" s="6"/>
      <c r="DD853" s="6"/>
      <c r="DE853" s="6"/>
      <c r="DF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7"/>
      <c r="AJ854" s="8"/>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c r="BU854" s="6"/>
      <c r="BV854" s="6"/>
      <c r="BW854" s="6"/>
      <c r="BX854" s="6"/>
      <c r="BY854" s="6"/>
      <c r="BZ854" s="6"/>
      <c r="CA854" s="6"/>
      <c r="CB854" s="6"/>
      <c r="CC854" s="6"/>
      <c r="CD854" s="6"/>
      <c r="CE854" s="6"/>
      <c r="CF854" s="6"/>
      <c r="CG854" s="6"/>
      <c r="CH854" s="6"/>
      <c r="CI854" s="6"/>
      <c r="CJ854" s="6"/>
      <c r="CK854" s="6"/>
      <c r="CL854" s="6"/>
      <c r="CM854" s="6"/>
      <c r="CN854" s="6"/>
      <c r="CO854" s="6"/>
      <c r="CP854" s="6"/>
      <c r="CQ854" s="6"/>
      <c r="CR854" s="6"/>
      <c r="CS854" s="6"/>
      <c r="CT854" s="6"/>
      <c r="CU854" s="6"/>
      <c r="CV854" s="6"/>
      <c r="CW854" s="6"/>
      <c r="CX854" s="6"/>
      <c r="CY854" s="6"/>
      <c r="CZ854" s="6"/>
      <c r="DA854" s="6"/>
      <c r="DB854" s="6"/>
      <c r="DC854" s="6"/>
      <c r="DD854" s="6"/>
      <c r="DE854" s="6"/>
      <c r="DF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7"/>
      <c r="AJ855" s="8"/>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c r="BU855" s="6"/>
      <c r="BV855" s="6"/>
      <c r="BW855" s="6"/>
      <c r="BX855" s="6"/>
      <c r="BY855" s="6"/>
      <c r="BZ855" s="6"/>
      <c r="CA855" s="6"/>
      <c r="CB855" s="6"/>
      <c r="CC855" s="6"/>
      <c r="CD855" s="6"/>
      <c r="CE855" s="6"/>
      <c r="CF855" s="6"/>
      <c r="CG855" s="6"/>
      <c r="CH855" s="6"/>
      <c r="CI855" s="6"/>
      <c r="CJ855" s="6"/>
      <c r="CK855" s="6"/>
      <c r="CL855" s="6"/>
      <c r="CM855" s="6"/>
      <c r="CN855" s="6"/>
      <c r="CO855" s="6"/>
      <c r="CP855" s="6"/>
      <c r="CQ855" s="6"/>
      <c r="CR855" s="6"/>
      <c r="CS855" s="6"/>
      <c r="CT855" s="6"/>
      <c r="CU855" s="6"/>
      <c r="CV855" s="6"/>
      <c r="CW855" s="6"/>
      <c r="CX855" s="6"/>
      <c r="CY855" s="6"/>
      <c r="CZ855" s="6"/>
      <c r="DA855" s="6"/>
      <c r="DB855" s="6"/>
      <c r="DC855" s="6"/>
      <c r="DD855" s="6"/>
      <c r="DE855" s="6"/>
      <c r="DF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7"/>
      <c r="AJ856" s="8"/>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c r="BU856" s="6"/>
      <c r="BV856" s="6"/>
      <c r="BW856" s="6"/>
      <c r="BX856" s="6"/>
      <c r="BY856" s="6"/>
      <c r="BZ856" s="6"/>
      <c r="CA856" s="6"/>
      <c r="CB856" s="6"/>
      <c r="CC856" s="6"/>
      <c r="CD856" s="6"/>
      <c r="CE856" s="6"/>
      <c r="CF856" s="6"/>
      <c r="CG856" s="6"/>
      <c r="CH856" s="6"/>
      <c r="CI856" s="6"/>
      <c r="CJ856" s="6"/>
      <c r="CK856" s="6"/>
      <c r="CL856" s="6"/>
      <c r="CM856" s="6"/>
      <c r="CN856" s="6"/>
      <c r="CO856" s="6"/>
      <c r="CP856" s="6"/>
      <c r="CQ856" s="6"/>
      <c r="CR856" s="6"/>
      <c r="CS856" s="6"/>
      <c r="CT856" s="6"/>
      <c r="CU856" s="6"/>
      <c r="CV856" s="6"/>
      <c r="CW856" s="6"/>
      <c r="CX856" s="6"/>
      <c r="CY856" s="6"/>
      <c r="CZ856" s="6"/>
      <c r="DA856" s="6"/>
      <c r="DB856" s="6"/>
      <c r="DC856" s="6"/>
      <c r="DD856" s="6"/>
      <c r="DE856" s="6"/>
      <c r="DF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7"/>
      <c r="AJ857" s="8"/>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c r="BU857" s="6"/>
      <c r="BV857" s="6"/>
      <c r="BW857" s="6"/>
      <c r="BX857" s="6"/>
      <c r="BY857" s="6"/>
      <c r="BZ857" s="6"/>
      <c r="CA857" s="6"/>
      <c r="CB857" s="6"/>
      <c r="CC857" s="6"/>
      <c r="CD857" s="6"/>
      <c r="CE857" s="6"/>
      <c r="CF857" s="6"/>
      <c r="CG857" s="6"/>
      <c r="CH857" s="6"/>
      <c r="CI857" s="6"/>
      <c r="CJ857" s="6"/>
      <c r="CK857" s="6"/>
      <c r="CL857" s="6"/>
      <c r="CM857" s="6"/>
      <c r="CN857" s="6"/>
      <c r="CO857" s="6"/>
      <c r="CP857" s="6"/>
      <c r="CQ857" s="6"/>
      <c r="CR857" s="6"/>
      <c r="CS857" s="6"/>
      <c r="CT857" s="6"/>
      <c r="CU857" s="6"/>
      <c r="CV857" s="6"/>
      <c r="CW857" s="6"/>
      <c r="CX857" s="6"/>
      <c r="CY857" s="6"/>
      <c r="CZ857" s="6"/>
      <c r="DA857" s="6"/>
      <c r="DB857" s="6"/>
      <c r="DC857" s="6"/>
      <c r="DD857" s="6"/>
      <c r="DE857" s="6"/>
      <c r="DF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7"/>
      <c r="AJ858" s="8"/>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c r="BU858" s="6"/>
      <c r="BV858" s="6"/>
      <c r="BW858" s="6"/>
      <c r="BX858" s="6"/>
      <c r="BY858" s="6"/>
      <c r="BZ858" s="6"/>
      <c r="CA858" s="6"/>
      <c r="CB858" s="6"/>
      <c r="CC858" s="6"/>
      <c r="CD858" s="6"/>
      <c r="CE858" s="6"/>
      <c r="CF858" s="6"/>
      <c r="CG858" s="6"/>
      <c r="CH858" s="6"/>
      <c r="CI858" s="6"/>
      <c r="CJ858" s="6"/>
      <c r="CK858" s="6"/>
      <c r="CL858" s="6"/>
      <c r="CM858" s="6"/>
      <c r="CN858" s="6"/>
      <c r="CO858" s="6"/>
      <c r="CP858" s="6"/>
      <c r="CQ858" s="6"/>
      <c r="CR858" s="6"/>
      <c r="CS858" s="6"/>
      <c r="CT858" s="6"/>
      <c r="CU858" s="6"/>
      <c r="CV858" s="6"/>
      <c r="CW858" s="6"/>
      <c r="CX858" s="6"/>
      <c r="CY858" s="6"/>
      <c r="CZ858" s="6"/>
      <c r="DA858" s="6"/>
      <c r="DB858" s="6"/>
      <c r="DC858" s="6"/>
      <c r="DD858" s="6"/>
      <c r="DE858" s="6"/>
      <c r="DF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7"/>
      <c r="AJ859" s="8"/>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c r="BU859" s="6"/>
      <c r="BV859" s="6"/>
      <c r="BW859" s="6"/>
      <c r="BX859" s="6"/>
      <c r="BY859" s="6"/>
      <c r="BZ859" s="6"/>
      <c r="CA859" s="6"/>
      <c r="CB859" s="6"/>
      <c r="CC859" s="6"/>
      <c r="CD859" s="6"/>
      <c r="CE859" s="6"/>
      <c r="CF859" s="6"/>
      <c r="CG859" s="6"/>
      <c r="CH859" s="6"/>
      <c r="CI859" s="6"/>
      <c r="CJ859" s="6"/>
      <c r="CK859" s="6"/>
      <c r="CL859" s="6"/>
      <c r="CM859" s="6"/>
      <c r="CN859" s="6"/>
      <c r="CO859" s="6"/>
      <c r="CP859" s="6"/>
      <c r="CQ859" s="6"/>
      <c r="CR859" s="6"/>
      <c r="CS859" s="6"/>
      <c r="CT859" s="6"/>
      <c r="CU859" s="6"/>
      <c r="CV859" s="6"/>
      <c r="CW859" s="6"/>
      <c r="CX859" s="6"/>
      <c r="CY859" s="6"/>
      <c r="CZ859" s="6"/>
      <c r="DA859" s="6"/>
      <c r="DB859" s="6"/>
      <c r="DC859" s="6"/>
      <c r="DD859" s="6"/>
      <c r="DE859" s="6"/>
      <c r="DF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7"/>
      <c r="AJ860" s="8"/>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c r="BU860" s="6"/>
      <c r="BV860" s="6"/>
      <c r="BW860" s="6"/>
      <c r="BX860" s="6"/>
      <c r="BY860" s="6"/>
      <c r="BZ860" s="6"/>
      <c r="CA860" s="6"/>
      <c r="CB860" s="6"/>
      <c r="CC860" s="6"/>
      <c r="CD860" s="6"/>
      <c r="CE860" s="6"/>
      <c r="CF860" s="6"/>
      <c r="CG860" s="6"/>
      <c r="CH860" s="6"/>
      <c r="CI860" s="6"/>
      <c r="CJ860" s="6"/>
      <c r="CK860" s="6"/>
      <c r="CL860" s="6"/>
      <c r="CM860" s="6"/>
      <c r="CN860" s="6"/>
      <c r="CO860" s="6"/>
      <c r="CP860" s="6"/>
      <c r="CQ860" s="6"/>
      <c r="CR860" s="6"/>
      <c r="CS860" s="6"/>
      <c r="CT860" s="6"/>
      <c r="CU860" s="6"/>
      <c r="CV860" s="6"/>
      <c r="CW860" s="6"/>
      <c r="CX860" s="6"/>
      <c r="CY860" s="6"/>
      <c r="CZ860" s="6"/>
      <c r="DA860" s="6"/>
      <c r="DB860" s="6"/>
      <c r="DC860" s="6"/>
      <c r="DD860" s="6"/>
      <c r="DE860" s="6"/>
      <c r="DF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7"/>
      <c r="AJ861" s="8"/>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c r="BU861" s="6"/>
      <c r="BV861" s="6"/>
      <c r="BW861" s="6"/>
      <c r="BX861" s="6"/>
      <c r="BY861" s="6"/>
      <c r="BZ861" s="6"/>
      <c r="CA861" s="6"/>
      <c r="CB861" s="6"/>
      <c r="CC861" s="6"/>
      <c r="CD861" s="6"/>
      <c r="CE861" s="6"/>
      <c r="CF861" s="6"/>
      <c r="CG861" s="6"/>
      <c r="CH861" s="6"/>
      <c r="CI861" s="6"/>
      <c r="CJ861" s="6"/>
      <c r="CK861" s="6"/>
      <c r="CL861" s="6"/>
      <c r="CM861" s="6"/>
      <c r="CN861" s="6"/>
      <c r="CO861" s="6"/>
      <c r="CP861" s="6"/>
      <c r="CQ861" s="6"/>
      <c r="CR861" s="6"/>
      <c r="CS861" s="6"/>
      <c r="CT861" s="6"/>
      <c r="CU861" s="6"/>
      <c r="CV861" s="6"/>
      <c r="CW861" s="6"/>
      <c r="CX861" s="6"/>
      <c r="CY861" s="6"/>
      <c r="CZ861" s="6"/>
      <c r="DA861" s="6"/>
      <c r="DB861" s="6"/>
      <c r="DC861" s="6"/>
      <c r="DD861" s="6"/>
      <c r="DE861" s="6"/>
      <c r="DF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7"/>
      <c r="AJ862" s="8"/>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c r="BU862" s="6"/>
      <c r="BV862" s="6"/>
      <c r="BW862" s="6"/>
      <c r="BX862" s="6"/>
      <c r="BY862" s="6"/>
      <c r="BZ862" s="6"/>
      <c r="CA862" s="6"/>
      <c r="CB862" s="6"/>
      <c r="CC862" s="6"/>
      <c r="CD862" s="6"/>
      <c r="CE862" s="6"/>
      <c r="CF862" s="6"/>
      <c r="CG862" s="6"/>
      <c r="CH862" s="6"/>
      <c r="CI862" s="6"/>
      <c r="CJ862" s="6"/>
      <c r="CK862" s="6"/>
      <c r="CL862" s="6"/>
      <c r="CM862" s="6"/>
      <c r="CN862" s="6"/>
      <c r="CO862" s="6"/>
      <c r="CP862" s="6"/>
      <c r="CQ862" s="6"/>
      <c r="CR862" s="6"/>
      <c r="CS862" s="6"/>
      <c r="CT862" s="6"/>
      <c r="CU862" s="6"/>
      <c r="CV862" s="6"/>
      <c r="CW862" s="6"/>
      <c r="CX862" s="6"/>
      <c r="CY862" s="6"/>
      <c r="CZ862" s="6"/>
      <c r="DA862" s="6"/>
      <c r="DB862" s="6"/>
      <c r="DC862" s="6"/>
      <c r="DD862" s="6"/>
      <c r="DE862" s="6"/>
      <c r="DF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7"/>
      <c r="AJ863" s="8"/>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c r="BU863" s="6"/>
      <c r="BV863" s="6"/>
      <c r="BW863" s="6"/>
      <c r="BX863" s="6"/>
      <c r="BY863" s="6"/>
      <c r="BZ863" s="6"/>
      <c r="CA863" s="6"/>
      <c r="CB863" s="6"/>
      <c r="CC863" s="6"/>
      <c r="CD863" s="6"/>
      <c r="CE863" s="6"/>
      <c r="CF863" s="6"/>
      <c r="CG863" s="6"/>
      <c r="CH863" s="6"/>
      <c r="CI863" s="6"/>
      <c r="CJ863" s="6"/>
      <c r="CK863" s="6"/>
      <c r="CL863" s="6"/>
      <c r="CM863" s="6"/>
      <c r="CN863" s="6"/>
      <c r="CO863" s="6"/>
      <c r="CP863" s="6"/>
      <c r="CQ863" s="6"/>
      <c r="CR863" s="6"/>
      <c r="CS863" s="6"/>
      <c r="CT863" s="6"/>
      <c r="CU863" s="6"/>
      <c r="CV863" s="6"/>
      <c r="CW863" s="6"/>
      <c r="CX863" s="6"/>
      <c r="CY863" s="6"/>
      <c r="CZ863" s="6"/>
      <c r="DA863" s="6"/>
      <c r="DB863" s="6"/>
      <c r="DC863" s="6"/>
      <c r="DD863" s="6"/>
      <c r="DE863" s="6"/>
      <c r="DF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7"/>
      <c r="AJ864" s="8"/>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c r="BU864" s="6"/>
      <c r="BV864" s="6"/>
      <c r="BW864" s="6"/>
      <c r="BX864" s="6"/>
      <c r="BY864" s="6"/>
      <c r="BZ864" s="6"/>
      <c r="CA864" s="6"/>
      <c r="CB864" s="6"/>
      <c r="CC864" s="6"/>
      <c r="CD864" s="6"/>
      <c r="CE864" s="6"/>
      <c r="CF864" s="6"/>
      <c r="CG864" s="6"/>
      <c r="CH864" s="6"/>
      <c r="CI864" s="6"/>
      <c r="CJ864" s="6"/>
      <c r="CK864" s="6"/>
      <c r="CL864" s="6"/>
      <c r="CM864" s="6"/>
      <c r="CN864" s="6"/>
      <c r="CO864" s="6"/>
      <c r="CP864" s="6"/>
      <c r="CQ864" s="6"/>
      <c r="CR864" s="6"/>
      <c r="CS864" s="6"/>
      <c r="CT864" s="6"/>
      <c r="CU864" s="6"/>
      <c r="CV864" s="6"/>
      <c r="CW864" s="6"/>
      <c r="CX864" s="6"/>
      <c r="CY864" s="6"/>
      <c r="CZ864" s="6"/>
      <c r="DA864" s="6"/>
      <c r="DB864" s="6"/>
      <c r="DC864" s="6"/>
      <c r="DD864" s="6"/>
      <c r="DE864" s="6"/>
      <c r="DF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7"/>
      <c r="AJ865" s="8"/>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c r="BU865" s="6"/>
      <c r="BV865" s="6"/>
      <c r="BW865" s="6"/>
      <c r="BX865" s="6"/>
      <c r="BY865" s="6"/>
      <c r="BZ865" s="6"/>
      <c r="CA865" s="6"/>
      <c r="CB865" s="6"/>
      <c r="CC865" s="6"/>
      <c r="CD865" s="6"/>
      <c r="CE865" s="6"/>
      <c r="CF865" s="6"/>
      <c r="CG865" s="6"/>
      <c r="CH865" s="6"/>
      <c r="CI865" s="6"/>
      <c r="CJ865" s="6"/>
      <c r="CK865" s="6"/>
      <c r="CL865" s="6"/>
      <c r="CM865" s="6"/>
      <c r="CN865" s="6"/>
      <c r="CO865" s="6"/>
      <c r="CP865" s="6"/>
      <c r="CQ865" s="6"/>
      <c r="CR865" s="6"/>
      <c r="CS865" s="6"/>
      <c r="CT865" s="6"/>
      <c r="CU865" s="6"/>
      <c r="CV865" s="6"/>
      <c r="CW865" s="6"/>
      <c r="CX865" s="6"/>
      <c r="CY865" s="6"/>
      <c r="CZ865" s="6"/>
      <c r="DA865" s="6"/>
      <c r="DB865" s="6"/>
      <c r="DC865" s="6"/>
      <c r="DD865" s="6"/>
      <c r="DE865" s="6"/>
      <c r="DF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7"/>
      <c r="AJ866" s="8"/>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c r="BU866" s="6"/>
      <c r="BV866" s="6"/>
      <c r="BW866" s="6"/>
      <c r="BX866" s="6"/>
      <c r="BY866" s="6"/>
      <c r="BZ866" s="6"/>
      <c r="CA866" s="6"/>
      <c r="CB866" s="6"/>
      <c r="CC866" s="6"/>
      <c r="CD866" s="6"/>
      <c r="CE866" s="6"/>
      <c r="CF866" s="6"/>
      <c r="CG866" s="6"/>
      <c r="CH866" s="6"/>
      <c r="CI866" s="6"/>
      <c r="CJ866" s="6"/>
      <c r="CK866" s="6"/>
      <c r="CL866" s="6"/>
      <c r="CM866" s="6"/>
      <c r="CN866" s="6"/>
      <c r="CO866" s="6"/>
      <c r="CP866" s="6"/>
      <c r="CQ866" s="6"/>
      <c r="CR866" s="6"/>
      <c r="CS866" s="6"/>
      <c r="CT866" s="6"/>
      <c r="CU866" s="6"/>
      <c r="CV866" s="6"/>
      <c r="CW866" s="6"/>
      <c r="CX866" s="6"/>
      <c r="CY866" s="6"/>
      <c r="CZ866" s="6"/>
      <c r="DA866" s="6"/>
      <c r="DB866" s="6"/>
      <c r="DC866" s="6"/>
      <c r="DD866" s="6"/>
      <c r="DE866" s="6"/>
      <c r="DF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7"/>
      <c r="AJ867" s="8"/>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c r="BU867" s="6"/>
      <c r="BV867" s="6"/>
      <c r="BW867" s="6"/>
      <c r="BX867" s="6"/>
      <c r="BY867" s="6"/>
      <c r="BZ867" s="6"/>
      <c r="CA867" s="6"/>
      <c r="CB867" s="6"/>
      <c r="CC867" s="6"/>
      <c r="CD867" s="6"/>
      <c r="CE867" s="6"/>
      <c r="CF867" s="6"/>
      <c r="CG867" s="6"/>
      <c r="CH867" s="6"/>
      <c r="CI867" s="6"/>
      <c r="CJ867" s="6"/>
      <c r="CK867" s="6"/>
      <c r="CL867" s="6"/>
      <c r="CM867" s="6"/>
      <c r="CN867" s="6"/>
      <c r="CO867" s="6"/>
      <c r="CP867" s="6"/>
      <c r="CQ867" s="6"/>
      <c r="CR867" s="6"/>
      <c r="CS867" s="6"/>
      <c r="CT867" s="6"/>
      <c r="CU867" s="6"/>
      <c r="CV867" s="6"/>
      <c r="CW867" s="6"/>
      <c r="CX867" s="6"/>
      <c r="CY867" s="6"/>
      <c r="CZ867" s="6"/>
      <c r="DA867" s="6"/>
      <c r="DB867" s="6"/>
      <c r="DC867" s="6"/>
      <c r="DD867" s="6"/>
      <c r="DE867" s="6"/>
      <c r="DF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7"/>
      <c r="AJ868" s="8"/>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c r="BU868" s="6"/>
      <c r="BV868" s="6"/>
      <c r="BW868" s="6"/>
      <c r="BX868" s="6"/>
      <c r="BY868" s="6"/>
      <c r="BZ868" s="6"/>
      <c r="CA868" s="6"/>
      <c r="CB868" s="6"/>
      <c r="CC868" s="6"/>
      <c r="CD868" s="6"/>
      <c r="CE868" s="6"/>
      <c r="CF868" s="6"/>
      <c r="CG868" s="6"/>
      <c r="CH868" s="6"/>
      <c r="CI868" s="6"/>
      <c r="CJ868" s="6"/>
      <c r="CK868" s="6"/>
      <c r="CL868" s="6"/>
      <c r="CM868" s="6"/>
      <c r="CN868" s="6"/>
      <c r="CO868" s="6"/>
      <c r="CP868" s="6"/>
      <c r="CQ868" s="6"/>
      <c r="CR868" s="6"/>
      <c r="CS868" s="6"/>
      <c r="CT868" s="6"/>
      <c r="CU868" s="6"/>
      <c r="CV868" s="6"/>
      <c r="CW868" s="6"/>
      <c r="CX868" s="6"/>
      <c r="CY868" s="6"/>
      <c r="CZ868" s="6"/>
      <c r="DA868" s="6"/>
      <c r="DB868" s="6"/>
      <c r="DC868" s="6"/>
      <c r="DD868" s="6"/>
      <c r="DE868" s="6"/>
      <c r="DF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7"/>
      <c r="AJ869" s="8"/>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c r="BU869" s="6"/>
      <c r="BV869" s="6"/>
      <c r="BW869" s="6"/>
      <c r="BX869" s="6"/>
      <c r="BY869" s="6"/>
      <c r="BZ869" s="6"/>
      <c r="CA869" s="6"/>
      <c r="CB869" s="6"/>
      <c r="CC869" s="6"/>
      <c r="CD869" s="6"/>
      <c r="CE869" s="6"/>
      <c r="CF869" s="6"/>
      <c r="CG869" s="6"/>
      <c r="CH869" s="6"/>
      <c r="CI869" s="6"/>
      <c r="CJ869" s="6"/>
      <c r="CK869" s="6"/>
      <c r="CL869" s="6"/>
      <c r="CM869" s="6"/>
      <c r="CN869" s="6"/>
      <c r="CO869" s="6"/>
      <c r="CP869" s="6"/>
      <c r="CQ869" s="6"/>
      <c r="CR869" s="6"/>
      <c r="CS869" s="6"/>
      <c r="CT869" s="6"/>
      <c r="CU869" s="6"/>
      <c r="CV869" s="6"/>
      <c r="CW869" s="6"/>
      <c r="CX869" s="6"/>
      <c r="CY869" s="6"/>
      <c r="CZ869" s="6"/>
      <c r="DA869" s="6"/>
      <c r="DB869" s="6"/>
      <c r="DC869" s="6"/>
      <c r="DD869" s="6"/>
      <c r="DE869" s="6"/>
      <c r="DF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7"/>
      <c r="AJ870" s="8"/>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c r="BU870" s="6"/>
      <c r="BV870" s="6"/>
      <c r="BW870" s="6"/>
      <c r="BX870" s="6"/>
      <c r="BY870" s="6"/>
      <c r="BZ870" s="6"/>
      <c r="CA870" s="6"/>
      <c r="CB870" s="6"/>
      <c r="CC870" s="6"/>
      <c r="CD870" s="6"/>
      <c r="CE870" s="6"/>
      <c r="CF870" s="6"/>
      <c r="CG870" s="6"/>
      <c r="CH870" s="6"/>
      <c r="CI870" s="6"/>
      <c r="CJ870" s="6"/>
      <c r="CK870" s="6"/>
      <c r="CL870" s="6"/>
      <c r="CM870" s="6"/>
      <c r="CN870" s="6"/>
      <c r="CO870" s="6"/>
      <c r="CP870" s="6"/>
      <c r="CQ870" s="6"/>
      <c r="CR870" s="6"/>
      <c r="CS870" s="6"/>
      <c r="CT870" s="6"/>
      <c r="CU870" s="6"/>
      <c r="CV870" s="6"/>
      <c r="CW870" s="6"/>
      <c r="CX870" s="6"/>
      <c r="CY870" s="6"/>
      <c r="CZ870" s="6"/>
      <c r="DA870" s="6"/>
      <c r="DB870" s="6"/>
      <c r="DC870" s="6"/>
      <c r="DD870" s="6"/>
      <c r="DE870" s="6"/>
      <c r="DF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7"/>
      <c r="AJ871" s="8"/>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c r="BU871" s="6"/>
      <c r="BV871" s="6"/>
      <c r="BW871" s="6"/>
      <c r="BX871" s="6"/>
      <c r="BY871" s="6"/>
      <c r="BZ871" s="6"/>
      <c r="CA871" s="6"/>
      <c r="CB871" s="6"/>
      <c r="CC871" s="6"/>
      <c r="CD871" s="6"/>
      <c r="CE871" s="6"/>
      <c r="CF871" s="6"/>
      <c r="CG871" s="6"/>
      <c r="CH871" s="6"/>
      <c r="CI871" s="6"/>
      <c r="CJ871" s="6"/>
      <c r="CK871" s="6"/>
      <c r="CL871" s="6"/>
      <c r="CM871" s="6"/>
      <c r="CN871" s="6"/>
      <c r="CO871" s="6"/>
      <c r="CP871" s="6"/>
      <c r="CQ871" s="6"/>
      <c r="CR871" s="6"/>
      <c r="CS871" s="6"/>
      <c r="CT871" s="6"/>
      <c r="CU871" s="6"/>
      <c r="CV871" s="6"/>
      <c r="CW871" s="6"/>
      <c r="CX871" s="6"/>
      <c r="CY871" s="6"/>
      <c r="CZ871" s="6"/>
      <c r="DA871" s="6"/>
      <c r="DB871" s="6"/>
      <c r="DC871" s="6"/>
      <c r="DD871" s="6"/>
      <c r="DE871" s="6"/>
      <c r="DF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7"/>
      <c r="AJ872" s="8"/>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c r="BU872" s="6"/>
      <c r="BV872" s="6"/>
      <c r="BW872" s="6"/>
      <c r="BX872" s="6"/>
      <c r="BY872" s="6"/>
      <c r="BZ872" s="6"/>
      <c r="CA872" s="6"/>
      <c r="CB872" s="6"/>
      <c r="CC872" s="6"/>
      <c r="CD872" s="6"/>
      <c r="CE872" s="6"/>
      <c r="CF872" s="6"/>
      <c r="CG872" s="6"/>
      <c r="CH872" s="6"/>
      <c r="CI872" s="6"/>
      <c r="CJ872" s="6"/>
      <c r="CK872" s="6"/>
      <c r="CL872" s="6"/>
      <c r="CM872" s="6"/>
      <c r="CN872" s="6"/>
      <c r="CO872" s="6"/>
      <c r="CP872" s="6"/>
      <c r="CQ872" s="6"/>
      <c r="CR872" s="6"/>
      <c r="CS872" s="6"/>
      <c r="CT872" s="6"/>
      <c r="CU872" s="6"/>
      <c r="CV872" s="6"/>
      <c r="CW872" s="6"/>
      <c r="CX872" s="6"/>
      <c r="CY872" s="6"/>
      <c r="CZ872" s="6"/>
      <c r="DA872" s="6"/>
      <c r="DB872" s="6"/>
      <c r="DC872" s="6"/>
      <c r="DD872" s="6"/>
      <c r="DE872" s="6"/>
      <c r="DF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7"/>
      <c r="AJ873" s="8"/>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c r="BU873" s="6"/>
      <c r="BV873" s="6"/>
      <c r="BW873" s="6"/>
      <c r="BX873" s="6"/>
      <c r="BY873" s="6"/>
      <c r="BZ873" s="6"/>
      <c r="CA873" s="6"/>
      <c r="CB873" s="6"/>
      <c r="CC873" s="6"/>
      <c r="CD873" s="6"/>
      <c r="CE873" s="6"/>
      <c r="CF873" s="6"/>
      <c r="CG873" s="6"/>
      <c r="CH873" s="6"/>
      <c r="CI873" s="6"/>
      <c r="CJ873" s="6"/>
      <c r="CK873" s="6"/>
      <c r="CL873" s="6"/>
      <c r="CM873" s="6"/>
      <c r="CN873" s="6"/>
      <c r="CO873" s="6"/>
      <c r="CP873" s="6"/>
      <c r="CQ873" s="6"/>
      <c r="CR873" s="6"/>
      <c r="CS873" s="6"/>
      <c r="CT873" s="6"/>
      <c r="CU873" s="6"/>
      <c r="CV873" s="6"/>
      <c r="CW873" s="6"/>
      <c r="CX873" s="6"/>
      <c r="CY873" s="6"/>
      <c r="CZ873" s="6"/>
      <c r="DA873" s="6"/>
      <c r="DB873" s="6"/>
      <c r="DC873" s="6"/>
      <c r="DD873" s="6"/>
      <c r="DE873" s="6"/>
      <c r="DF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7"/>
      <c r="AJ874" s="8"/>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c r="BU874" s="6"/>
      <c r="BV874" s="6"/>
      <c r="BW874" s="6"/>
      <c r="BX874" s="6"/>
      <c r="BY874" s="6"/>
      <c r="BZ874" s="6"/>
      <c r="CA874" s="6"/>
      <c r="CB874" s="6"/>
      <c r="CC874" s="6"/>
      <c r="CD874" s="6"/>
      <c r="CE874" s="6"/>
      <c r="CF874" s="6"/>
      <c r="CG874" s="6"/>
      <c r="CH874" s="6"/>
      <c r="CI874" s="6"/>
      <c r="CJ874" s="6"/>
      <c r="CK874" s="6"/>
      <c r="CL874" s="6"/>
      <c r="CM874" s="6"/>
      <c r="CN874" s="6"/>
      <c r="CO874" s="6"/>
      <c r="CP874" s="6"/>
      <c r="CQ874" s="6"/>
      <c r="CR874" s="6"/>
      <c r="CS874" s="6"/>
      <c r="CT874" s="6"/>
      <c r="CU874" s="6"/>
      <c r="CV874" s="6"/>
      <c r="CW874" s="6"/>
      <c r="CX874" s="6"/>
      <c r="CY874" s="6"/>
      <c r="CZ874" s="6"/>
      <c r="DA874" s="6"/>
      <c r="DB874" s="6"/>
      <c r="DC874" s="6"/>
      <c r="DD874" s="6"/>
      <c r="DE874" s="6"/>
      <c r="DF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7"/>
      <c r="AJ875" s="8"/>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c r="BU875" s="6"/>
      <c r="BV875" s="6"/>
      <c r="BW875" s="6"/>
      <c r="BX875" s="6"/>
      <c r="BY875" s="6"/>
      <c r="BZ875" s="6"/>
      <c r="CA875" s="6"/>
      <c r="CB875" s="6"/>
      <c r="CC875" s="6"/>
      <c r="CD875" s="6"/>
      <c r="CE875" s="6"/>
      <c r="CF875" s="6"/>
      <c r="CG875" s="6"/>
      <c r="CH875" s="6"/>
      <c r="CI875" s="6"/>
      <c r="CJ875" s="6"/>
      <c r="CK875" s="6"/>
      <c r="CL875" s="6"/>
      <c r="CM875" s="6"/>
      <c r="CN875" s="6"/>
      <c r="CO875" s="6"/>
      <c r="CP875" s="6"/>
      <c r="CQ875" s="6"/>
      <c r="CR875" s="6"/>
      <c r="CS875" s="6"/>
      <c r="CT875" s="6"/>
      <c r="CU875" s="6"/>
      <c r="CV875" s="6"/>
      <c r="CW875" s="6"/>
      <c r="CX875" s="6"/>
      <c r="CY875" s="6"/>
      <c r="CZ875" s="6"/>
      <c r="DA875" s="6"/>
      <c r="DB875" s="6"/>
      <c r="DC875" s="6"/>
      <c r="DD875" s="6"/>
      <c r="DE875" s="6"/>
      <c r="DF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7"/>
      <c r="AJ876" s="8"/>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c r="BU876" s="6"/>
      <c r="BV876" s="6"/>
      <c r="BW876" s="6"/>
      <c r="BX876" s="6"/>
      <c r="BY876" s="6"/>
      <c r="BZ876" s="6"/>
      <c r="CA876" s="6"/>
      <c r="CB876" s="6"/>
      <c r="CC876" s="6"/>
      <c r="CD876" s="6"/>
      <c r="CE876" s="6"/>
      <c r="CF876" s="6"/>
      <c r="CG876" s="6"/>
      <c r="CH876" s="6"/>
      <c r="CI876" s="6"/>
      <c r="CJ876" s="6"/>
      <c r="CK876" s="6"/>
      <c r="CL876" s="6"/>
      <c r="CM876" s="6"/>
      <c r="CN876" s="6"/>
      <c r="CO876" s="6"/>
      <c r="CP876" s="6"/>
      <c r="CQ876" s="6"/>
      <c r="CR876" s="6"/>
      <c r="CS876" s="6"/>
      <c r="CT876" s="6"/>
      <c r="CU876" s="6"/>
      <c r="CV876" s="6"/>
      <c r="CW876" s="6"/>
      <c r="CX876" s="6"/>
      <c r="CY876" s="6"/>
      <c r="CZ876" s="6"/>
      <c r="DA876" s="6"/>
      <c r="DB876" s="6"/>
      <c r="DC876" s="6"/>
      <c r="DD876" s="6"/>
      <c r="DE876" s="6"/>
      <c r="DF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7"/>
      <c r="AJ877" s="8"/>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c r="BU877" s="6"/>
      <c r="BV877" s="6"/>
      <c r="BW877" s="6"/>
      <c r="BX877" s="6"/>
      <c r="BY877" s="6"/>
      <c r="BZ877" s="6"/>
      <c r="CA877" s="6"/>
      <c r="CB877" s="6"/>
      <c r="CC877" s="6"/>
      <c r="CD877" s="6"/>
      <c r="CE877" s="6"/>
      <c r="CF877" s="6"/>
      <c r="CG877" s="6"/>
      <c r="CH877" s="6"/>
      <c r="CI877" s="6"/>
      <c r="CJ877" s="6"/>
      <c r="CK877" s="6"/>
      <c r="CL877" s="6"/>
      <c r="CM877" s="6"/>
      <c r="CN877" s="6"/>
      <c r="CO877" s="6"/>
      <c r="CP877" s="6"/>
      <c r="CQ877" s="6"/>
      <c r="CR877" s="6"/>
      <c r="CS877" s="6"/>
      <c r="CT877" s="6"/>
      <c r="CU877" s="6"/>
      <c r="CV877" s="6"/>
      <c r="CW877" s="6"/>
      <c r="CX877" s="6"/>
      <c r="CY877" s="6"/>
      <c r="CZ877" s="6"/>
      <c r="DA877" s="6"/>
      <c r="DB877" s="6"/>
      <c r="DC877" s="6"/>
      <c r="DD877" s="6"/>
      <c r="DE877" s="6"/>
      <c r="DF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7"/>
      <c r="AJ878" s="8"/>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c r="BU878" s="6"/>
      <c r="BV878" s="6"/>
      <c r="BW878" s="6"/>
      <c r="BX878" s="6"/>
      <c r="BY878" s="6"/>
      <c r="BZ878" s="6"/>
      <c r="CA878" s="6"/>
      <c r="CB878" s="6"/>
      <c r="CC878" s="6"/>
      <c r="CD878" s="6"/>
      <c r="CE878" s="6"/>
      <c r="CF878" s="6"/>
      <c r="CG878" s="6"/>
      <c r="CH878" s="6"/>
      <c r="CI878" s="6"/>
      <c r="CJ878" s="6"/>
      <c r="CK878" s="6"/>
      <c r="CL878" s="6"/>
      <c r="CM878" s="6"/>
      <c r="CN878" s="6"/>
      <c r="CO878" s="6"/>
      <c r="CP878" s="6"/>
      <c r="CQ878" s="6"/>
      <c r="CR878" s="6"/>
      <c r="CS878" s="6"/>
      <c r="CT878" s="6"/>
      <c r="CU878" s="6"/>
      <c r="CV878" s="6"/>
      <c r="CW878" s="6"/>
      <c r="CX878" s="6"/>
      <c r="CY878" s="6"/>
      <c r="CZ878" s="6"/>
      <c r="DA878" s="6"/>
      <c r="DB878" s="6"/>
      <c r="DC878" s="6"/>
      <c r="DD878" s="6"/>
      <c r="DE878" s="6"/>
      <c r="DF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7"/>
      <c r="AJ879" s="8"/>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c r="BU879" s="6"/>
      <c r="BV879" s="6"/>
      <c r="BW879" s="6"/>
      <c r="BX879" s="6"/>
      <c r="BY879" s="6"/>
      <c r="BZ879" s="6"/>
      <c r="CA879" s="6"/>
      <c r="CB879" s="6"/>
      <c r="CC879" s="6"/>
      <c r="CD879" s="6"/>
      <c r="CE879" s="6"/>
      <c r="CF879" s="6"/>
      <c r="CG879" s="6"/>
      <c r="CH879" s="6"/>
      <c r="CI879" s="6"/>
      <c r="CJ879" s="6"/>
      <c r="CK879" s="6"/>
      <c r="CL879" s="6"/>
      <c r="CM879" s="6"/>
      <c r="CN879" s="6"/>
      <c r="CO879" s="6"/>
      <c r="CP879" s="6"/>
      <c r="CQ879" s="6"/>
      <c r="CR879" s="6"/>
      <c r="CS879" s="6"/>
      <c r="CT879" s="6"/>
      <c r="CU879" s="6"/>
      <c r="CV879" s="6"/>
      <c r="CW879" s="6"/>
      <c r="CX879" s="6"/>
      <c r="CY879" s="6"/>
      <c r="CZ879" s="6"/>
      <c r="DA879" s="6"/>
      <c r="DB879" s="6"/>
      <c r="DC879" s="6"/>
      <c r="DD879" s="6"/>
      <c r="DE879" s="6"/>
      <c r="DF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7"/>
      <c r="AJ880" s="8"/>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c r="BU880" s="6"/>
      <c r="BV880" s="6"/>
      <c r="BW880" s="6"/>
      <c r="BX880" s="6"/>
      <c r="BY880" s="6"/>
      <c r="BZ880" s="6"/>
      <c r="CA880" s="6"/>
      <c r="CB880" s="6"/>
      <c r="CC880" s="6"/>
      <c r="CD880" s="6"/>
      <c r="CE880" s="6"/>
      <c r="CF880" s="6"/>
      <c r="CG880" s="6"/>
      <c r="CH880" s="6"/>
      <c r="CI880" s="6"/>
      <c r="CJ880" s="6"/>
      <c r="CK880" s="6"/>
      <c r="CL880" s="6"/>
      <c r="CM880" s="6"/>
      <c r="CN880" s="6"/>
      <c r="CO880" s="6"/>
      <c r="CP880" s="6"/>
      <c r="CQ880" s="6"/>
      <c r="CR880" s="6"/>
      <c r="CS880" s="6"/>
      <c r="CT880" s="6"/>
      <c r="CU880" s="6"/>
      <c r="CV880" s="6"/>
      <c r="CW880" s="6"/>
      <c r="CX880" s="6"/>
      <c r="CY880" s="6"/>
      <c r="CZ880" s="6"/>
      <c r="DA880" s="6"/>
      <c r="DB880" s="6"/>
      <c r="DC880" s="6"/>
      <c r="DD880" s="6"/>
      <c r="DE880" s="6"/>
      <c r="DF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7"/>
      <c r="AJ881" s="8"/>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c r="BU881" s="6"/>
      <c r="BV881" s="6"/>
      <c r="BW881" s="6"/>
      <c r="BX881" s="6"/>
      <c r="BY881" s="6"/>
      <c r="BZ881" s="6"/>
      <c r="CA881" s="6"/>
      <c r="CB881" s="6"/>
      <c r="CC881" s="6"/>
      <c r="CD881" s="6"/>
      <c r="CE881" s="6"/>
      <c r="CF881" s="6"/>
      <c r="CG881" s="6"/>
      <c r="CH881" s="6"/>
      <c r="CI881" s="6"/>
      <c r="CJ881" s="6"/>
      <c r="CK881" s="6"/>
      <c r="CL881" s="6"/>
      <c r="CM881" s="6"/>
      <c r="CN881" s="6"/>
      <c r="CO881" s="6"/>
      <c r="CP881" s="6"/>
      <c r="CQ881" s="6"/>
      <c r="CR881" s="6"/>
      <c r="CS881" s="6"/>
      <c r="CT881" s="6"/>
      <c r="CU881" s="6"/>
      <c r="CV881" s="6"/>
      <c r="CW881" s="6"/>
      <c r="CX881" s="6"/>
      <c r="CY881" s="6"/>
      <c r="CZ881" s="6"/>
      <c r="DA881" s="6"/>
      <c r="DB881" s="6"/>
      <c r="DC881" s="6"/>
      <c r="DD881" s="6"/>
      <c r="DE881" s="6"/>
      <c r="DF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7"/>
      <c r="AJ882" s="8"/>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c r="BU882" s="6"/>
      <c r="BV882" s="6"/>
      <c r="BW882" s="6"/>
      <c r="BX882" s="6"/>
      <c r="BY882" s="6"/>
      <c r="BZ882" s="6"/>
      <c r="CA882" s="6"/>
      <c r="CB882" s="6"/>
      <c r="CC882" s="6"/>
      <c r="CD882" s="6"/>
      <c r="CE882" s="6"/>
      <c r="CF882" s="6"/>
      <c r="CG882" s="6"/>
      <c r="CH882" s="6"/>
      <c r="CI882" s="6"/>
      <c r="CJ882" s="6"/>
      <c r="CK882" s="6"/>
      <c r="CL882" s="6"/>
      <c r="CM882" s="6"/>
      <c r="CN882" s="6"/>
      <c r="CO882" s="6"/>
      <c r="CP882" s="6"/>
      <c r="CQ882" s="6"/>
      <c r="CR882" s="6"/>
      <c r="CS882" s="6"/>
      <c r="CT882" s="6"/>
      <c r="CU882" s="6"/>
      <c r="CV882" s="6"/>
      <c r="CW882" s="6"/>
      <c r="CX882" s="6"/>
      <c r="CY882" s="6"/>
      <c r="CZ882" s="6"/>
      <c r="DA882" s="6"/>
      <c r="DB882" s="6"/>
      <c r="DC882" s="6"/>
      <c r="DD882" s="6"/>
      <c r="DE882" s="6"/>
      <c r="DF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7"/>
      <c r="AJ883" s="8"/>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c r="BU883" s="6"/>
      <c r="BV883" s="6"/>
      <c r="BW883" s="6"/>
      <c r="BX883" s="6"/>
      <c r="BY883" s="6"/>
      <c r="BZ883" s="6"/>
      <c r="CA883" s="6"/>
      <c r="CB883" s="6"/>
      <c r="CC883" s="6"/>
      <c r="CD883" s="6"/>
      <c r="CE883" s="6"/>
      <c r="CF883" s="6"/>
      <c r="CG883" s="6"/>
      <c r="CH883" s="6"/>
      <c r="CI883" s="6"/>
      <c r="CJ883" s="6"/>
      <c r="CK883" s="6"/>
      <c r="CL883" s="6"/>
      <c r="CM883" s="6"/>
      <c r="CN883" s="6"/>
      <c r="CO883" s="6"/>
      <c r="CP883" s="6"/>
      <c r="CQ883" s="6"/>
      <c r="CR883" s="6"/>
      <c r="CS883" s="6"/>
      <c r="CT883" s="6"/>
      <c r="CU883" s="6"/>
      <c r="CV883" s="6"/>
      <c r="CW883" s="6"/>
      <c r="CX883" s="6"/>
      <c r="CY883" s="6"/>
      <c r="CZ883" s="6"/>
      <c r="DA883" s="6"/>
      <c r="DB883" s="6"/>
      <c r="DC883" s="6"/>
      <c r="DD883" s="6"/>
      <c r="DE883" s="6"/>
      <c r="DF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7"/>
      <c r="AJ884" s="8"/>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c r="BU884" s="6"/>
      <c r="BV884" s="6"/>
      <c r="BW884" s="6"/>
      <c r="BX884" s="6"/>
      <c r="BY884" s="6"/>
      <c r="BZ884" s="6"/>
      <c r="CA884" s="6"/>
      <c r="CB884" s="6"/>
      <c r="CC884" s="6"/>
      <c r="CD884" s="6"/>
      <c r="CE884" s="6"/>
      <c r="CF884" s="6"/>
      <c r="CG884" s="6"/>
      <c r="CH884" s="6"/>
      <c r="CI884" s="6"/>
      <c r="CJ884" s="6"/>
      <c r="CK884" s="6"/>
      <c r="CL884" s="6"/>
      <c r="CM884" s="6"/>
      <c r="CN884" s="6"/>
      <c r="CO884" s="6"/>
      <c r="CP884" s="6"/>
      <c r="CQ884" s="6"/>
      <c r="CR884" s="6"/>
      <c r="CS884" s="6"/>
      <c r="CT884" s="6"/>
      <c r="CU884" s="6"/>
      <c r="CV884" s="6"/>
      <c r="CW884" s="6"/>
      <c r="CX884" s="6"/>
      <c r="CY884" s="6"/>
      <c r="CZ884" s="6"/>
      <c r="DA884" s="6"/>
      <c r="DB884" s="6"/>
      <c r="DC884" s="6"/>
      <c r="DD884" s="6"/>
      <c r="DE884" s="6"/>
      <c r="DF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7"/>
      <c r="AJ885" s="8"/>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c r="BU885" s="6"/>
      <c r="BV885" s="6"/>
      <c r="BW885" s="6"/>
      <c r="BX885" s="6"/>
      <c r="BY885" s="6"/>
      <c r="BZ885" s="6"/>
      <c r="CA885" s="6"/>
      <c r="CB885" s="6"/>
      <c r="CC885" s="6"/>
      <c r="CD885" s="6"/>
      <c r="CE885" s="6"/>
      <c r="CF885" s="6"/>
      <c r="CG885" s="6"/>
      <c r="CH885" s="6"/>
      <c r="CI885" s="6"/>
      <c r="CJ885" s="6"/>
      <c r="CK885" s="6"/>
      <c r="CL885" s="6"/>
      <c r="CM885" s="6"/>
      <c r="CN885" s="6"/>
      <c r="CO885" s="6"/>
      <c r="CP885" s="6"/>
      <c r="CQ885" s="6"/>
      <c r="CR885" s="6"/>
      <c r="CS885" s="6"/>
      <c r="CT885" s="6"/>
      <c r="CU885" s="6"/>
      <c r="CV885" s="6"/>
      <c r="CW885" s="6"/>
      <c r="CX885" s="6"/>
      <c r="CY885" s="6"/>
      <c r="CZ885" s="6"/>
      <c r="DA885" s="6"/>
      <c r="DB885" s="6"/>
      <c r="DC885" s="6"/>
      <c r="DD885" s="6"/>
      <c r="DE885" s="6"/>
      <c r="DF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7"/>
      <c r="AJ886" s="8"/>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c r="BU886" s="6"/>
      <c r="BV886" s="6"/>
      <c r="BW886" s="6"/>
      <c r="BX886" s="6"/>
      <c r="BY886" s="6"/>
      <c r="BZ886" s="6"/>
      <c r="CA886" s="6"/>
      <c r="CB886" s="6"/>
      <c r="CC886" s="6"/>
      <c r="CD886" s="6"/>
      <c r="CE886" s="6"/>
      <c r="CF886" s="6"/>
      <c r="CG886" s="6"/>
      <c r="CH886" s="6"/>
      <c r="CI886" s="6"/>
      <c r="CJ886" s="6"/>
      <c r="CK886" s="6"/>
      <c r="CL886" s="6"/>
      <c r="CM886" s="6"/>
      <c r="CN886" s="6"/>
      <c r="CO886" s="6"/>
      <c r="CP886" s="6"/>
      <c r="CQ886" s="6"/>
      <c r="CR886" s="6"/>
      <c r="CS886" s="6"/>
      <c r="CT886" s="6"/>
      <c r="CU886" s="6"/>
      <c r="CV886" s="6"/>
      <c r="CW886" s="6"/>
      <c r="CX886" s="6"/>
      <c r="CY886" s="6"/>
      <c r="CZ886" s="6"/>
      <c r="DA886" s="6"/>
      <c r="DB886" s="6"/>
      <c r="DC886" s="6"/>
      <c r="DD886" s="6"/>
      <c r="DE886" s="6"/>
      <c r="DF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7"/>
      <c r="AJ887" s="8"/>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c r="BU887" s="6"/>
      <c r="BV887" s="6"/>
      <c r="BW887" s="6"/>
      <c r="BX887" s="6"/>
      <c r="BY887" s="6"/>
      <c r="BZ887" s="6"/>
      <c r="CA887" s="6"/>
      <c r="CB887" s="6"/>
      <c r="CC887" s="6"/>
      <c r="CD887" s="6"/>
      <c r="CE887" s="6"/>
      <c r="CF887" s="6"/>
      <c r="CG887" s="6"/>
      <c r="CH887" s="6"/>
      <c r="CI887" s="6"/>
      <c r="CJ887" s="6"/>
      <c r="CK887" s="6"/>
      <c r="CL887" s="6"/>
      <c r="CM887" s="6"/>
      <c r="CN887" s="6"/>
      <c r="CO887" s="6"/>
      <c r="CP887" s="6"/>
      <c r="CQ887" s="6"/>
      <c r="CR887" s="6"/>
      <c r="CS887" s="6"/>
      <c r="CT887" s="6"/>
      <c r="CU887" s="6"/>
      <c r="CV887" s="6"/>
      <c r="CW887" s="6"/>
      <c r="CX887" s="6"/>
      <c r="CY887" s="6"/>
      <c r="CZ887" s="6"/>
      <c r="DA887" s="6"/>
      <c r="DB887" s="6"/>
      <c r="DC887" s="6"/>
      <c r="DD887" s="6"/>
      <c r="DE887" s="6"/>
      <c r="DF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7"/>
      <c r="AJ888" s="8"/>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c r="BU888" s="6"/>
      <c r="BV888" s="6"/>
      <c r="BW888" s="6"/>
      <c r="BX888" s="6"/>
      <c r="BY888" s="6"/>
      <c r="BZ888" s="6"/>
      <c r="CA888" s="6"/>
      <c r="CB888" s="6"/>
      <c r="CC888" s="6"/>
      <c r="CD888" s="6"/>
      <c r="CE888" s="6"/>
      <c r="CF888" s="6"/>
      <c r="CG888" s="6"/>
      <c r="CH888" s="6"/>
      <c r="CI888" s="6"/>
      <c r="CJ888" s="6"/>
      <c r="CK888" s="6"/>
      <c r="CL888" s="6"/>
      <c r="CM888" s="6"/>
      <c r="CN888" s="6"/>
      <c r="CO888" s="6"/>
      <c r="CP888" s="6"/>
      <c r="CQ888" s="6"/>
      <c r="CR888" s="6"/>
      <c r="CS888" s="6"/>
      <c r="CT888" s="6"/>
      <c r="CU888" s="6"/>
      <c r="CV888" s="6"/>
      <c r="CW888" s="6"/>
      <c r="CX888" s="6"/>
      <c r="CY888" s="6"/>
      <c r="CZ888" s="6"/>
      <c r="DA888" s="6"/>
      <c r="DB888" s="6"/>
      <c r="DC888" s="6"/>
      <c r="DD888" s="6"/>
      <c r="DE888" s="6"/>
      <c r="DF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7"/>
      <c r="AJ889" s="8"/>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c r="BU889" s="6"/>
      <c r="BV889" s="6"/>
      <c r="BW889" s="6"/>
      <c r="BX889" s="6"/>
      <c r="BY889" s="6"/>
      <c r="BZ889" s="6"/>
      <c r="CA889" s="6"/>
      <c r="CB889" s="6"/>
      <c r="CC889" s="6"/>
      <c r="CD889" s="6"/>
      <c r="CE889" s="6"/>
      <c r="CF889" s="6"/>
      <c r="CG889" s="6"/>
      <c r="CH889" s="6"/>
      <c r="CI889" s="6"/>
      <c r="CJ889" s="6"/>
      <c r="CK889" s="6"/>
      <c r="CL889" s="6"/>
      <c r="CM889" s="6"/>
      <c r="CN889" s="6"/>
      <c r="CO889" s="6"/>
      <c r="CP889" s="6"/>
      <c r="CQ889" s="6"/>
      <c r="CR889" s="6"/>
      <c r="CS889" s="6"/>
      <c r="CT889" s="6"/>
      <c r="CU889" s="6"/>
      <c r="CV889" s="6"/>
      <c r="CW889" s="6"/>
      <c r="CX889" s="6"/>
      <c r="CY889" s="6"/>
      <c r="CZ889" s="6"/>
      <c r="DA889" s="6"/>
      <c r="DB889" s="6"/>
      <c r="DC889" s="6"/>
      <c r="DD889" s="6"/>
      <c r="DE889" s="6"/>
      <c r="DF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7"/>
      <c r="AJ890" s="8"/>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c r="BU890" s="6"/>
      <c r="BV890" s="6"/>
      <c r="BW890" s="6"/>
      <c r="BX890" s="6"/>
      <c r="BY890" s="6"/>
      <c r="BZ890" s="6"/>
      <c r="CA890" s="6"/>
      <c r="CB890" s="6"/>
      <c r="CC890" s="6"/>
      <c r="CD890" s="6"/>
      <c r="CE890" s="6"/>
      <c r="CF890" s="6"/>
      <c r="CG890" s="6"/>
      <c r="CH890" s="6"/>
      <c r="CI890" s="6"/>
      <c r="CJ890" s="6"/>
      <c r="CK890" s="6"/>
      <c r="CL890" s="6"/>
      <c r="CM890" s="6"/>
      <c r="CN890" s="6"/>
      <c r="CO890" s="6"/>
      <c r="CP890" s="6"/>
      <c r="CQ890" s="6"/>
      <c r="CR890" s="6"/>
      <c r="CS890" s="6"/>
      <c r="CT890" s="6"/>
      <c r="CU890" s="6"/>
      <c r="CV890" s="6"/>
      <c r="CW890" s="6"/>
      <c r="CX890" s="6"/>
      <c r="CY890" s="6"/>
      <c r="CZ890" s="6"/>
      <c r="DA890" s="6"/>
      <c r="DB890" s="6"/>
      <c r="DC890" s="6"/>
      <c r="DD890" s="6"/>
      <c r="DE890" s="6"/>
      <c r="DF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7"/>
      <c r="AJ891" s="8"/>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c r="BU891" s="6"/>
      <c r="BV891" s="6"/>
      <c r="BW891" s="6"/>
      <c r="BX891" s="6"/>
      <c r="BY891" s="6"/>
      <c r="BZ891" s="6"/>
      <c r="CA891" s="6"/>
      <c r="CB891" s="6"/>
      <c r="CC891" s="6"/>
      <c r="CD891" s="6"/>
      <c r="CE891" s="6"/>
      <c r="CF891" s="6"/>
      <c r="CG891" s="6"/>
      <c r="CH891" s="6"/>
      <c r="CI891" s="6"/>
      <c r="CJ891" s="6"/>
      <c r="CK891" s="6"/>
      <c r="CL891" s="6"/>
      <c r="CM891" s="6"/>
      <c r="CN891" s="6"/>
      <c r="CO891" s="6"/>
      <c r="CP891" s="6"/>
      <c r="CQ891" s="6"/>
      <c r="CR891" s="6"/>
      <c r="CS891" s="6"/>
      <c r="CT891" s="6"/>
      <c r="CU891" s="6"/>
      <c r="CV891" s="6"/>
      <c r="CW891" s="6"/>
      <c r="CX891" s="6"/>
      <c r="CY891" s="6"/>
      <c r="CZ891" s="6"/>
      <c r="DA891" s="6"/>
      <c r="DB891" s="6"/>
      <c r="DC891" s="6"/>
      <c r="DD891" s="6"/>
      <c r="DE891" s="6"/>
      <c r="DF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7"/>
      <c r="AJ892" s="8"/>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c r="BU892" s="6"/>
      <c r="BV892" s="6"/>
      <c r="BW892" s="6"/>
      <c r="BX892" s="6"/>
      <c r="BY892" s="6"/>
      <c r="BZ892" s="6"/>
      <c r="CA892" s="6"/>
      <c r="CB892" s="6"/>
      <c r="CC892" s="6"/>
      <c r="CD892" s="6"/>
      <c r="CE892" s="6"/>
      <c r="CF892" s="6"/>
      <c r="CG892" s="6"/>
      <c r="CH892" s="6"/>
      <c r="CI892" s="6"/>
      <c r="CJ892" s="6"/>
      <c r="CK892" s="6"/>
      <c r="CL892" s="6"/>
      <c r="CM892" s="6"/>
      <c r="CN892" s="6"/>
      <c r="CO892" s="6"/>
      <c r="CP892" s="6"/>
      <c r="CQ892" s="6"/>
      <c r="CR892" s="6"/>
      <c r="CS892" s="6"/>
      <c r="CT892" s="6"/>
      <c r="CU892" s="6"/>
      <c r="CV892" s="6"/>
      <c r="CW892" s="6"/>
      <c r="CX892" s="6"/>
      <c r="CY892" s="6"/>
      <c r="CZ892" s="6"/>
      <c r="DA892" s="6"/>
      <c r="DB892" s="6"/>
      <c r="DC892" s="6"/>
      <c r="DD892" s="6"/>
      <c r="DE892" s="6"/>
      <c r="DF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7"/>
      <c r="AJ893" s="8"/>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c r="BU893" s="6"/>
      <c r="BV893" s="6"/>
      <c r="BW893" s="6"/>
      <c r="BX893" s="6"/>
      <c r="BY893" s="6"/>
      <c r="BZ893" s="6"/>
      <c r="CA893" s="6"/>
      <c r="CB893" s="6"/>
      <c r="CC893" s="6"/>
      <c r="CD893" s="6"/>
      <c r="CE893" s="6"/>
      <c r="CF893" s="6"/>
      <c r="CG893" s="6"/>
      <c r="CH893" s="6"/>
      <c r="CI893" s="6"/>
      <c r="CJ893" s="6"/>
      <c r="CK893" s="6"/>
      <c r="CL893" s="6"/>
      <c r="CM893" s="6"/>
      <c r="CN893" s="6"/>
      <c r="CO893" s="6"/>
      <c r="CP893" s="6"/>
      <c r="CQ893" s="6"/>
      <c r="CR893" s="6"/>
      <c r="CS893" s="6"/>
      <c r="CT893" s="6"/>
      <c r="CU893" s="6"/>
      <c r="CV893" s="6"/>
      <c r="CW893" s="6"/>
      <c r="CX893" s="6"/>
      <c r="CY893" s="6"/>
      <c r="CZ893" s="6"/>
      <c r="DA893" s="6"/>
      <c r="DB893" s="6"/>
      <c r="DC893" s="6"/>
      <c r="DD893" s="6"/>
      <c r="DE893" s="6"/>
      <c r="DF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7"/>
      <c r="AJ894" s="8"/>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c r="BU894" s="6"/>
      <c r="BV894" s="6"/>
      <c r="BW894" s="6"/>
      <c r="BX894" s="6"/>
      <c r="BY894" s="6"/>
      <c r="BZ894" s="6"/>
      <c r="CA894" s="6"/>
      <c r="CB894" s="6"/>
      <c r="CC894" s="6"/>
      <c r="CD894" s="6"/>
      <c r="CE894" s="6"/>
      <c r="CF894" s="6"/>
      <c r="CG894" s="6"/>
      <c r="CH894" s="6"/>
      <c r="CI894" s="6"/>
      <c r="CJ894" s="6"/>
      <c r="CK894" s="6"/>
      <c r="CL894" s="6"/>
      <c r="CM894" s="6"/>
      <c r="CN894" s="6"/>
      <c r="CO894" s="6"/>
      <c r="CP894" s="6"/>
      <c r="CQ894" s="6"/>
      <c r="CR894" s="6"/>
      <c r="CS894" s="6"/>
      <c r="CT894" s="6"/>
      <c r="CU894" s="6"/>
      <c r="CV894" s="6"/>
      <c r="CW894" s="6"/>
      <c r="CX894" s="6"/>
      <c r="CY894" s="6"/>
      <c r="CZ894" s="6"/>
      <c r="DA894" s="6"/>
      <c r="DB894" s="6"/>
      <c r="DC894" s="6"/>
      <c r="DD894" s="6"/>
      <c r="DE894" s="6"/>
      <c r="DF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7"/>
      <c r="AJ895" s="8"/>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c r="BU895" s="6"/>
      <c r="BV895" s="6"/>
      <c r="BW895" s="6"/>
      <c r="BX895" s="6"/>
      <c r="BY895" s="6"/>
      <c r="BZ895" s="6"/>
      <c r="CA895" s="6"/>
      <c r="CB895" s="6"/>
      <c r="CC895" s="6"/>
      <c r="CD895" s="6"/>
      <c r="CE895" s="6"/>
      <c r="CF895" s="6"/>
      <c r="CG895" s="6"/>
      <c r="CH895" s="6"/>
      <c r="CI895" s="6"/>
      <c r="CJ895" s="6"/>
      <c r="CK895" s="6"/>
      <c r="CL895" s="6"/>
      <c r="CM895" s="6"/>
      <c r="CN895" s="6"/>
      <c r="CO895" s="6"/>
      <c r="CP895" s="6"/>
      <c r="CQ895" s="6"/>
      <c r="CR895" s="6"/>
      <c r="CS895" s="6"/>
      <c r="CT895" s="6"/>
      <c r="CU895" s="6"/>
      <c r="CV895" s="6"/>
      <c r="CW895" s="6"/>
      <c r="CX895" s="6"/>
      <c r="CY895" s="6"/>
      <c r="CZ895" s="6"/>
      <c r="DA895" s="6"/>
      <c r="DB895" s="6"/>
      <c r="DC895" s="6"/>
      <c r="DD895" s="6"/>
      <c r="DE895" s="6"/>
      <c r="DF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7"/>
      <c r="AJ896" s="8"/>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c r="BU896" s="6"/>
      <c r="BV896" s="6"/>
      <c r="BW896" s="6"/>
      <c r="BX896" s="6"/>
      <c r="BY896" s="6"/>
      <c r="BZ896" s="6"/>
      <c r="CA896" s="6"/>
      <c r="CB896" s="6"/>
      <c r="CC896" s="6"/>
      <c r="CD896" s="6"/>
      <c r="CE896" s="6"/>
      <c r="CF896" s="6"/>
      <c r="CG896" s="6"/>
      <c r="CH896" s="6"/>
      <c r="CI896" s="6"/>
      <c r="CJ896" s="6"/>
      <c r="CK896" s="6"/>
      <c r="CL896" s="6"/>
      <c r="CM896" s="6"/>
      <c r="CN896" s="6"/>
      <c r="CO896" s="6"/>
      <c r="CP896" s="6"/>
      <c r="CQ896" s="6"/>
      <c r="CR896" s="6"/>
      <c r="CS896" s="6"/>
      <c r="CT896" s="6"/>
      <c r="CU896" s="6"/>
      <c r="CV896" s="6"/>
      <c r="CW896" s="6"/>
      <c r="CX896" s="6"/>
      <c r="CY896" s="6"/>
      <c r="CZ896" s="6"/>
      <c r="DA896" s="6"/>
      <c r="DB896" s="6"/>
      <c r="DC896" s="6"/>
      <c r="DD896" s="6"/>
      <c r="DE896" s="6"/>
      <c r="DF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7"/>
      <c r="AJ897" s="8"/>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c r="BU897" s="6"/>
      <c r="BV897" s="6"/>
      <c r="BW897" s="6"/>
      <c r="BX897" s="6"/>
      <c r="BY897" s="6"/>
      <c r="BZ897" s="6"/>
      <c r="CA897" s="6"/>
      <c r="CB897" s="6"/>
      <c r="CC897" s="6"/>
      <c r="CD897" s="6"/>
      <c r="CE897" s="6"/>
      <c r="CF897" s="6"/>
      <c r="CG897" s="6"/>
      <c r="CH897" s="6"/>
      <c r="CI897" s="6"/>
      <c r="CJ897" s="6"/>
      <c r="CK897" s="6"/>
      <c r="CL897" s="6"/>
      <c r="CM897" s="6"/>
      <c r="CN897" s="6"/>
      <c r="CO897" s="6"/>
      <c r="CP897" s="6"/>
      <c r="CQ897" s="6"/>
      <c r="CR897" s="6"/>
      <c r="CS897" s="6"/>
      <c r="CT897" s="6"/>
      <c r="CU897" s="6"/>
      <c r="CV897" s="6"/>
      <c r="CW897" s="6"/>
      <c r="CX897" s="6"/>
      <c r="CY897" s="6"/>
      <c r="CZ897" s="6"/>
      <c r="DA897" s="6"/>
      <c r="DB897" s="6"/>
      <c r="DC897" s="6"/>
      <c r="DD897" s="6"/>
      <c r="DE897" s="6"/>
      <c r="DF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7"/>
      <c r="AJ898" s="8"/>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c r="BU898" s="6"/>
      <c r="BV898" s="6"/>
      <c r="BW898" s="6"/>
      <c r="BX898" s="6"/>
      <c r="BY898" s="6"/>
      <c r="BZ898" s="6"/>
      <c r="CA898" s="6"/>
      <c r="CB898" s="6"/>
      <c r="CC898" s="6"/>
      <c r="CD898" s="6"/>
      <c r="CE898" s="6"/>
      <c r="CF898" s="6"/>
      <c r="CG898" s="6"/>
      <c r="CH898" s="6"/>
      <c r="CI898" s="6"/>
      <c r="CJ898" s="6"/>
      <c r="CK898" s="6"/>
      <c r="CL898" s="6"/>
      <c r="CM898" s="6"/>
      <c r="CN898" s="6"/>
      <c r="CO898" s="6"/>
      <c r="CP898" s="6"/>
      <c r="CQ898" s="6"/>
      <c r="CR898" s="6"/>
      <c r="CS898" s="6"/>
      <c r="CT898" s="6"/>
      <c r="CU898" s="6"/>
      <c r="CV898" s="6"/>
      <c r="CW898" s="6"/>
      <c r="CX898" s="6"/>
      <c r="CY898" s="6"/>
      <c r="CZ898" s="6"/>
      <c r="DA898" s="6"/>
      <c r="DB898" s="6"/>
      <c r="DC898" s="6"/>
      <c r="DD898" s="6"/>
      <c r="DE898" s="6"/>
      <c r="DF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7"/>
      <c r="AJ899" s="8"/>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c r="BU899" s="6"/>
      <c r="BV899" s="6"/>
      <c r="BW899" s="6"/>
      <c r="BX899" s="6"/>
      <c r="BY899" s="6"/>
      <c r="BZ899" s="6"/>
      <c r="CA899" s="6"/>
      <c r="CB899" s="6"/>
      <c r="CC899" s="6"/>
      <c r="CD899" s="6"/>
      <c r="CE899" s="6"/>
      <c r="CF899" s="6"/>
      <c r="CG899" s="6"/>
      <c r="CH899" s="6"/>
      <c r="CI899" s="6"/>
      <c r="CJ899" s="6"/>
      <c r="CK899" s="6"/>
      <c r="CL899" s="6"/>
      <c r="CM899" s="6"/>
      <c r="CN899" s="6"/>
      <c r="CO899" s="6"/>
      <c r="CP899" s="6"/>
      <c r="CQ899" s="6"/>
      <c r="CR899" s="6"/>
      <c r="CS899" s="6"/>
      <c r="CT899" s="6"/>
      <c r="CU899" s="6"/>
      <c r="CV899" s="6"/>
      <c r="CW899" s="6"/>
      <c r="CX899" s="6"/>
      <c r="CY899" s="6"/>
      <c r="CZ899" s="6"/>
      <c r="DA899" s="6"/>
      <c r="DB899" s="6"/>
      <c r="DC899" s="6"/>
      <c r="DD899" s="6"/>
      <c r="DE899" s="6"/>
      <c r="DF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7"/>
      <c r="AJ900" s="8"/>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c r="BU900" s="6"/>
      <c r="BV900" s="6"/>
      <c r="BW900" s="6"/>
      <c r="BX900" s="6"/>
      <c r="BY900" s="6"/>
      <c r="BZ900" s="6"/>
      <c r="CA900" s="6"/>
      <c r="CB900" s="6"/>
      <c r="CC900" s="6"/>
      <c r="CD900" s="6"/>
      <c r="CE900" s="6"/>
      <c r="CF900" s="6"/>
      <c r="CG900" s="6"/>
      <c r="CH900" s="6"/>
      <c r="CI900" s="6"/>
      <c r="CJ900" s="6"/>
      <c r="CK900" s="6"/>
      <c r="CL900" s="6"/>
      <c r="CM900" s="6"/>
      <c r="CN900" s="6"/>
      <c r="CO900" s="6"/>
      <c r="CP900" s="6"/>
      <c r="CQ900" s="6"/>
      <c r="CR900" s="6"/>
      <c r="CS900" s="6"/>
      <c r="CT900" s="6"/>
      <c r="CU900" s="6"/>
      <c r="CV900" s="6"/>
      <c r="CW900" s="6"/>
      <c r="CX900" s="6"/>
      <c r="CY900" s="6"/>
      <c r="CZ900" s="6"/>
      <c r="DA900" s="6"/>
      <c r="DB900" s="6"/>
      <c r="DC900" s="6"/>
      <c r="DD900" s="6"/>
      <c r="DE900" s="6"/>
      <c r="DF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7"/>
      <c r="AJ901" s="8"/>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c r="BU901" s="6"/>
      <c r="BV901" s="6"/>
      <c r="BW901" s="6"/>
      <c r="BX901" s="6"/>
      <c r="BY901" s="6"/>
      <c r="BZ901" s="6"/>
      <c r="CA901" s="6"/>
      <c r="CB901" s="6"/>
      <c r="CC901" s="6"/>
      <c r="CD901" s="6"/>
      <c r="CE901" s="6"/>
      <c r="CF901" s="6"/>
      <c r="CG901" s="6"/>
      <c r="CH901" s="6"/>
      <c r="CI901" s="6"/>
      <c r="CJ901" s="6"/>
      <c r="CK901" s="6"/>
      <c r="CL901" s="6"/>
      <c r="CM901" s="6"/>
      <c r="CN901" s="6"/>
      <c r="CO901" s="6"/>
      <c r="CP901" s="6"/>
      <c r="CQ901" s="6"/>
      <c r="CR901" s="6"/>
      <c r="CS901" s="6"/>
      <c r="CT901" s="6"/>
      <c r="CU901" s="6"/>
      <c r="CV901" s="6"/>
      <c r="CW901" s="6"/>
      <c r="CX901" s="6"/>
      <c r="CY901" s="6"/>
      <c r="CZ901" s="6"/>
      <c r="DA901" s="6"/>
      <c r="DB901" s="6"/>
      <c r="DC901" s="6"/>
      <c r="DD901" s="6"/>
      <c r="DE901" s="6"/>
      <c r="DF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7"/>
      <c r="AJ902" s="8"/>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c r="BU902" s="6"/>
      <c r="BV902" s="6"/>
      <c r="BW902" s="6"/>
      <c r="BX902" s="6"/>
      <c r="BY902" s="6"/>
      <c r="BZ902" s="6"/>
      <c r="CA902" s="6"/>
      <c r="CB902" s="6"/>
      <c r="CC902" s="6"/>
      <c r="CD902" s="6"/>
      <c r="CE902" s="6"/>
      <c r="CF902" s="6"/>
      <c r="CG902" s="6"/>
      <c r="CH902" s="6"/>
      <c r="CI902" s="6"/>
      <c r="CJ902" s="6"/>
      <c r="CK902" s="6"/>
      <c r="CL902" s="6"/>
      <c r="CM902" s="6"/>
      <c r="CN902" s="6"/>
      <c r="CO902" s="6"/>
      <c r="CP902" s="6"/>
      <c r="CQ902" s="6"/>
      <c r="CR902" s="6"/>
      <c r="CS902" s="6"/>
      <c r="CT902" s="6"/>
      <c r="CU902" s="6"/>
      <c r="CV902" s="6"/>
      <c r="CW902" s="6"/>
      <c r="CX902" s="6"/>
      <c r="CY902" s="6"/>
      <c r="CZ902" s="6"/>
      <c r="DA902" s="6"/>
      <c r="DB902" s="6"/>
      <c r="DC902" s="6"/>
      <c r="DD902" s="6"/>
      <c r="DE902" s="6"/>
      <c r="DF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7"/>
      <c r="AJ903" s="8"/>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c r="BU903" s="6"/>
      <c r="BV903" s="6"/>
      <c r="BW903" s="6"/>
      <c r="BX903" s="6"/>
      <c r="BY903" s="6"/>
      <c r="BZ903" s="6"/>
      <c r="CA903" s="6"/>
      <c r="CB903" s="6"/>
      <c r="CC903" s="6"/>
      <c r="CD903" s="6"/>
      <c r="CE903" s="6"/>
      <c r="CF903" s="6"/>
      <c r="CG903" s="6"/>
      <c r="CH903" s="6"/>
      <c r="CI903" s="6"/>
      <c r="CJ903" s="6"/>
      <c r="CK903" s="6"/>
      <c r="CL903" s="6"/>
      <c r="CM903" s="6"/>
      <c r="CN903" s="6"/>
      <c r="CO903" s="6"/>
      <c r="CP903" s="6"/>
      <c r="CQ903" s="6"/>
      <c r="CR903" s="6"/>
      <c r="CS903" s="6"/>
      <c r="CT903" s="6"/>
      <c r="CU903" s="6"/>
      <c r="CV903" s="6"/>
      <c r="CW903" s="6"/>
      <c r="CX903" s="6"/>
      <c r="CY903" s="6"/>
      <c r="CZ903" s="6"/>
      <c r="DA903" s="6"/>
      <c r="DB903" s="6"/>
      <c r="DC903" s="6"/>
      <c r="DD903" s="6"/>
      <c r="DE903" s="6"/>
      <c r="DF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7"/>
      <c r="AJ904" s="8"/>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c r="BU904" s="6"/>
      <c r="BV904" s="6"/>
      <c r="BW904" s="6"/>
      <c r="BX904" s="6"/>
      <c r="BY904" s="6"/>
      <c r="BZ904" s="6"/>
      <c r="CA904" s="6"/>
      <c r="CB904" s="6"/>
      <c r="CC904" s="6"/>
      <c r="CD904" s="6"/>
      <c r="CE904" s="6"/>
      <c r="CF904" s="6"/>
      <c r="CG904" s="6"/>
      <c r="CH904" s="6"/>
      <c r="CI904" s="6"/>
      <c r="CJ904" s="6"/>
      <c r="CK904" s="6"/>
      <c r="CL904" s="6"/>
      <c r="CM904" s="6"/>
      <c r="CN904" s="6"/>
      <c r="CO904" s="6"/>
      <c r="CP904" s="6"/>
      <c r="CQ904" s="6"/>
      <c r="CR904" s="6"/>
      <c r="CS904" s="6"/>
      <c r="CT904" s="6"/>
      <c r="CU904" s="6"/>
      <c r="CV904" s="6"/>
      <c r="CW904" s="6"/>
      <c r="CX904" s="6"/>
      <c r="CY904" s="6"/>
      <c r="CZ904" s="6"/>
      <c r="DA904" s="6"/>
      <c r="DB904" s="6"/>
      <c r="DC904" s="6"/>
      <c r="DD904" s="6"/>
      <c r="DE904" s="6"/>
      <c r="DF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7"/>
      <c r="AJ905" s="8"/>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c r="BU905" s="6"/>
      <c r="BV905" s="6"/>
      <c r="BW905" s="6"/>
      <c r="BX905" s="6"/>
      <c r="BY905" s="6"/>
      <c r="BZ905" s="6"/>
      <c r="CA905" s="6"/>
      <c r="CB905" s="6"/>
      <c r="CC905" s="6"/>
      <c r="CD905" s="6"/>
      <c r="CE905" s="6"/>
      <c r="CF905" s="6"/>
      <c r="CG905" s="6"/>
      <c r="CH905" s="6"/>
      <c r="CI905" s="6"/>
      <c r="CJ905" s="6"/>
      <c r="CK905" s="6"/>
      <c r="CL905" s="6"/>
      <c r="CM905" s="6"/>
      <c r="CN905" s="6"/>
      <c r="CO905" s="6"/>
      <c r="CP905" s="6"/>
      <c r="CQ905" s="6"/>
      <c r="CR905" s="6"/>
      <c r="CS905" s="6"/>
      <c r="CT905" s="6"/>
      <c r="CU905" s="6"/>
      <c r="CV905" s="6"/>
      <c r="CW905" s="6"/>
      <c r="CX905" s="6"/>
      <c r="CY905" s="6"/>
      <c r="CZ905" s="6"/>
      <c r="DA905" s="6"/>
      <c r="DB905" s="6"/>
      <c r="DC905" s="6"/>
      <c r="DD905" s="6"/>
      <c r="DE905" s="6"/>
      <c r="DF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7"/>
      <c r="AJ906" s="8"/>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c r="BU906" s="6"/>
      <c r="BV906" s="6"/>
      <c r="BW906" s="6"/>
      <c r="BX906" s="6"/>
      <c r="BY906" s="6"/>
      <c r="BZ906" s="6"/>
      <c r="CA906" s="6"/>
      <c r="CB906" s="6"/>
      <c r="CC906" s="6"/>
      <c r="CD906" s="6"/>
      <c r="CE906" s="6"/>
      <c r="CF906" s="6"/>
      <c r="CG906" s="6"/>
      <c r="CH906" s="6"/>
      <c r="CI906" s="6"/>
      <c r="CJ906" s="6"/>
      <c r="CK906" s="6"/>
      <c r="CL906" s="6"/>
      <c r="CM906" s="6"/>
      <c r="CN906" s="6"/>
      <c r="CO906" s="6"/>
      <c r="CP906" s="6"/>
      <c r="CQ906" s="6"/>
      <c r="CR906" s="6"/>
      <c r="CS906" s="6"/>
      <c r="CT906" s="6"/>
      <c r="CU906" s="6"/>
      <c r="CV906" s="6"/>
      <c r="CW906" s="6"/>
      <c r="CX906" s="6"/>
      <c r="CY906" s="6"/>
      <c r="CZ906" s="6"/>
      <c r="DA906" s="6"/>
      <c r="DB906" s="6"/>
      <c r="DC906" s="6"/>
      <c r="DD906" s="6"/>
      <c r="DE906" s="6"/>
      <c r="DF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7"/>
      <c r="AJ907" s="8"/>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c r="BU907" s="6"/>
      <c r="BV907" s="6"/>
      <c r="BW907" s="6"/>
      <c r="BX907" s="6"/>
      <c r="BY907" s="6"/>
      <c r="BZ907" s="6"/>
      <c r="CA907" s="6"/>
      <c r="CB907" s="6"/>
      <c r="CC907" s="6"/>
      <c r="CD907" s="6"/>
      <c r="CE907" s="6"/>
      <c r="CF907" s="6"/>
      <c r="CG907" s="6"/>
      <c r="CH907" s="6"/>
      <c r="CI907" s="6"/>
      <c r="CJ907" s="6"/>
      <c r="CK907" s="6"/>
      <c r="CL907" s="6"/>
      <c r="CM907" s="6"/>
      <c r="CN907" s="6"/>
      <c r="CO907" s="6"/>
      <c r="CP907" s="6"/>
      <c r="CQ907" s="6"/>
      <c r="CR907" s="6"/>
      <c r="CS907" s="6"/>
      <c r="CT907" s="6"/>
      <c r="CU907" s="6"/>
      <c r="CV907" s="6"/>
      <c r="CW907" s="6"/>
      <c r="CX907" s="6"/>
      <c r="CY907" s="6"/>
      <c r="CZ907" s="6"/>
      <c r="DA907" s="6"/>
      <c r="DB907" s="6"/>
      <c r="DC907" s="6"/>
      <c r="DD907" s="6"/>
      <c r="DE907" s="6"/>
      <c r="DF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7"/>
      <c r="AJ908" s="8"/>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c r="BU908" s="6"/>
      <c r="BV908" s="6"/>
      <c r="BW908" s="6"/>
      <c r="BX908" s="6"/>
      <c r="BY908" s="6"/>
      <c r="BZ908" s="6"/>
      <c r="CA908" s="6"/>
      <c r="CB908" s="6"/>
      <c r="CC908" s="6"/>
      <c r="CD908" s="6"/>
      <c r="CE908" s="6"/>
      <c r="CF908" s="6"/>
      <c r="CG908" s="6"/>
      <c r="CH908" s="6"/>
      <c r="CI908" s="6"/>
      <c r="CJ908" s="6"/>
      <c r="CK908" s="6"/>
      <c r="CL908" s="6"/>
      <c r="CM908" s="6"/>
      <c r="CN908" s="6"/>
      <c r="CO908" s="6"/>
      <c r="CP908" s="6"/>
      <c r="CQ908" s="6"/>
      <c r="CR908" s="6"/>
      <c r="CS908" s="6"/>
      <c r="CT908" s="6"/>
      <c r="CU908" s="6"/>
      <c r="CV908" s="6"/>
      <c r="CW908" s="6"/>
      <c r="CX908" s="6"/>
      <c r="CY908" s="6"/>
      <c r="CZ908" s="6"/>
      <c r="DA908" s="6"/>
      <c r="DB908" s="6"/>
      <c r="DC908" s="6"/>
      <c r="DD908" s="6"/>
      <c r="DE908" s="6"/>
      <c r="DF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7"/>
      <c r="AJ909" s="8"/>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c r="BU909" s="6"/>
      <c r="BV909" s="6"/>
      <c r="BW909" s="6"/>
      <c r="BX909" s="6"/>
      <c r="BY909" s="6"/>
      <c r="BZ909" s="6"/>
      <c r="CA909" s="6"/>
      <c r="CB909" s="6"/>
      <c r="CC909" s="6"/>
      <c r="CD909" s="6"/>
      <c r="CE909" s="6"/>
      <c r="CF909" s="6"/>
      <c r="CG909" s="6"/>
      <c r="CH909" s="6"/>
      <c r="CI909" s="6"/>
      <c r="CJ909" s="6"/>
      <c r="CK909" s="6"/>
      <c r="CL909" s="6"/>
      <c r="CM909" s="6"/>
      <c r="CN909" s="6"/>
      <c r="CO909" s="6"/>
      <c r="CP909" s="6"/>
      <c r="CQ909" s="6"/>
      <c r="CR909" s="6"/>
      <c r="CS909" s="6"/>
      <c r="CT909" s="6"/>
      <c r="CU909" s="6"/>
      <c r="CV909" s="6"/>
      <c r="CW909" s="6"/>
      <c r="CX909" s="6"/>
      <c r="CY909" s="6"/>
      <c r="CZ909" s="6"/>
      <c r="DA909" s="6"/>
      <c r="DB909" s="6"/>
      <c r="DC909" s="6"/>
      <c r="DD909" s="6"/>
      <c r="DE909" s="6"/>
      <c r="DF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7"/>
      <c r="AJ910" s="8"/>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c r="BU910" s="6"/>
      <c r="BV910" s="6"/>
      <c r="BW910" s="6"/>
      <c r="BX910" s="6"/>
      <c r="BY910" s="6"/>
      <c r="BZ910" s="6"/>
      <c r="CA910" s="6"/>
      <c r="CB910" s="6"/>
      <c r="CC910" s="6"/>
      <c r="CD910" s="6"/>
      <c r="CE910" s="6"/>
      <c r="CF910" s="6"/>
      <c r="CG910" s="6"/>
      <c r="CH910" s="6"/>
      <c r="CI910" s="6"/>
      <c r="CJ910" s="6"/>
      <c r="CK910" s="6"/>
      <c r="CL910" s="6"/>
      <c r="CM910" s="6"/>
      <c r="CN910" s="6"/>
      <c r="CO910" s="6"/>
      <c r="CP910" s="6"/>
      <c r="CQ910" s="6"/>
      <c r="CR910" s="6"/>
      <c r="CS910" s="6"/>
      <c r="CT910" s="6"/>
      <c r="CU910" s="6"/>
      <c r="CV910" s="6"/>
      <c r="CW910" s="6"/>
      <c r="CX910" s="6"/>
      <c r="CY910" s="6"/>
      <c r="CZ910" s="6"/>
      <c r="DA910" s="6"/>
      <c r="DB910" s="6"/>
      <c r="DC910" s="6"/>
      <c r="DD910" s="6"/>
      <c r="DE910" s="6"/>
      <c r="DF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7"/>
      <c r="AJ911" s="8"/>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c r="BU911" s="6"/>
      <c r="BV911" s="6"/>
      <c r="BW911" s="6"/>
      <c r="BX911" s="6"/>
      <c r="BY911" s="6"/>
      <c r="BZ911" s="6"/>
      <c r="CA911" s="6"/>
      <c r="CB911" s="6"/>
      <c r="CC911" s="6"/>
      <c r="CD911" s="6"/>
      <c r="CE911" s="6"/>
      <c r="CF911" s="6"/>
      <c r="CG911" s="6"/>
      <c r="CH911" s="6"/>
      <c r="CI911" s="6"/>
      <c r="CJ911" s="6"/>
      <c r="CK911" s="6"/>
      <c r="CL911" s="6"/>
      <c r="CM911" s="6"/>
      <c r="CN911" s="6"/>
      <c r="CO911" s="6"/>
      <c r="CP911" s="6"/>
      <c r="CQ911" s="6"/>
      <c r="CR911" s="6"/>
      <c r="CS911" s="6"/>
      <c r="CT911" s="6"/>
      <c r="CU911" s="6"/>
      <c r="CV911" s="6"/>
      <c r="CW911" s="6"/>
      <c r="CX911" s="6"/>
      <c r="CY911" s="6"/>
      <c r="CZ911" s="6"/>
      <c r="DA911" s="6"/>
      <c r="DB911" s="6"/>
      <c r="DC911" s="6"/>
      <c r="DD911" s="6"/>
      <c r="DE911" s="6"/>
      <c r="DF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7"/>
      <c r="AJ912" s="8"/>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c r="BU912" s="6"/>
      <c r="BV912" s="6"/>
      <c r="BW912" s="6"/>
      <c r="BX912" s="6"/>
      <c r="BY912" s="6"/>
      <c r="BZ912" s="6"/>
      <c r="CA912" s="6"/>
      <c r="CB912" s="6"/>
      <c r="CC912" s="6"/>
      <c r="CD912" s="6"/>
      <c r="CE912" s="6"/>
      <c r="CF912" s="6"/>
      <c r="CG912" s="6"/>
      <c r="CH912" s="6"/>
      <c r="CI912" s="6"/>
      <c r="CJ912" s="6"/>
      <c r="CK912" s="6"/>
      <c r="CL912" s="6"/>
      <c r="CM912" s="6"/>
      <c r="CN912" s="6"/>
      <c r="CO912" s="6"/>
      <c r="CP912" s="6"/>
      <c r="CQ912" s="6"/>
      <c r="CR912" s="6"/>
      <c r="CS912" s="6"/>
      <c r="CT912" s="6"/>
      <c r="CU912" s="6"/>
      <c r="CV912" s="6"/>
      <c r="CW912" s="6"/>
      <c r="CX912" s="6"/>
      <c r="CY912" s="6"/>
      <c r="CZ912" s="6"/>
      <c r="DA912" s="6"/>
      <c r="DB912" s="6"/>
      <c r="DC912" s="6"/>
      <c r="DD912" s="6"/>
      <c r="DE912" s="6"/>
      <c r="DF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7"/>
      <c r="AJ913" s="8"/>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c r="BU913" s="6"/>
      <c r="BV913" s="6"/>
      <c r="BW913" s="6"/>
      <c r="BX913" s="6"/>
      <c r="BY913" s="6"/>
      <c r="BZ913" s="6"/>
      <c r="CA913" s="6"/>
      <c r="CB913" s="6"/>
      <c r="CC913" s="6"/>
      <c r="CD913" s="6"/>
      <c r="CE913" s="6"/>
      <c r="CF913" s="6"/>
      <c r="CG913" s="6"/>
      <c r="CH913" s="6"/>
      <c r="CI913" s="6"/>
      <c r="CJ913" s="6"/>
      <c r="CK913" s="6"/>
      <c r="CL913" s="6"/>
      <c r="CM913" s="6"/>
      <c r="CN913" s="6"/>
      <c r="CO913" s="6"/>
      <c r="CP913" s="6"/>
      <c r="CQ913" s="6"/>
      <c r="CR913" s="6"/>
      <c r="CS913" s="6"/>
      <c r="CT913" s="6"/>
      <c r="CU913" s="6"/>
      <c r="CV913" s="6"/>
      <c r="CW913" s="6"/>
      <c r="CX913" s="6"/>
      <c r="CY913" s="6"/>
      <c r="CZ913" s="6"/>
      <c r="DA913" s="6"/>
      <c r="DB913" s="6"/>
      <c r="DC913" s="6"/>
      <c r="DD913" s="6"/>
      <c r="DE913" s="6"/>
      <c r="DF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7"/>
      <c r="AJ914" s="8"/>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c r="BU914" s="6"/>
      <c r="BV914" s="6"/>
      <c r="BW914" s="6"/>
      <c r="BX914" s="6"/>
      <c r="BY914" s="6"/>
      <c r="BZ914" s="6"/>
      <c r="CA914" s="6"/>
      <c r="CB914" s="6"/>
      <c r="CC914" s="6"/>
      <c r="CD914" s="6"/>
      <c r="CE914" s="6"/>
      <c r="CF914" s="6"/>
      <c r="CG914" s="6"/>
      <c r="CH914" s="6"/>
      <c r="CI914" s="6"/>
      <c r="CJ914" s="6"/>
      <c r="CK914" s="6"/>
      <c r="CL914" s="6"/>
      <c r="CM914" s="6"/>
      <c r="CN914" s="6"/>
      <c r="CO914" s="6"/>
      <c r="CP914" s="6"/>
      <c r="CQ914" s="6"/>
      <c r="CR914" s="6"/>
      <c r="CS914" s="6"/>
      <c r="CT914" s="6"/>
      <c r="CU914" s="6"/>
      <c r="CV914" s="6"/>
      <c r="CW914" s="6"/>
      <c r="CX914" s="6"/>
      <c r="CY914" s="6"/>
      <c r="CZ914" s="6"/>
      <c r="DA914" s="6"/>
      <c r="DB914" s="6"/>
      <c r="DC914" s="6"/>
      <c r="DD914" s="6"/>
      <c r="DE914" s="6"/>
      <c r="DF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7"/>
      <c r="AJ915" s="8"/>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c r="BU915" s="6"/>
      <c r="BV915" s="6"/>
      <c r="BW915" s="6"/>
      <c r="BX915" s="6"/>
      <c r="BY915" s="6"/>
      <c r="BZ915" s="6"/>
      <c r="CA915" s="6"/>
      <c r="CB915" s="6"/>
      <c r="CC915" s="6"/>
      <c r="CD915" s="6"/>
      <c r="CE915" s="6"/>
      <c r="CF915" s="6"/>
      <c r="CG915" s="6"/>
      <c r="CH915" s="6"/>
      <c r="CI915" s="6"/>
      <c r="CJ915" s="6"/>
      <c r="CK915" s="6"/>
      <c r="CL915" s="6"/>
      <c r="CM915" s="6"/>
      <c r="CN915" s="6"/>
      <c r="CO915" s="6"/>
      <c r="CP915" s="6"/>
      <c r="CQ915" s="6"/>
      <c r="CR915" s="6"/>
      <c r="CS915" s="6"/>
      <c r="CT915" s="6"/>
      <c r="CU915" s="6"/>
      <c r="CV915" s="6"/>
      <c r="CW915" s="6"/>
      <c r="CX915" s="6"/>
      <c r="CY915" s="6"/>
      <c r="CZ915" s="6"/>
      <c r="DA915" s="6"/>
      <c r="DB915" s="6"/>
      <c r="DC915" s="6"/>
      <c r="DD915" s="6"/>
      <c r="DE915" s="6"/>
      <c r="DF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7"/>
      <c r="AJ916" s="8"/>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c r="BU916" s="6"/>
      <c r="BV916" s="6"/>
      <c r="BW916" s="6"/>
      <c r="BX916" s="6"/>
      <c r="BY916" s="6"/>
      <c r="BZ916" s="6"/>
      <c r="CA916" s="6"/>
      <c r="CB916" s="6"/>
      <c r="CC916" s="6"/>
      <c r="CD916" s="6"/>
      <c r="CE916" s="6"/>
      <c r="CF916" s="6"/>
      <c r="CG916" s="6"/>
      <c r="CH916" s="6"/>
      <c r="CI916" s="6"/>
      <c r="CJ916" s="6"/>
      <c r="CK916" s="6"/>
      <c r="CL916" s="6"/>
      <c r="CM916" s="6"/>
      <c r="CN916" s="6"/>
      <c r="CO916" s="6"/>
      <c r="CP916" s="6"/>
      <c r="CQ916" s="6"/>
      <c r="CR916" s="6"/>
      <c r="CS916" s="6"/>
      <c r="CT916" s="6"/>
      <c r="CU916" s="6"/>
      <c r="CV916" s="6"/>
      <c r="CW916" s="6"/>
      <c r="CX916" s="6"/>
      <c r="CY916" s="6"/>
      <c r="CZ916" s="6"/>
      <c r="DA916" s="6"/>
      <c r="DB916" s="6"/>
      <c r="DC916" s="6"/>
      <c r="DD916" s="6"/>
      <c r="DE916" s="6"/>
      <c r="DF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7"/>
      <c r="AJ917" s="8"/>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c r="BU917" s="6"/>
      <c r="BV917" s="6"/>
      <c r="BW917" s="6"/>
      <c r="BX917" s="6"/>
      <c r="BY917" s="6"/>
      <c r="BZ917" s="6"/>
      <c r="CA917" s="6"/>
      <c r="CB917" s="6"/>
      <c r="CC917" s="6"/>
      <c r="CD917" s="6"/>
      <c r="CE917" s="6"/>
      <c r="CF917" s="6"/>
      <c r="CG917" s="6"/>
      <c r="CH917" s="6"/>
      <c r="CI917" s="6"/>
      <c r="CJ917" s="6"/>
      <c r="CK917" s="6"/>
      <c r="CL917" s="6"/>
      <c r="CM917" s="6"/>
      <c r="CN917" s="6"/>
      <c r="CO917" s="6"/>
      <c r="CP917" s="6"/>
      <c r="CQ917" s="6"/>
      <c r="CR917" s="6"/>
      <c r="CS917" s="6"/>
      <c r="CT917" s="6"/>
      <c r="CU917" s="6"/>
      <c r="CV917" s="6"/>
      <c r="CW917" s="6"/>
      <c r="CX917" s="6"/>
      <c r="CY917" s="6"/>
      <c r="CZ917" s="6"/>
      <c r="DA917" s="6"/>
      <c r="DB917" s="6"/>
      <c r="DC917" s="6"/>
      <c r="DD917" s="6"/>
      <c r="DE917" s="6"/>
      <c r="DF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7"/>
      <c r="AJ918" s="8"/>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c r="BU918" s="6"/>
      <c r="BV918" s="6"/>
      <c r="BW918" s="6"/>
      <c r="BX918" s="6"/>
      <c r="BY918" s="6"/>
      <c r="BZ918" s="6"/>
      <c r="CA918" s="6"/>
      <c r="CB918" s="6"/>
      <c r="CC918" s="6"/>
      <c r="CD918" s="6"/>
      <c r="CE918" s="6"/>
      <c r="CF918" s="6"/>
      <c r="CG918" s="6"/>
      <c r="CH918" s="6"/>
      <c r="CI918" s="6"/>
      <c r="CJ918" s="6"/>
      <c r="CK918" s="6"/>
      <c r="CL918" s="6"/>
      <c r="CM918" s="6"/>
      <c r="CN918" s="6"/>
      <c r="CO918" s="6"/>
      <c r="CP918" s="6"/>
      <c r="CQ918" s="6"/>
      <c r="CR918" s="6"/>
      <c r="CS918" s="6"/>
      <c r="CT918" s="6"/>
      <c r="CU918" s="6"/>
      <c r="CV918" s="6"/>
      <c r="CW918" s="6"/>
      <c r="CX918" s="6"/>
      <c r="CY918" s="6"/>
      <c r="CZ918" s="6"/>
      <c r="DA918" s="6"/>
      <c r="DB918" s="6"/>
      <c r="DC918" s="6"/>
      <c r="DD918" s="6"/>
      <c r="DE918" s="6"/>
      <c r="DF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7"/>
      <c r="AJ919" s="8"/>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c r="BU919" s="6"/>
      <c r="BV919" s="6"/>
      <c r="BW919" s="6"/>
      <c r="BX919" s="6"/>
      <c r="BY919" s="6"/>
      <c r="BZ919" s="6"/>
      <c r="CA919" s="6"/>
      <c r="CB919" s="6"/>
      <c r="CC919" s="6"/>
      <c r="CD919" s="6"/>
      <c r="CE919" s="6"/>
      <c r="CF919" s="6"/>
      <c r="CG919" s="6"/>
      <c r="CH919" s="6"/>
      <c r="CI919" s="6"/>
      <c r="CJ919" s="6"/>
      <c r="CK919" s="6"/>
      <c r="CL919" s="6"/>
      <c r="CM919" s="6"/>
      <c r="CN919" s="6"/>
      <c r="CO919" s="6"/>
      <c r="CP919" s="6"/>
      <c r="CQ919" s="6"/>
      <c r="CR919" s="6"/>
      <c r="CS919" s="6"/>
      <c r="CT919" s="6"/>
      <c r="CU919" s="6"/>
      <c r="CV919" s="6"/>
      <c r="CW919" s="6"/>
      <c r="CX919" s="6"/>
      <c r="CY919" s="6"/>
      <c r="CZ919" s="6"/>
      <c r="DA919" s="6"/>
      <c r="DB919" s="6"/>
      <c r="DC919" s="6"/>
      <c r="DD919" s="6"/>
      <c r="DE919" s="6"/>
      <c r="DF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7"/>
      <c r="AJ920" s="8"/>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c r="BU920" s="6"/>
      <c r="BV920" s="6"/>
      <c r="BW920" s="6"/>
      <c r="BX920" s="6"/>
      <c r="BY920" s="6"/>
      <c r="BZ920" s="6"/>
      <c r="CA920" s="6"/>
      <c r="CB920" s="6"/>
      <c r="CC920" s="6"/>
      <c r="CD920" s="6"/>
      <c r="CE920" s="6"/>
      <c r="CF920" s="6"/>
      <c r="CG920" s="6"/>
      <c r="CH920" s="6"/>
      <c r="CI920" s="6"/>
      <c r="CJ920" s="6"/>
      <c r="CK920" s="6"/>
      <c r="CL920" s="6"/>
      <c r="CM920" s="6"/>
      <c r="CN920" s="6"/>
      <c r="CO920" s="6"/>
      <c r="CP920" s="6"/>
      <c r="CQ920" s="6"/>
      <c r="CR920" s="6"/>
      <c r="CS920" s="6"/>
      <c r="CT920" s="6"/>
      <c r="CU920" s="6"/>
      <c r="CV920" s="6"/>
      <c r="CW920" s="6"/>
      <c r="CX920" s="6"/>
      <c r="CY920" s="6"/>
      <c r="CZ920" s="6"/>
      <c r="DA920" s="6"/>
      <c r="DB920" s="6"/>
      <c r="DC920" s="6"/>
      <c r="DD920" s="6"/>
      <c r="DE920" s="6"/>
      <c r="DF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7"/>
      <c r="AJ921" s="8"/>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c r="BU921" s="6"/>
      <c r="BV921" s="6"/>
      <c r="BW921" s="6"/>
      <c r="BX921" s="6"/>
      <c r="BY921" s="6"/>
      <c r="BZ921" s="6"/>
      <c r="CA921" s="6"/>
      <c r="CB921" s="6"/>
      <c r="CC921" s="6"/>
      <c r="CD921" s="6"/>
      <c r="CE921" s="6"/>
      <c r="CF921" s="6"/>
      <c r="CG921" s="6"/>
      <c r="CH921" s="6"/>
      <c r="CI921" s="6"/>
      <c r="CJ921" s="6"/>
      <c r="CK921" s="6"/>
      <c r="CL921" s="6"/>
      <c r="CM921" s="6"/>
      <c r="CN921" s="6"/>
      <c r="CO921" s="6"/>
      <c r="CP921" s="6"/>
      <c r="CQ921" s="6"/>
      <c r="CR921" s="6"/>
      <c r="CS921" s="6"/>
      <c r="CT921" s="6"/>
      <c r="CU921" s="6"/>
      <c r="CV921" s="6"/>
      <c r="CW921" s="6"/>
      <c r="CX921" s="6"/>
      <c r="CY921" s="6"/>
      <c r="CZ921" s="6"/>
      <c r="DA921" s="6"/>
      <c r="DB921" s="6"/>
      <c r="DC921" s="6"/>
      <c r="DD921" s="6"/>
      <c r="DE921" s="6"/>
      <c r="DF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7"/>
      <c r="AJ922" s="8"/>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c r="BU922" s="6"/>
      <c r="BV922" s="6"/>
      <c r="BW922" s="6"/>
      <c r="BX922" s="6"/>
      <c r="BY922" s="6"/>
      <c r="BZ922" s="6"/>
      <c r="CA922" s="6"/>
      <c r="CB922" s="6"/>
      <c r="CC922" s="6"/>
      <c r="CD922" s="6"/>
      <c r="CE922" s="6"/>
      <c r="CF922" s="6"/>
      <c r="CG922" s="6"/>
      <c r="CH922" s="6"/>
      <c r="CI922" s="6"/>
      <c r="CJ922" s="6"/>
      <c r="CK922" s="6"/>
      <c r="CL922" s="6"/>
      <c r="CM922" s="6"/>
      <c r="CN922" s="6"/>
      <c r="CO922" s="6"/>
      <c r="CP922" s="6"/>
      <c r="CQ922" s="6"/>
      <c r="CR922" s="6"/>
      <c r="CS922" s="6"/>
      <c r="CT922" s="6"/>
      <c r="CU922" s="6"/>
      <c r="CV922" s="6"/>
      <c r="CW922" s="6"/>
      <c r="CX922" s="6"/>
      <c r="CY922" s="6"/>
      <c r="CZ922" s="6"/>
      <c r="DA922" s="6"/>
      <c r="DB922" s="6"/>
      <c r="DC922" s="6"/>
      <c r="DD922" s="6"/>
      <c r="DE922" s="6"/>
      <c r="DF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7"/>
      <c r="AJ923" s="8"/>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c r="BU923" s="6"/>
      <c r="BV923" s="6"/>
      <c r="BW923" s="6"/>
      <c r="BX923" s="6"/>
      <c r="BY923" s="6"/>
      <c r="BZ923" s="6"/>
      <c r="CA923" s="6"/>
      <c r="CB923" s="6"/>
      <c r="CC923" s="6"/>
      <c r="CD923" s="6"/>
      <c r="CE923" s="6"/>
      <c r="CF923" s="6"/>
      <c r="CG923" s="6"/>
      <c r="CH923" s="6"/>
      <c r="CI923" s="6"/>
      <c r="CJ923" s="6"/>
      <c r="CK923" s="6"/>
      <c r="CL923" s="6"/>
      <c r="CM923" s="6"/>
      <c r="CN923" s="6"/>
      <c r="CO923" s="6"/>
      <c r="CP923" s="6"/>
      <c r="CQ923" s="6"/>
      <c r="CR923" s="6"/>
      <c r="CS923" s="6"/>
      <c r="CT923" s="6"/>
      <c r="CU923" s="6"/>
      <c r="CV923" s="6"/>
      <c r="CW923" s="6"/>
      <c r="CX923" s="6"/>
      <c r="CY923" s="6"/>
      <c r="CZ923" s="6"/>
      <c r="DA923" s="6"/>
      <c r="DB923" s="6"/>
      <c r="DC923" s="6"/>
      <c r="DD923" s="6"/>
      <c r="DE923" s="6"/>
      <c r="DF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7"/>
      <c r="AJ924" s="8"/>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c r="BU924" s="6"/>
      <c r="BV924" s="6"/>
      <c r="BW924" s="6"/>
      <c r="BX924" s="6"/>
      <c r="BY924" s="6"/>
      <c r="BZ924" s="6"/>
      <c r="CA924" s="6"/>
      <c r="CB924" s="6"/>
      <c r="CC924" s="6"/>
      <c r="CD924" s="6"/>
      <c r="CE924" s="6"/>
      <c r="CF924" s="6"/>
      <c r="CG924" s="6"/>
      <c r="CH924" s="6"/>
      <c r="CI924" s="6"/>
      <c r="CJ924" s="6"/>
      <c r="CK924" s="6"/>
      <c r="CL924" s="6"/>
      <c r="CM924" s="6"/>
      <c r="CN924" s="6"/>
      <c r="CO924" s="6"/>
      <c r="CP924" s="6"/>
      <c r="CQ924" s="6"/>
      <c r="CR924" s="6"/>
      <c r="CS924" s="6"/>
      <c r="CT924" s="6"/>
      <c r="CU924" s="6"/>
      <c r="CV924" s="6"/>
      <c r="CW924" s="6"/>
      <c r="CX924" s="6"/>
      <c r="CY924" s="6"/>
      <c r="CZ924" s="6"/>
      <c r="DA924" s="6"/>
      <c r="DB924" s="6"/>
      <c r="DC924" s="6"/>
      <c r="DD924" s="6"/>
      <c r="DE924" s="6"/>
      <c r="DF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7"/>
      <c r="AJ925" s="8"/>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c r="BU925" s="6"/>
      <c r="BV925" s="6"/>
      <c r="BW925" s="6"/>
      <c r="BX925" s="6"/>
      <c r="BY925" s="6"/>
      <c r="BZ925" s="6"/>
      <c r="CA925" s="6"/>
      <c r="CB925" s="6"/>
      <c r="CC925" s="6"/>
      <c r="CD925" s="6"/>
      <c r="CE925" s="6"/>
      <c r="CF925" s="6"/>
      <c r="CG925" s="6"/>
      <c r="CH925" s="6"/>
      <c r="CI925" s="6"/>
      <c r="CJ925" s="6"/>
      <c r="CK925" s="6"/>
      <c r="CL925" s="6"/>
      <c r="CM925" s="6"/>
      <c r="CN925" s="6"/>
      <c r="CO925" s="6"/>
      <c r="CP925" s="6"/>
      <c r="CQ925" s="6"/>
      <c r="CR925" s="6"/>
      <c r="CS925" s="6"/>
      <c r="CT925" s="6"/>
      <c r="CU925" s="6"/>
      <c r="CV925" s="6"/>
      <c r="CW925" s="6"/>
      <c r="CX925" s="6"/>
      <c r="CY925" s="6"/>
      <c r="CZ925" s="6"/>
      <c r="DA925" s="6"/>
      <c r="DB925" s="6"/>
      <c r="DC925" s="6"/>
      <c r="DD925" s="6"/>
      <c r="DE925" s="6"/>
      <c r="DF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7"/>
      <c r="AJ926" s="8"/>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c r="BU926" s="6"/>
      <c r="BV926" s="6"/>
      <c r="BW926" s="6"/>
      <c r="BX926" s="6"/>
      <c r="BY926" s="6"/>
      <c r="BZ926" s="6"/>
      <c r="CA926" s="6"/>
      <c r="CB926" s="6"/>
      <c r="CC926" s="6"/>
      <c r="CD926" s="6"/>
      <c r="CE926" s="6"/>
      <c r="CF926" s="6"/>
      <c r="CG926" s="6"/>
      <c r="CH926" s="6"/>
      <c r="CI926" s="6"/>
      <c r="CJ926" s="6"/>
      <c r="CK926" s="6"/>
      <c r="CL926" s="6"/>
      <c r="CM926" s="6"/>
      <c r="CN926" s="6"/>
      <c r="CO926" s="6"/>
      <c r="CP926" s="6"/>
      <c r="CQ926" s="6"/>
      <c r="CR926" s="6"/>
      <c r="CS926" s="6"/>
      <c r="CT926" s="6"/>
      <c r="CU926" s="6"/>
      <c r="CV926" s="6"/>
      <c r="CW926" s="6"/>
      <c r="CX926" s="6"/>
      <c r="CY926" s="6"/>
      <c r="CZ926" s="6"/>
      <c r="DA926" s="6"/>
      <c r="DB926" s="6"/>
      <c r="DC926" s="6"/>
      <c r="DD926" s="6"/>
      <c r="DE926" s="6"/>
      <c r="DF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7"/>
      <c r="AJ927" s="8"/>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c r="BU927" s="6"/>
      <c r="BV927" s="6"/>
      <c r="BW927" s="6"/>
      <c r="BX927" s="6"/>
      <c r="BY927" s="6"/>
      <c r="BZ927" s="6"/>
      <c r="CA927" s="6"/>
      <c r="CB927" s="6"/>
      <c r="CC927" s="6"/>
      <c r="CD927" s="6"/>
      <c r="CE927" s="6"/>
      <c r="CF927" s="6"/>
      <c r="CG927" s="6"/>
      <c r="CH927" s="6"/>
      <c r="CI927" s="6"/>
      <c r="CJ927" s="6"/>
      <c r="CK927" s="6"/>
      <c r="CL927" s="6"/>
      <c r="CM927" s="6"/>
      <c r="CN927" s="6"/>
      <c r="CO927" s="6"/>
      <c r="CP927" s="6"/>
      <c r="CQ927" s="6"/>
      <c r="CR927" s="6"/>
      <c r="CS927" s="6"/>
      <c r="CT927" s="6"/>
      <c r="CU927" s="6"/>
      <c r="CV927" s="6"/>
      <c r="CW927" s="6"/>
      <c r="CX927" s="6"/>
      <c r="CY927" s="6"/>
      <c r="CZ927" s="6"/>
      <c r="DA927" s="6"/>
      <c r="DB927" s="6"/>
      <c r="DC927" s="6"/>
      <c r="DD927" s="6"/>
      <c r="DE927" s="6"/>
      <c r="DF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7"/>
      <c r="AJ928" s="8"/>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c r="BU928" s="6"/>
      <c r="BV928" s="6"/>
      <c r="BW928" s="6"/>
      <c r="BX928" s="6"/>
      <c r="BY928" s="6"/>
      <c r="BZ928" s="6"/>
      <c r="CA928" s="6"/>
      <c r="CB928" s="6"/>
      <c r="CC928" s="6"/>
      <c r="CD928" s="6"/>
      <c r="CE928" s="6"/>
      <c r="CF928" s="6"/>
      <c r="CG928" s="6"/>
      <c r="CH928" s="6"/>
      <c r="CI928" s="6"/>
      <c r="CJ928" s="6"/>
      <c r="CK928" s="6"/>
      <c r="CL928" s="6"/>
      <c r="CM928" s="6"/>
      <c r="CN928" s="6"/>
      <c r="CO928" s="6"/>
      <c r="CP928" s="6"/>
      <c r="CQ928" s="6"/>
      <c r="CR928" s="6"/>
      <c r="CS928" s="6"/>
      <c r="CT928" s="6"/>
      <c r="CU928" s="6"/>
      <c r="CV928" s="6"/>
      <c r="CW928" s="6"/>
      <c r="CX928" s="6"/>
      <c r="CY928" s="6"/>
      <c r="CZ928" s="6"/>
      <c r="DA928" s="6"/>
      <c r="DB928" s="6"/>
      <c r="DC928" s="6"/>
      <c r="DD928" s="6"/>
      <c r="DE928" s="6"/>
      <c r="DF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7"/>
      <c r="AJ929" s="8"/>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c r="BU929" s="6"/>
      <c r="BV929" s="6"/>
      <c r="BW929" s="6"/>
      <c r="BX929" s="6"/>
      <c r="BY929" s="6"/>
      <c r="BZ929" s="6"/>
      <c r="CA929" s="6"/>
      <c r="CB929" s="6"/>
      <c r="CC929" s="6"/>
      <c r="CD929" s="6"/>
      <c r="CE929" s="6"/>
      <c r="CF929" s="6"/>
      <c r="CG929" s="6"/>
      <c r="CH929" s="6"/>
      <c r="CI929" s="6"/>
      <c r="CJ929" s="6"/>
      <c r="CK929" s="6"/>
      <c r="CL929" s="6"/>
      <c r="CM929" s="6"/>
      <c r="CN929" s="6"/>
      <c r="CO929" s="6"/>
      <c r="CP929" s="6"/>
      <c r="CQ929" s="6"/>
      <c r="CR929" s="6"/>
      <c r="CS929" s="6"/>
      <c r="CT929" s="6"/>
      <c r="CU929" s="6"/>
      <c r="CV929" s="6"/>
      <c r="CW929" s="6"/>
      <c r="CX929" s="6"/>
      <c r="CY929" s="6"/>
      <c r="CZ929" s="6"/>
      <c r="DA929" s="6"/>
      <c r="DB929" s="6"/>
      <c r="DC929" s="6"/>
      <c r="DD929" s="6"/>
      <c r="DE929" s="6"/>
      <c r="DF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7"/>
      <c r="AJ930" s="8"/>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c r="BU930" s="6"/>
      <c r="BV930" s="6"/>
      <c r="BW930" s="6"/>
      <c r="BX930" s="6"/>
      <c r="BY930" s="6"/>
      <c r="BZ930" s="6"/>
      <c r="CA930" s="6"/>
      <c r="CB930" s="6"/>
      <c r="CC930" s="6"/>
      <c r="CD930" s="6"/>
      <c r="CE930" s="6"/>
      <c r="CF930" s="6"/>
      <c r="CG930" s="6"/>
      <c r="CH930" s="6"/>
      <c r="CI930" s="6"/>
      <c r="CJ930" s="6"/>
      <c r="CK930" s="6"/>
      <c r="CL930" s="6"/>
      <c r="CM930" s="6"/>
      <c r="CN930" s="6"/>
      <c r="CO930" s="6"/>
      <c r="CP930" s="6"/>
      <c r="CQ930" s="6"/>
      <c r="CR930" s="6"/>
      <c r="CS930" s="6"/>
      <c r="CT930" s="6"/>
      <c r="CU930" s="6"/>
      <c r="CV930" s="6"/>
      <c r="CW930" s="6"/>
      <c r="CX930" s="6"/>
      <c r="CY930" s="6"/>
      <c r="CZ930" s="6"/>
      <c r="DA930" s="6"/>
      <c r="DB930" s="6"/>
      <c r="DC930" s="6"/>
      <c r="DD930" s="6"/>
      <c r="DE930" s="6"/>
      <c r="DF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7"/>
      <c r="AJ931" s="8"/>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c r="BU931" s="6"/>
      <c r="BV931" s="6"/>
      <c r="BW931" s="6"/>
      <c r="BX931" s="6"/>
      <c r="BY931" s="6"/>
      <c r="BZ931" s="6"/>
      <c r="CA931" s="6"/>
      <c r="CB931" s="6"/>
      <c r="CC931" s="6"/>
      <c r="CD931" s="6"/>
      <c r="CE931" s="6"/>
      <c r="CF931" s="6"/>
      <c r="CG931" s="6"/>
      <c r="CH931" s="6"/>
      <c r="CI931" s="6"/>
      <c r="CJ931" s="6"/>
      <c r="CK931" s="6"/>
      <c r="CL931" s="6"/>
      <c r="CM931" s="6"/>
      <c r="CN931" s="6"/>
      <c r="CO931" s="6"/>
      <c r="CP931" s="6"/>
      <c r="CQ931" s="6"/>
      <c r="CR931" s="6"/>
      <c r="CS931" s="6"/>
      <c r="CT931" s="6"/>
      <c r="CU931" s="6"/>
      <c r="CV931" s="6"/>
      <c r="CW931" s="6"/>
      <c r="CX931" s="6"/>
      <c r="CY931" s="6"/>
      <c r="CZ931" s="6"/>
      <c r="DA931" s="6"/>
      <c r="DB931" s="6"/>
      <c r="DC931" s="6"/>
      <c r="DD931" s="6"/>
      <c r="DE931" s="6"/>
      <c r="DF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7"/>
      <c r="AJ932" s="8"/>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c r="BU932" s="6"/>
      <c r="BV932" s="6"/>
      <c r="BW932" s="6"/>
      <c r="BX932" s="6"/>
      <c r="BY932" s="6"/>
      <c r="BZ932" s="6"/>
      <c r="CA932" s="6"/>
      <c r="CB932" s="6"/>
      <c r="CC932" s="6"/>
      <c r="CD932" s="6"/>
      <c r="CE932" s="6"/>
      <c r="CF932" s="6"/>
      <c r="CG932" s="6"/>
      <c r="CH932" s="6"/>
      <c r="CI932" s="6"/>
      <c r="CJ932" s="6"/>
      <c r="CK932" s="6"/>
      <c r="CL932" s="6"/>
      <c r="CM932" s="6"/>
      <c r="CN932" s="6"/>
      <c r="CO932" s="6"/>
      <c r="CP932" s="6"/>
      <c r="CQ932" s="6"/>
      <c r="CR932" s="6"/>
      <c r="CS932" s="6"/>
      <c r="CT932" s="6"/>
      <c r="CU932" s="6"/>
      <c r="CV932" s="6"/>
      <c r="CW932" s="6"/>
      <c r="CX932" s="6"/>
      <c r="CY932" s="6"/>
      <c r="CZ932" s="6"/>
      <c r="DA932" s="6"/>
      <c r="DB932" s="6"/>
      <c r="DC932" s="6"/>
      <c r="DD932" s="6"/>
      <c r="DE932" s="6"/>
      <c r="DF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7"/>
      <c r="AJ933" s="8"/>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c r="BU933" s="6"/>
      <c r="BV933" s="6"/>
      <c r="BW933" s="6"/>
      <c r="BX933" s="6"/>
      <c r="BY933" s="6"/>
      <c r="BZ933" s="6"/>
      <c r="CA933" s="6"/>
      <c r="CB933" s="6"/>
      <c r="CC933" s="6"/>
      <c r="CD933" s="6"/>
      <c r="CE933" s="6"/>
      <c r="CF933" s="6"/>
      <c r="CG933" s="6"/>
      <c r="CH933" s="6"/>
      <c r="CI933" s="6"/>
      <c r="CJ933" s="6"/>
      <c r="CK933" s="6"/>
      <c r="CL933" s="6"/>
      <c r="CM933" s="6"/>
      <c r="CN933" s="6"/>
      <c r="CO933" s="6"/>
      <c r="CP933" s="6"/>
      <c r="CQ933" s="6"/>
      <c r="CR933" s="6"/>
      <c r="CS933" s="6"/>
      <c r="CT933" s="6"/>
      <c r="CU933" s="6"/>
      <c r="CV933" s="6"/>
      <c r="CW933" s="6"/>
      <c r="CX933" s="6"/>
      <c r="CY933" s="6"/>
      <c r="CZ933" s="6"/>
      <c r="DA933" s="6"/>
      <c r="DB933" s="6"/>
      <c r="DC933" s="6"/>
      <c r="DD933" s="6"/>
      <c r="DE933" s="6"/>
      <c r="DF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7"/>
      <c r="AJ934" s="8"/>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c r="BU934" s="6"/>
      <c r="BV934" s="6"/>
      <c r="BW934" s="6"/>
      <c r="BX934" s="6"/>
      <c r="BY934" s="6"/>
      <c r="BZ934" s="6"/>
      <c r="CA934" s="6"/>
      <c r="CB934" s="6"/>
      <c r="CC934" s="6"/>
      <c r="CD934" s="6"/>
      <c r="CE934" s="6"/>
      <c r="CF934" s="6"/>
      <c r="CG934" s="6"/>
      <c r="CH934" s="6"/>
      <c r="CI934" s="6"/>
      <c r="CJ934" s="6"/>
      <c r="CK934" s="6"/>
      <c r="CL934" s="6"/>
      <c r="CM934" s="6"/>
      <c r="CN934" s="6"/>
      <c r="CO934" s="6"/>
      <c r="CP934" s="6"/>
      <c r="CQ934" s="6"/>
      <c r="CR934" s="6"/>
      <c r="CS934" s="6"/>
      <c r="CT934" s="6"/>
      <c r="CU934" s="6"/>
      <c r="CV934" s="6"/>
      <c r="CW934" s="6"/>
      <c r="CX934" s="6"/>
      <c r="CY934" s="6"/>
      <c r="CZ934" s="6"/>
      <c r="DA934" s="6"/>
      <c r="DB934" s="6"/>
      <c r="DC934" s="6"/>
      <c r="DD934" s="6"/>
      <c r="DE934" s="6"/>
      <c r="DF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7"/>
      <c r="AJ935" s="8"/>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c r="BU935" s="6"/>
      <c r="BV935" s="6"/>
      <c r="BW935" s="6"/>
      <c r="BX935" s="6"/>
      <c r="BY935" s="6"/>
      <c r="BZ935" s="6"/>
      <c r="CA935" s="6"/>
      <c r="CB935" s="6"/>
      <c r="CC935" s="6"/>
      <c r="CD935" s="6"/>
      <c r="CE935" s="6"/>
      <c r="CF935" s="6"/>
      <c r="CG935" s="6"/>
      <c r="CH935" s="6"/>
      <c r="CI935" s="6"/>
      <c r="CJ935" s="6"/>
      <c r="CK935" s="6"/>
      <c r="CL935" s="6"/>
      <c r="CM935" s="6"/>
      <c r="CN935" s="6"/>
      <c r="CO935" s="6"/>
      <c r="CP935" s="6"/>
      <c r="CQ935" s="6"/>
      <c r="CR935" s="6"/>
      <c r="CS935" s="6"/>
      <c r="CT935" s="6"/>
      <c r="CU935" s="6"/>
      <c r="CV935" s="6"/>
      <c r="CW935" s="6"/>
      <c r="CX935" s="6"/>
      <c r="CY935" s="6"/>
      <c r="CZ935" s="6"/>
      <c r="DA935" s="6"/>
      <c r="DB935" s="6"/>
      <c r="DC935" s="6"/>
      <c r="DD935" s="6"/>
      <c r="DE935" s="6"/>
      <c r="DF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7"/>
      <c r="AJ936" s="8"/>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c r="BU936" s="6"/>
      <c r="BV936" s="6"/>
      <c r="BW936" s="6"/>
      <c r="BX936" s="6"/>
      <c r="BY936" s="6"/>
      <c r="BZ936" s="6"/>
      <c r="CA936" s="6"/>
      <c r="CB936" s="6"/>
      <c r="CC936" s="6"/>
      <c r="CD936" s="6"/>
      <c r="CE936" s="6"/>
      <c r="CF936" s="6"/>
      <c r="CG936" s="6"/>
      <c r="CH936" s="6"/>
      <c r="CI936" s="6"/>
      <c r="CJ936" s="6"/>
      <c r="CK936" s="6"/>
      <c r="CL936" s="6"/>
      <c r="CM936" s="6"/>
      <c r="CN936" s="6"/>
      <c r="CO936" s="6"/>
      <c r="CP936" s="6"/>
      <c r="CQ936" s="6"/>
      <c r="CR936" s="6"/>
      <c r="CS936" s="6"/>
      <c r="CT936" s="6"/>
      <c r="CU936" s="6"/>
      <c r="CV936" s="6"/>
      <c r="CW936" s="6"/>
      <c r="CX936" s="6"/>
      <c r="CY936" s="6"/>
      <c r="CZ936" s="6"/>
      <c r="DA936" s="6"/>
      <c r="DB936" s="6"/>
      <c r="DC936" s="6"/>
      <c r="DD936" s="6"/>
      <c r="DE936" s="6"/>
      <c r="DF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7"/>
      <c r="AJ937" s="8"/>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c r="BU937" s="6"/>
      <c r="BV937" s="6"/>
      <c r="BW937" s="6"/>
      <c r="BX937" s="6"/>
      <c r="BY937" s="6"/>
      <c r="BZ937" s="6"/>
      <c r="CA937" s="6"/>
      <c r="CB937" s="6"/>
      <c r="CC937" s="6"/>
      <c r="CD937" s="6"/>
      <c r="CE937" s="6"/>
      <c r="CF937" s="6"/>
      <c r="CG937" s="6"/>
      <c r="CH937" s="6"/>
      <c r="CI937" s="6"/>
      <c r="CJ937" s="6"/>
      <c r="CK937" s="6"/>
      <c r="CL937" s="6"/>
      <c r="CM937" s="6"/>
      <c r="CN937" s="6"/>
      <c r="CO937" s="6"/>
      <c r="CP937" s="6"/>
      <c r="CQ937" s="6"/>
      <c r="CR937" s="6"/>
      <c r="CS937" s="6"/>
      <c r="CT937" s="6"/>
      <c r="CU937" s="6"/>
      <c r="CV937" s="6"/>
      <c r="CW937" s="6"/>
      <c r="CX937" s="6"/>
      <c r="CY937" s="6"/>
      <c r="CZ937" s="6"/>
      <c r="DA937" s="6"/>
      <c r="DB937" s="6"/>
      <c r="DC937" s="6"/>
      <c r="DD937" s="6"/>
      <c r="DE937" s="6"/>
      <c r="DF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7"/>
      <c r="AJ938" s="8"/>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c r="BU938" s="6"/>
      <c r="BV938" s="6"/>
      <c r="BW938" s="6"/>
      <c r="BX938" s="6"/>
      <c r="BY938" s="6"/>
      <c r="BZ938" s="6"/>
      <c r="CA938" s="6"/>
      <c r="CB938" s="6"/>
      <c r="CC938" s="6"/>
      <c r="CD938" s="6"/>
      <c r="CE938" s="6"/>
      <c r="CF938" s="6"/>
      <c r="CG938" s="6"/>
      <c r="CH938" s="6"/>
      <c r="CI938" s="6"/>
      <c r="CJ938" s="6"/>
      <c r="CK938" s="6"/>
      <c r="CL938" s="6"/>
      <c r="CM938" s="6"/>
      <c r="CN938" s="6"/>
      <c r="CO938" s="6"/>
      <c r="CP938" s="6"/>
      <c r="CQ938" s="6"/>
      <c r="CR938" s="6"/>
      <c r="CS938" s="6"/>
      <c r="CT938" s="6"/>
      <c r="CU938" s="6"/>
      <c r="CV938" s="6"/>
      <c r="CW938" s="6"/>
      <c r="CX938" s="6"/>
      <c r="CY938" s="6"/>
      <c r="CZ938" s="6"/>
      <c r="DA938" s="6"/>
      <c r="DB938" s="6"/>
      <c r="DC938" s="6"/>
      <c r="DD938" s="6"/>
      <c r="DE938" s="6"/>
      <c r="DF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7"/>
      <c r="AJ939" s="8"/>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c r="BU939" s="6"/>
      <c r="BV939" s="6"/>
      <c r="BW939" s="6"/>
      <c r="BX939" s="6"/>
      <c r="BY939" s="6"/>
      <c r="BZ939" s="6"/>
      <c r="CA939" s="6"/>
      <c r="CB939" s="6"/>
      <c r="CC939" s="6"/>
      <c r="CD939" s="6"/>
      <c r="CE939" s="6"/>
      <c r="CF939" s="6"/>
      <c r="CG939" s="6"/>
      <c r="CH939" s="6"/>
      <c r="CI939" s="6"/>
      <c r="CJ939" s="6"/>
      <c r="CK939" s="6"/>
      <c r="CL939" s="6"/>
      <c r="CM939" s="6"/>
      <c r="CN939" s="6"/>
      <c r="CO939" s="6"/>
      <c r="CP939" s="6"/>
      <c r="CQ939" s="6"/>
      <c r="CR939" s="6"/>
      <c r="CS939" s="6"/>
      <c r="CT939" s="6"/>
      <c r="CU939" s="6"/>
      <c r="CV939" s="6"/>
      <c r="CW939" s="6"/>
      <c r="CX939" s="6"/>
      <c r="CY939" s="6"/>
      <c r="CZ939" s="6"/>
      <c r="DA939" s="6"/>
      <c r="DB939" s="6"/>
      <c r="DC939" s="6"/>
      <c r="DD939" s="6"/>
      <c r="DE939" s="6"/>
      <c r="DF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7"/>
      <c r="AJ940" s="8"/>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c r="BU940" s="6"/>
      <c r="BV940" s="6"/>
      <c r="BW940" s="6"/>
      <c r="BX940" s="6"/>
      <c r="BY940" s="6"/>
      <c r="BZ940" s="6"/>
      <c r="CA940" s="6"/>
      <c r="CB940" s="6"/>
      <c r="CC940" s="6"/>
      <c r="CD940" s="6"/>
      <c r="CE940" s="6"/>
      <c r="CF940" s="6"/>
      <c r="CG940" s="6"/>
      <c r="CH940" s="6"/>
      <c r="CI940" s="6"/>
      <c r="CJ940" s="6"/>
      <c r="CK940" s="6"/>
      <c r="CL940" s="6"/>
      <c r="CM940" s="6"/>
      <c r="CN940" s="6"/>
      <c r="CO940" s="6"/>
      <c r="CP940" s="6"/>
      <c r="CQ940" s="6"/>
      <c r="CR940" s="6"/>
      <c r="CS940" s="6"/>
      <c r="CT940" s="6"/>
      <c r="CU940" s="6"/>
      <c r="CV940" s="6"/>
      <c r="CW940" s="6"/>
      <c r="CX940" s="6"/>
      <c r="CY940" s="6"/>
      <c r="CZ940" s="6"/>
      <c r="DA940" s="6"/>
      <c r="DB940" s="6"/>
      <c r="DC940" s="6"/>
      <c r="DD940" s="6"/>
      <c r="DE940" s="6"/>
      <c r="DF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7"/>
      <c r="AJ941" s="8"/>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c r="BU941" s="6"/>
      <c r="BV941" s="6"/>
      <c r="BW941" s="6"/>
      <c r="BX941" s="6"/>
      <c r="BY941" s="6"/>
      <c r="BZ941" s="6"/>
      <c r="CA941" s="6"/>
      <c r="CB941" s="6"/>
      <c r="CC941" s="6"/>
      <c r="CD941" s="6"/>
      <c r="CE941" s="6"/>
      <c r="CF941" s="6"/>
      <c r="CG941" s="6"/>
      <c r="CH941" s="6"/>
      <c r="CI941" s="6"/>
      <c r="CJ941" s="6"/>
      <c r="CK941" s="6"/>
      <c r="CL941" s="6"/>
      <c r="CM941" s="6"/>
      <c r="CN941" s="6"/>
      <c r="CO941" s="6"/>
      <c r="CP941" s="6"/>
      <c r="CQ941" s="6"/>
      <c r="CR941" s="6"/>
      <c r="CS941" s="6"/>
      <c r="CT941" s="6"/>
      <c r="CU941" s="6"/>
      <c r="CV941" s="6"/>
      <c r="CW941" s="6"/>
      <c r="CX941" s="6"/>
      <c r="CY941" s="6"/>
      <c r="CZ941" s="6"/>
      <c r="DA941" s="6"/>
      <c r="DB941" s="6"/>
      <c r="DC941" s="6"/>
      <c r="DD941" s="6"/>
      <c r="DE941" s="6"/>
      <c r="DF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7"/>
      <c r="AJ942" s="8"/>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c r="BU942" s="6"/>
      <c r="BV942" s="6"/>
      <c r="BW942" s="6"/>
      <c r="BX942" s="6"/>
      <c r="BY942" s="6"/>
      <c r="BZ942" s="6"/>
      <c r="CA942" s="6"/>
      <c r="CB942" s="6"/>
      <c r="CC942" s="6"/>
      <c r="CD942" s="6"/>
      <c r="CE942" s="6"/>
      <c r="CF942" s="6"/>
      <c r="CG942" s="6"/>
      <c r="CH942" s="6"/>
      <c r="CI942" s="6"/>
      <c r="CJ942" s="6"/>
      <c r="CK942" s="6"/>
      <c r="CL942" s="6"/>
      <c r="CM942" s="6"/>
      <c r="CN942" s="6"/>
      <c r="CO942" s="6"/>
      <c r="CP942" s="6"/>
      <c r="CQ942" s="6"/>
      <c r="CR942" s="6"/>
      <c r="CS942" s="6"/>
      <c r="CT942" s="6"/>
      <c r="CU942" s="6"/>
      <c r="CV942" s="6"/>
      <c r="CW942" s="6"/>
      <c r="CX942" s="6"/>
      <c r="CY942" s="6"/>
      <c r="CZ942" s="6"/>
      <c r="DA942" s="6"/>
      <c r="DB942" s="6"/>
      <c r="DC942" s="6"/>
      <c r="DD942" s="6"/>
      <c r="DE942" s="6"/>
      <c r="DF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7"/>
      <c r="AJ943" s="8"/>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c r="BU943" s="6"/>
      <c r="BV943" s="6"/>
      <c r="BW943" s="6"/>
      <c r="BX943" s="6"/>
      <c r="BY943" s="6"/>
      <c r="BZ943" s="6"/>
      <c r="CA943" s="6"/>
      <c r="CB943" s="6"/>
      <c r="CC943" s="6"/>
      <c r="CD943" s="6"/>
      <c r="CE943" s="6"/>
      <c r="CF943" s="6"/>
      <c r="CG943" s="6"/>
      <c r="CH943" s="6"/>
      <c r="CI943" s="6"/>
      <c r="CJ943" s="6"/>
      <c r="CK943" s="6"/>
      <c r="CL943" s="6"/>
      <c r="CM943" s="6"/>
      <c r="CN943" s="6"/>
      <c r="CO943" s="6"/>
      <c r="CP943" s="6"/>
      <c r="CQ943" s="6"/>
      <c r="CR943" s="6"/>
      <c r="CS943" s="6"/>
      <c r="CT943" s="6"/>
      <c r="CU943" s="6"/>
      <c r="CV943" s="6"/>
      <c r="CW943" s="6"/>
      <c r="CX943" s="6"/>
      <c r="CY943" s="6"/>
      <c r="CZ943" s="6"/>
      <c r="DA943" s="6"/>
      <c r="DB943" s="6"/>
      <c r="DC943" s="6"/>
      <c r="DD943" s="6"/>
      <c r="DE943" s="6"/>
      <c r="DF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7"/>
      <c r="AJ944" s="8"/>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c r="BU944" s="6"/>
      <c r="BV944" s="6"/>
      <c r="BW944" s="6"/>
      <c r="BX944" s="6"/>
      <c r="BY944" s="6"/>
      <c r="BZ944" s="6"/>
      <c r="CA944" s="6"/>
      <c r="CB944" s="6"/>
      <c r="CC944" s="6"/>
      <c r="CD944" s="6"/>
      <c r="CE944" s="6"/>
      <c r="CF944" s="6"/>
      <c r="CG944" s="6"/>
      <c r="CH944" s="6"/>
      <c r="CI944" s="6"/>
      <c r="CJ944" s="6"/>
      <c r="CK944" s="6"/>
      <c r="CL944" s="6"/>
      <c r="CM944" s="6"/>
      <c r="CN944" s="6"/>
      <c r="CO944" s="6"/>
      <c r="CP944" s="6"/>
      <c r="CQ944" s="6"/>
      <c r="CR944" s="6"/>
      <c r="CS944" s="6"/>
      <c r="CT944" s="6"/>
      <c r="CU944" s="6"/>
      <c r="CV944" s="6"/>
      <c r="CW944" s="6"/>
      <c r="CX944" s="6"/>
      <c r="CY944" s="6"/>
      <c r="CZ944" s="6"/>
      <c r="DA944" s="6"/>
      <c r="DB944" s="6"/>
      <c r="DC944" s="6"/>
      <c r="DD944" s="6"/>
      <c r="DE944" s="6"/>
      <c r="DF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7"/>
      <c r="AJ945" s="8"/>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c r="BU945" s="6"/>
      <c r="BV945" s="6"/>
      <c r="BW945" s="6"/>
      <c r="BX945" s="6"/>
      <c r="BY945" s="6"/>
      <c r="BZ945" s="6"/>
      <c r="CA945" s="6"/>
      <c r="CB945" s="6"/>
      <c r="CC945" s="6"/>
      <c r="CD945" s="6"/>
      <c r="CE945" s="6"/>
      <c r="CF945" s="6"/>
      <c r="CG945" s="6"/>
      <c r="CH945" s="6"/>
      <c r="CI945" s="6"/>
      <c r="CJ945" s="6"/>
      <c r="CK945" s="6"/>
      <c r="CL945" s="6"/>
      <c r="CM945" s="6"/>
      <c r="CN945" s="6"/>
      <c r="CO945" s="6"/>
      <c r="CP945" s="6"/>
      <c r="CQ945" s="6"/>
      <c r="CR945" s="6"/>
      <c r="CS945" s="6"/>
      <c r="CT945" s="6"/>
      <c r="CU945" s="6"/>
      <c r="CV945" s="6"/>
      <c r="CW945" s="6"/>
      <c r="CX945" s="6"/>
      <c r="CY945" s="6"/>
      <c r="CZ945" s="6"/>
      <c r="DA945" s="6"/>
      <c r="DB945" s="6"/>
      <c r="DC945" s="6"/>
      <c r="DD945" s="6"/>
      <c r="DE945" s="6"/>
      <c r="DF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7"/>
      <c r="AJ946" s="8"/>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c r="BU946" s="6"/>
      <c r="BV946" s="6"/>
      <c r="BW946" s="6"/>
      <c r="BX946" s="6"/>
      <c r="BY946" s="6"/>
      <c r="BZ946" s="6"/>
      <c r="CA946" s="6"/>
      <c r="CB946" s="6"/>
      <c r="CC946" s="6"/>
      <c r="CD946" s="6"/>
      <c r="CE946" s="6"/>
      <c r="CF946" s="6"/>
      <c r="CG946" s="6"/>
      <c r="CH946" s="6"/>
      <c r="CI946" s="6"/>
      <c r="CJ946" s="6"/>
      <c r="CK946" s="6"/>
      <c r="CL946" s="6"/>
      <c r="CM946" s="6"/>
      <c r="CN946" s="6"/>
      <c r="CO946" s="6"/>
      <c r="CP946" s="6"/>
      <c r="CQ946" s="6"/>
      <c r="CR946" s="6"/>
      <c r="CS946" s="6"/>
      <c r="CT946" s="6"/>
      <c r="CU946" s="6"/>
      <c r="CV946" s="6"/>
      <c r="CW946" s="6"/>
      <c r="CX946" s="6"/>
      <c r="CY946" s="6"/>
      <c r="CZ946" s="6"/>
      <c r="DA946" s="6"/>
      <c r="DB946" s="6"/>
      <c r="DC946" s="6"/>
      <c r="DD946" s="6"/>
      <c r="DE946" s="6"/>
      <c r="DF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7"/>
      <c r="AJ947" s="8"/>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c r="BU947" s="6"/>
      <c r="BV947" s="6"/>
      <c r="BW947" s="6"/>
      <c r="BX947" s="6"/>
      <c r="BY947" s="6"/>
      <c r="BZ947" s="6"/>
      <c r="CA947" s="6"/>
      <c r="CB947" s="6"/>
      <c r="CC947" s="6"/>
      <c r="CD947" s="6"/>
      <c r="CE947" s="6"/>
      <c r="CF947" s="6"/>
      <c r="CG947" s="6"/>
      <c r="CH947" s="6"/>
      <c r="CI947" s="6"/>
      <c r="CJ947" s="6"/>
      <c r="CK947" s="6"/>
      <c r="CL947" s="6"/>
      <c r="CM947" s="6"/>
      <c r="CN947" s="6"/>
      <c r="CO947" s="6"/>
      <c r="CP947" s="6"/>
      <c r="CQ947" s="6"/>
      <c r="CR947" s="6"/>
      <c r="CS947" s="6"/>
      <c r="CT947" s="6"/>
      <c r="CU947" s="6"/>
      <c r="CV947" s="6"/>
      <c r="CW947" s="6"/>
      <c r="CX947" s="6"/>
      <c r="CY947" s="6"/>
      <c r="CZ947" s="6"/>
      <c r="DA947" s="6"/>
      <c r="DB947" s="6"/>
      <c r="DC947" s="6"/>
      <c r="DD947" s="6"/>
      <c r="DE947" s="6"/>
      <c r="DF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7"/>
      <c r="AJ948" s="8"/>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c r="BU948" s="6"/>
      <c r="BV948" s="6"/>
      <c r="BW948" s="6"/>
      <c r="BX948" s="6"/>
      <c r="BY948" s="6"/>
      <c r="BZ948" s="6"/>
      <c r="CA948" s="6"/>
      <c r="CB948" s="6"/>
      <c r="CC948" s="6"/>
      <c r="CD948" s="6"/>
      <c r="CE948" s="6"/>
      <c r="CF948" s="6"/>
      <c r="CG948" s="6"/>
      <c r="CH948" s="6"/>
      <c r="CI948" s="6"/>
      <c r="CJ948" s="6"/>
      <c r="CK948" s="6"/>
      <c r="CL948" s="6"/>
      <c r="CM948" s="6"/>
      <c r="CN948" s="6"/>
      <c r="CO948" s="6"/>
      <c r="CP948" s="6"/>
      <c r="CQ948" s="6"/>
      <c r="CR948" s="6"/>
      <c r="CS948" s="6"/>
      <c r="CT948" s="6"/>
      <c r="CU948" s="6"/>
      <c r="CV948" s="6"/>
      <c r="CW948" s="6"/>
      <c r="CX948" s="6"/>
      <c r="CY948" s="6"/>
      <c r="CZ948" s="6"/>
      <c r="DA948" s="6"/>
      <c r="DB948" s="6"/>
      <c r="DC948" s="6"/>
      <c r="DD948" s="6"/>
      <c r="DE948" s="6"/>
      <c r="DF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7"/>
      <c r="AJ949" s="8"/>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c r="BU949" s="6"/>
      <c r="BV949" s="6"/>
      <c r="BW949" s="6"/>
      <c r="BX949" s="6"/>
      <c r="BY949" s="6"/>
      <c r="BZ949" s="6"/>
      <c r="CA949" s="6"/>
      <c r="CB949" s="6"/>
      <c r="CC949" s="6"/>
      <c r="CD949" s="6"/>
      <c r="CE949" s="6"/>
      <c r="CF949" s="6"/>
      <c r="CG949" s="6"/>
      <c r="CH949" s="6"/>
      <c r="CI949" s="6"/>
      <c r="CJ949" s="6"/>
      <c r="CK949" s="6"/>
      <c r="CL949" s="6"/>
      <c r="CM949" s="6"/>
      <c r="CN949" s="6"/>
      <c r="CO949" s="6"/>
      <c r="CP949" s="6"/>
      <c r="CQ949" s="6"/>
      <c r="CR949" s="6"/>
      <c r="CS949" s="6"/>
      <c r="CT949" s="6"/>
      <c r="CU949" s="6"/>
      <c r="CV949" s="6"/>
      <c r="CW949" s="6"/>
      <c r="CX949" s="6"/>
      <c r="CY949" s="6"/>
      <c r="CZ949" s="6"/>
      <c r="DA949" s="6"/>
      <c r="DB949" s="6"/>
      <c r="DC949" s="6"/>
      <c r="DD949" s="6"/>
      <c r="DE949" s="6"/>
      <c r="DF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7"/>
      <c r="AJ950" s="8"/>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c r="BU950" s="6"/>
      <c r="BV950" s="6"/>
      <c r="BW950" s="6"/>
      <c r="BX950" s="6"/>
      <c r="BY950" s="6"/>
      <c r="BZ950" s="6"/>
      <c r="CA950" s="6"/>
      <c r="CB950" s="6"/>
      <c r="CC950" s="6"/>
      <c r="CD950" s="6"/>
      <c r="CE950" s="6"/>
      <c r="CF950" s="6"/>
      <c r="CG950" s="6"/>
      <c r="CH950" s="6"/>
      <c r="CI950" s="6"/>
      <c r="CJ950" s="6"/>
      <c r="CK950" s="6"/>
      <c r="CL950" s="6"/>
      <c r="CM950" s="6"/>
      <c r="CN950" s="6"/>
      <c r="CO950" s="6"/>
      <c r="CP950" s="6"/>
      <c r="CQ950" s="6"/>
      <c r="CR950" s="6"/>
      <c r="CS950" s="6"/>
      <c r="CT950" s="6"/>
      <c r="CU950" s="6"/>
      <c r="CV950" s="6"/>
      <c r="CW950" s="6"/>
      <c r="CX950" s="6"/>
      <c r="CY950" s="6"/>
      <c r="CZ950" s="6"/>
      <c r="DA950" s="6"/>
      <c r="DB950" s="6"/>
      <c r="DC950" s="6"/>
      <c r="DD950" s="6"/>
      <c r="DE950" s="6"/>
      <c r="DF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7"/>
      <c r="AJ951" s="8"/>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c r="BU951" s="6"/>
      <c r="BV951" s="6"/>
      <c r="BW951" s="6"/>
      <c r="BX951" s="6"/>
      <c r="BY951" s="6"/>
      <c r="BZ951" s="6"/>
      <c r="CA951" s="6"/>
      <c r="CB951" s="6"/>
      <c r="CC951" s="6"/>
      <c r="CD951" s="6"/>
      <c r="CE951" s="6"/>
      <c r="CF951" s="6"/>
      <c r="CG951" s="6"/>
      <c r="CH951" s="6"/>
      <c r="CI951" s="6"/>
      <c r="CJ951" s="6"/>
      <c r="CK951" s="6"/>
      <c r="CL951" s="6"/>
      <c r="CM951" s="6"/>
      <c r="CN951" s="6"/>
      <c r="CO951" s="6"/>
      <c r="CP951" s="6"/>
      <c r="CQ951" s="6"/>
      <c r="CR951" s="6"/>
      <c r="CS951" s="6"/>
      <c r="CT951" s="6"/>
      <c r="CU951" s="6"/>
      <c r="CV951" s="6"/>
      <c r="CW951" s="6"/>
      <c r="CX951" s="6"/>
      <c r="CY951" s="6"/>
      <c r="CZ951" s="6"/>
      <c r="DA951" s="6"/>
      <c r="DB951" s="6"/>
      <c r="DC951" s="6"/>
      <c r="DD951" s="6"/>
      <c r="DE951" s="6"/>
      <c r="DF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7"/>
      <c r="AJ952" s="8"/>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c r="BU952" s="6"/>
      <c r="BV952" s="6"/>
      <c r="BW952" s="6"/>
      <c r="BX952" s="6"/>
      <c r="BY952" s="6"/>
      <c r="BZ952" s="6"/>
      <c r="CA952" s="6"/>
      <c r="CB952" s="6"/>
      <c r="CC952" s="6"/>
      <c r="CD952" s="6"/>
      <c r="CE952" s="6"/>
      <c r="CF952" s="6"/>
      <c r="CG952" s="6"/>
      <c r="CH952" s="6"/>
      <c r="CI952" s="6"/>
      <c r="CJ952" s="6"/>
      <c r="CK952" s="6"/>
      <c r="CL952" s="6"/>
      <c r="CM952" s="6"/>
      <c r="CN952" s="6"/>
      <c r="CO952" s="6"/>
      <c r="CP952" s="6"/>
      <c r="CQ952" s="6"/>
      <c r="CR952" s="6"/>
      <c r="CS952" s="6"/>
      <c r="CT952" s="6"/>
      <c r="CU952" s="6"/>
      <c r="CV952" s="6"/>
      <c r="CW952" s="6"/>
      <c r="CX952" s="6"/>
      <c r="CY952" s="6"/>
      <c r="CZ952" s="6"/>
      <c r="DA952" s="6"/>
      <c r="DB952" s="6"/>
      <c r="DC952" s="6"/>
      <c r="DD952" s="6"/>
      <c r="DE952" s="6"/>
      <c r="DF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7"/>
      <c r="AJ953" s="8"/>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c r="BU953" s="6"/>
      <c r="BV953" s="6"/>
      <c r="BW953" s="6"/>
      <c r="BX953" s="6"/>
      <c r="BY953" s="6"/>
      <c r="BZ953" s="6"/>
      <c r="CA953" s="6"/>
      <c r="CB953" s="6"/>
      <c r="CC953" s="6"/>
      <c r="CD953" s="6"/>
      <c r="CE953" s="6"/>
      <c r="CF953" s="6"/>
      <c r="CG953" s="6"/>
      <c r="CH953" s="6"/>
      <c r="CI953" s="6"/>
      <c r="CJ953" s="6"/>
      <c r="CK953" s="6"/>
      <c r="CL953" s="6"/>
      <c r="CM953" s="6"/>
      <c r="CN953" s="6"/>
      <c r="CO953" s="6"/>
      <c r="CP953" s="6"/>
      <c r="CQ953" s="6"/>
      <c r="CR953" s="6"/>
      <c r="CS953" s="6"/>
      <c r="CT953" s="6"/>
      <c r="CU953" s="6"/>
      <c r="CV953" s="6"/>
      <c r="CW953" s="6"/>
      <c r="CX953" s="6"/>
      <c r="CY953" s="6"/>
      <c r="CZ953" s="6"/>
      <c r="DA953" s="6"/>
      <c r="DB953" s="6"/>
      <c r="DC953" s="6"/>
      <c r="DD953" s="6"/>
      <c r="DE953" s="6"/>
      <c r="DF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7"/>
      <c r="AJ954" s="8"/>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c r="BU954" s="6"/>
      <c r="BV954" s="6"/>
      <c r="BW954" s="6"/>
      <c r="BX954" s="6"/>
      <c r="BY954" s="6"/>
      <c r="BZ954" s="6"/>
      <c r="CA954" s="6"/>
      <c r="CB954" s="6"/>
      <c r="CC954" s="6"/>
      <c r="CD954" s="6"/>
      <c r="CE954" s="6"/>
      <c r="CF954" s="6"/>
      <c r="CG954" s="6"/>
      <c r="CH954" s="6"/>
      <c r="CI954" s="6"/>
      <c r="CJ954" s="6"/>
      <c r="CK954" s="6"/>
      <c r="CL954" s="6"/>
      <c r="CM954" s="6"/>
      <c r="CN954" s="6"/>
      <c r="CO954" s="6"/>
      <c r="CP954" s="6"/>
      <c r="CQ954" s="6"/>
      <c r="CR954" s="6"/>
      <c r="CS954" s="6"/>
      <c r="CT954" s="6"/>
      <c r="CU954" s="6"/>
      <c r="CV954" s="6"/>
      <c r="CW954" s="6"/>
      <c r="CX954" s="6"/>
      <c r="CY954" s="6"/>
      <c r="CZ954" s="6"/>
      <c r="DA954" s="6"/>
      <c r="DB954" s="6"/>
      <c r="DC954" s="6"/>
      <c r="DD954" s="6"/>
      <c r="DE954" s="6"/>
      <c r="DF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7"/>
      <c r="AJ955" s="8"/>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c r="BU955" s="6"/>
      <c r="BV955" s="6"/>
      <c r="BW955" s="6"/>
      <c r="BX955" s="6"/>
      <c r="BY955" s="6"/>
      <c r="BZ955" s="6"/>
      <c r="CA955" s="6"/>
      <c r="CB955" s="6"/>
      <c r="CC955" s="6"/>
      <c r="CD955" s="6"/>
      <c r="CE955" s="6"/>
      <c r="CF955" s="6"/>
      <c r="CG955" s="6"/>
      <c r="CH955" s="6"/>
      <c r="CI955" s="6"/>
      <c r="CJ955" s="6"/>
      <c r="CK955" s="6"/>
      <c r="CL955" s="6"/>
      <c r="CM955" s="6"/>
      <c r="CN955" s="6"/>
      <c r="CO955" s="6"/>
      <c r="CP955" s="6"/>
      <c r="CQ955" s="6"/>
      <c r="CR955" s="6"/>
      <c r="CS955" s="6"/>
      <c r="CT955" s="6"/>
      <c r="CU955" s="6"/>
      <c r="CV955" s="6"/>
      <c r="CW955" s="6"/>
      <c r="CX955" s="6"/>
      <c r="CY955" s="6"/>
      <c r="CZ955" s="6"/>
      <c r="DA955" s="6"/>
      <c r="DB955" s="6"/>
      <c r="DC955" s="6"/>
      <c r="DD955" s="6"/>
      <c r="DE955" s="6"/>
      <c r="DF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7"/>
      <c r="AJ956" s="8"/>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c r="BU956" s="6"/>
      <c r="BV956" s="6"/>
      <c r="BW956" s="6"/>
      <c r="BX956" s="6"/>
      <c r="BY956" s="6"/>
      <c r="BZ956" s="6"/>
      <c r="CA956" s="6"/>
      <c r="CB956" s="6"/>
      <c r="CC956" s="6"/>
      <c r="CD956" s="6"/>
      <c r="CE956" s="6"/>
      <c r="CF956" s="6"/>
      <c r="CG956" s="6"/>
      <c r="CH956" s="6"/>
      <c r="CI956" s="6"/>
      <c r="CJ956" s="6"/>
      <c r="CK956" s="6"/>
      <c r="CL956" s="6"/>
      <c r="CM956" s="6"/>
      <c r="CN956" s="6"/>
      <c r="CO956" s="6"/>
      <c r="CP956" s="6"/>
      <c r="CQ956" s="6"/>
      <c r="CR956" s="6"/>
      <c r="CS956" s="6"/>
      <c r="CT956" s="6"/>
      <c r="CU956" s="6"/>
      <c r="CV956" s="6"/>
      <c r="CW956" s="6"/>
      <c r="CX956" s="6"/>
      <c r="CY956" s="6"/>
      <c r="CZ956" s="6"/>
      <c r="DA956" s="6"/>
      <c r="DB956" s="6"/>
      <c r="DC956" s="6"/>
      <c r="DD956" s="6"/>
      <c r="DE956" s="6"/>
      <c r="DF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7"/>
      <c r="AJ957" s="8"/>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c r="BU957" s="6"/>
      <c r="BV957" s="6"/>
      <c r="BW957" s="6"/>
      <c r="BX957" s="6"/>
      <c r="BY957" s="6"/>
      <c r="BZ957" s="6"/>
      <c r="CA957" s="6"/>
      <c r="CB957" s="6"/>
      <c r="CC957" s="6"/>
      <c r="CD957" s="6"/>
      <c r="CE957" s="6"/>
      <c r="CF957" s="6"/>
      <c r="CG957" s="6"/>
      <c r="CH957" s="6"/>
      <c r="CI957" s="6"/>
      <c r="CJ957" s="6"/>
      <c r="CK957" s="6"/>
      <c r="CL957" s="6"/>
      <c r="CM957" s="6"/>
      <c r="CN957" s="6"/>
      <c r="CO957" s="6"/>
      <c r="CP957" s="6"/>
      <c r="CQ957" s="6"/>
      <c r="CR957" s="6"/>
      <c r="CS957" s="6"/>
      <c r="CT957" s="6"/>
      <c r="CU957" s="6"/>
      <c r="CV957" s="6"/>
      <c r="CW957" s="6"/>
      <c r="CX957" s="6"/>
      <c r="CY957" s="6"/>
      <c r="CZ957" s="6"/>
      <c r="DA957" s="6"/>
      <c r="DB957" s="6"/>
      <c r="DC957" s="6"/>
      <c r="DD957" s="6"/>
      <c r="DE957" s="6"/>
      <c r="DF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7"/>
      <c r="AJ958" s="8"/>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c r="BU958" s="6"/>
      <c r="BV958" s="6"/>
      <c r="BW958" s="6"/>
      <c r="BX958" s="6"/>
      <c r="BY958" s="6"/>
      <c r="BZ958" s="6"/>
      <c r="CA958" s="6"/>
      <c r="CB958" s="6"/>
      <c r="CC958" s="6"/>
      <c r="CD958" s="6"/>
      <c r="CE958" s="6"/>
      <c r="CF958" s="6"/>
      <c r="CG958" s="6"/>
      <c r="CH958" s="6"/>
      <c r="CI958" s="6"/>
      <c r="CJ958" s="6"/>
      <c r="CK958" s="6"/>
      <c r="CL958" s="6"/>
      <c r="CM958" s="6"/>
      <c r="CN958" s="6"/>
      <c r="CO958" s="6"/>
      <c r="CP958" s="6"/>
      <c r="CQ958" s="6"/>
      <c r="CR958" s="6"/>
      <c r="CS958" s="6"/>
      <c r="CT958" s="6"/>
      <c r="CU958" s="6"/>
      <c r="CV958" s="6"/>
      <c r="CW958" s="6"/>
      <c r="CX958" s="6"/>
      <c r="CY958" s="6"/>
      <c r="CZ958" s="6"/>
      <c r="DA958" s="6"/>
      <c r="DB958" s="6"/>
      <c r="DC958" s="6"/>
      <c r="DD958" s="6"/>
      <c r="DE958" s="6"/>
      <c r="DF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7"/>
      <c r="AJ959" s="8"/>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c r="BU959" s="6"/>
      <c r="BV959" s="6"/>
      <c r="BW959" s="6"/>
      <c r="BX959" s="6"/>
      <c r="BY959" s="6"/>
      <c r="BZ959" s="6"/>
      <c r="CA959" s="6"/>
      <c r="CB959" s="6"/>
      <c r="CC959" s="6"/>
      <c r="CD959" s="6"/>
      <c r="CE959" s="6"/>
      <c r="CF959" s="6"/>
      <c r="CG959" s="6"/>
      <c r="CH959" s="6"/>
      <c r="CI959" s="6"/>
      <c r="CJ959" s="6"/>
      <c r="CK959" s="6"/>
      <c r="CL959" s="6"/>
      <c r="CM959" s="6"/>
      <c r="CN959" s="6"/>
      <c r="CO959" s="6"/>
      <c r="CP959" s="6"/>
      <c r="CQ959" s="6"/>
      <c r="CR959" s="6"/>
      <c r="CS959" s="6"/>
      <c r="CT959" s="6"/>
      <c r="CU959" s="6"/>
      <c r="CV959" s="6"/>
      <c r="CW959" s="6"/>
      <c r="CX959" s="6"/>
      <c r="CY959" s="6"/>
      <c r="CZ959" s="6"/>
      <c r="DA959" s="6"/>
      <c r="DB959" s="6"/>
      <c r="DC959" s="6"/>
      <c r="DD959" s="6"/>
      <c r="DE959" s="6"/>
      <c r="DF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7"/>
      <c r="AJ960" s="8"/>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c r="BU960" s="6"/>
      <c r="BV960" s="6"/>
      <c r="BW960" s="6"/>
      <c r="BX960" s="6"/>
      <c r="BY960" s="6"/>
      <c r="BZ960" s="6"/>
      <c r="CA960" s="6"/>
      <c r="CB960" s="6"/>
      <c r="CC960" s="6"/>
      <c r="CD960" s="6"/>
      <c r="CE960" s="6"/>
      <c r="CF960" s="6"/>
      <c r="CG960" s="6"/>
      <c r="CH960" s="6"/>
      <c r="CI960" s="6"/>
      <c r="CJ960" s="6"/>
      <c r="CK960" s="6"/>
      <c r="CL960" s="6"/>
      <c r="CM960" s="6"/>
      <c r="CN960" s="6"/>
      <c r="CO960" s="6"/>
      <c r="CP960" s="6"/>
      <c r="CQ960" s="6"/>
      <c r="CR960" s="6"/>
      <c r="CS960" s="6"/>
      <c r="CT960" s="6"/>
      <c r="CU960" s="6"/>
      <c r="CV960" s="6"/>
      <c r="CW960" s="6"/>
      <c r="CX960" s="6"/>
      <c r="CY960" s="6"/>
      <c r="CZ960" s="6"/>
      <c r="DA960" s="6"/>
      <c r="DB960" s="6"/>
      <c r="DC960" s="6"/>
      <c r="DD960" s="6"/>
      <c r="DE960" s="6"/>
      <c r="DF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7"/>
      <c r="AJ961" s="8"/>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c r="BU961" s="6"/>
      <c r="BV961" s="6"/>
      <c r="BW961" s="6"/>
      <c r="BX961" s="6"/>
      <c r="BY961" s="6"/>
      <c r="BZ961" s="6"/>
      <c r="CA961" s="6"/>
      <c r="CB961" s="6"/>
      <c r="CC961" s="6"/>
      <c r="CD961" s="6"/>
      <c r="CE961" s="6"/>
      <c r="CF961" s="6"/>
      <c r="CG961" s="6"/>
      <c r="CH961" s="6"/>
      <c r="CI961" s="6"/>
      <c r="CJ961" s="6"/>
      <c r="CK961" s="6"/>
      <c r="CL961" s="6"/>
      <c r="CM961" s="6"/>
      <c r="CN961" s="6"/>
      <c r="CO961" s="6"/>
      <c r="CP961" s="6"/>
      <c r="CQ961" s="6"/>
      <c r="CR961" s="6"/>
      <c r="CS961" s="6"/>
      <c r="CT961" s="6"/>
      <c r="CU961" s="6"/>
      <c r="CV961" s="6"/>
      <c r="CW961" s="6"/>
      <c r="CX961" s="6"/>
      <c r="CY961" s="6"/>
      <c r="CZ961" s="6"/>
      <c r="DA961" s="6"/>
      <c r="DB961" s="6"/>
      <c r="DC961" s="6"/>
      <c r="DD961" s="6"/>
      <c r="DE961" s="6"/>
      <c r="DF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7"/>
      <c r="AJ962" s="8"/>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c r="BU962" s="6"/>
      <c r="BV962" s="6"/>
      <c r="BW962" s="6"/>
      <c r="BX962" s="6"/>
      <c r="BY962" s="6"/>
      <c r="BZ962" s="6"/>
      <c r="CA962" s="6"/>
      <c r="CB962" s="6"/>
      <c r="CC962" s="6"/>
      <c r="CD962" s="6"/>
      <c r="CE962" s="6"/>
      <c r="CF962" s="6"/>
      <c r="CG962" s="6"/>
      <c r="CH962" s="6"/>
      <c r="CI962" s="6"/>
      <c r="CJ962" s="6"/>
      <c r="CK962" s="6"/>
      <c r="CL962" s="6"/>
      <c r="CM962" s="6"/>
      <c r="CN962" s="6"/>
      <c r="CO962" s="6"/>
      <c r="CP962" s="6"/>
      <c r="CQ962" s="6"/>
      <c r="CR962" s="6"/>
      <c r="CS962" s="6"/>
      <c r="CT962" s="6"/>
      <c r="CU962" s="6"/>
      <c r="CV962" s="6"/>
      <c r="CW962" s="6"/>
      <c r="CX962" s="6"/>
      <c r="CY962" s="6"/>
      <c r="CZ962" s="6"/>
      <c r="DA962" s="6"/>
      <c r="DB962" s="6"/>
      <c r="DC962" s="6"/>
      <c r="DD962" s="6"/>
      <c r="DE962" s="6"/>
      <c r="DF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7"/>
      <c r="AJ963" s="8"/>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c r="BU963" s="6"/>
      <c r="BV963" s="6"/>
      <c r="BW963" s="6"/>
      <c r="BX963" s="6"/>
      <c r="BY963" s="6"/>
      <c r="BZ963" s="6"/>
      <c r="CA963" s="6"/>
      <c r="CB963" s="6"/>
      <c r="CC963" s="6"/>
      <c r="CD963" s="6"/>
      <c r="CE963" s="6"/>
      <c r="CF963" s="6"/>
      <c r="CG963" s="6"/>
      <c r="CH963" s="6"/>
      <c r="CI963" s="6"/>
      <c r="CJ963" s="6"/>
      <c r="CK963" s="6"/>
      <c r="CL963" s="6"/>
      <c r="CM963" s="6"/>
      <c r="CN963" s="6"/>
      <c r="CO963" s="6"/>
      <c r="CP963" s="6"/>
      <c r="CQ963" s="6"/>
      <c r="CR963" s="6"/>
      <c r="CS963" s="6"/>
      <c r="CT963" s="6"/>
      <c r="CU963" s="6"/>
      <c r="CV963" s="6"/>
      <c r="CW963" s="6"/>
      <c r="CX963" s="6"/>
      <c r="CY963" s="6"/>
      <c r="CZ963" s="6"/>
      <c r="DA963" s="6"/>
      <c r="DB963" s="6"/>
      <c r="DC963" s="6"/>
      <c r="DD963" s="6"/>
      <c r="DE963" s="6"/>
      <c r="DF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7"/>
      <c r="AJ964" s="8"/>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c r="BU964" s="6"/>
      <c r="BV964" s="6"/>
      <c r="BW964" s="6"/>
      <c r="BX964" s="6"/>
      <c r="BY964" s="6"/>
      <c r="BZ964" s="6"/>
      <c r="CA964" s="6"/>
      <c r="CB964" s="6"/>
      <c r="CC964" s="6"/>
      <c r="CD964" s="6"/>
      <c r="CE964" s="6"/>
      <c r="CF964" s="6"/>
      <c r="CG964" s="6"/>
      <c r="CH964" s="6"/>
      <c r="CI964" s="6"/>
      <c r="CJ964" s="6"/>
      <c r="CK964" s="6"/>
      <c r="CL964" s="6"/>
      <c r="CM964" s="6"/>
      <c r="CN964" s="6"/>
      <c r="CO964" s="6"/>
      <c r="CP964" s="6"/>
      <c r="CQ964" s="6"/>
      <c r="CR964" s="6"/>
      <c r="CS964" s="6"/>
      <c r="CT964" s="6"/>
      <c r="CU964" s="6"/>
      <c r="CV964" s="6"/>
      <c r="CW964" s="6"/>
      <c r="CX964" s="6"/>
      <c r="CY964" s="6"/>
      <c r="CZ964" s="6"/>
      <c r="DA964" s="6"/>
      <c r="DB964" s="6"/>
      <c r="DC964" s="6"/>
      <c r="DD964" s="6"/>
      <c r="DE964" s="6"/>
      <c r="DF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7"/>
      <c r="AJ965" s="8"/>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c r="BU965" s="6"/>
      <c r="BV965" s="6"/>
      <c r="BW965" s="6"/>
      <c r="BX965" s="6"/>
      <c r="BY965" s="6"/>
      <c r="BZ965" s="6"/>
      <c r="CA965" s="6"/>
      <c r="CB965" s="6"/>
      <c r="CC965" s="6"/>
      <c r="CD965" s="6"/>
      <c r="CE965" s="6"/>
      <c r="CF965" s="6"/>
      <c r="CG965" s="6"/>
      <c r="CH965" s="6"/>
      <c r="CI965" s="6"/>
      <c r="CJ965" s="6"/>
      <c r="CK965" s="6"/>
      <c r="CL965" s="6"/>
      <c r="CM965" s="6"/>
      <c r="CN965" s="6"/>
      <c r="CO965" s="6"/>
      <c r="CP965" s="6"/>
      <c r="CQ965" s="6"/>
      <c r="CR965" s="6"/>
      <c r="CS965" s="6"/>
      <c r="CT965" s="6"/>
      <c r="CU965" s="6"/>
      <c r="CV965" s="6"/>
      <c r="CW965" s="6"/>
      <c r="CX965" s="6"/>
      <c r="CY965" s="6"/>
      <c r="CZ965" s="6"/>
      <c r="DA965" s="6"/>
      <c r="DB965" s="6"/>
      <c r="DC965" s="6"/>
      <c r="DD965" s="6"/>
      <c r="DE965" s="6"/>
      <c r="DF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7"/>
      <c r="AJ966" s="8"/>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c r="BU966" s="6"/>
      <c r="BV966" s="6"/>
      <c r="BW966" s="6"/>
      <c r="BX966" s="6"/>
      <c r="BY966" s="6"/>
      <c r="BZ966" s="6"/>
      <c r="CA966" s="6"/>
      <c r="CB966" s="6"/>
      <c r="CC966" s="6"/>
      <c r="CD966" s="6"/>
      <c r="CE966" s="6"/>
      <c r="CF966" s="6"/>
      <c r="CG966" s="6"/>
      <c r="CH966" s="6"/>
      <c r="CI966" s="6"/>
      <c r="CJ966" s="6"/>
      <c r="CK966" s="6"/>
      <c r="CL966" s="6"/>
      <c r="CM966" s="6"/>
      <c r="CN966" s="6"/>
      <c r="CO966" s="6"/>
      <c r="CP966" s="6"/>
      <c r="CQ966" s="6"/>
      <c r="CR966" s="6"/>
      <c r="CS966" s="6"/>
      <c r="CT966" s="6"/>
      <c r="CU966" s="6"/>
      <c r="CV966" s="6"/>
      <c r="CW966" s="6"/>
      <c r="CX966" s="6"/>
      <c r="CY966" s="6"/>
      <c r="CZ966" s="6"/>
      <c r="DA966" s="6"/>
      <c r="DB966" s="6"/>
      <c r="DC966" s="6"/>
      <c r="DD966" s="6"/>
      <c r="DE966" s="6"/>
      <c r="DF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7"/>
      <c r="AJ967" s="8"/>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c r="BU967" s="6"/>
      <c r="BV967" s="6"/>
      <c r="BW967" s="6"/>
      <c r="BX967" s="6"/>
      <c r="BY967" s="6"/>
      <c r="BZ967" s="6"/>
      <c r="CA967" s="6"/>
      <c r="CB967" s="6"/>
      <c r="CC967" s="6"/>
      <c r="CD967" s="6"/>
      <c r="CE967" s="6"/>
      <c r="CF967" s="6"/>
      <c r="CG967" s="6"/>
      <c r="CH967" s="6"/>
      <c r="CI967" s="6"/>
      <c r="CJ967" s="6"/>
      <c r="CK967" s="6"/>
      <c r="CL967" s="6"/>
      <c r="CM967" s="6"/>
      <c r="CN967" s="6"/>
      <c r="CO967" s="6"/>
      <c r="CP967" s="6"/>
      <c r="CQ967" s="6"/>
      <c r="CR967" s="6"/>
      <c r="CS967" s="6"/>
      <c r="CT967" s="6"/>
      <c r="CU967" s="6"/>
      <c r="CV967" s="6"/>
      <c r="CW967" s="6"/>
      <c r="CX967" s="6"/>
      <c r="CY967" s="6"/>
      <c r="CZ967" s="6"/>
      <c r="DA967" s="6"/>
      <c r="DB967" s="6"/>
      <c r="DC967" s="6"/>
      <c r="DD967" s="6"/>
      <c r="DE967" s="6"/>
      <c r="DF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7"/>
      <c r="AJ968" s="8"/>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c r="BU968" s="6"/>
      <c r="BV968" s="6"/>
      <c r="BW968" s="6"/>
      <c r="BX968" s="6"/>
      <c r="BY968" s="6"/>
      <c r="BZ968" s="6"/>
      <c r="CA968" s="6"/>
      <c r="CB968" s="6"/>
      <c r="CC968" s="6"/>
      <c r="CD968" s="6"/>
      <c r="CE968" s="6"/>
      <c r="CF968" s="6"/>
      <c r="CG968" s="6"/>
      <c r="CH968" s="6"/>
      <c r="CI968" s="6"/>
      <c r="CJ968" s="6"/>
      <c r="CK968" s="6"/>
      <c r="CL968" s="6"/>
      <c r="CM968" s="6"/>
      <c r="CN968" s="6"/>
      <c r="CO968" s="6"/>
      <c r="CP968" s="6"/>
      <c r="CQ968" s="6"/>
      <c r="CR968" s="6"/>
      <c r="CS968" s="6"/>
      <c r="CT968" s="6"/>
      <c r="CU968" s="6"/>
      <c r="CV968" s="6"/>
      <c r="CW968" s="6"/>
      <c r="CX968" s="6"/>
      <c r="CY968" s="6"/>
      <c r="CZ968" s="6"/>
      <c r="DA968" s="6"/>
      <c r="DB968" s="6"/>
      <c r="DC968" s="6"/>
      <c r="DD968" s="6"/>
      <c r="DE968" s="6"/>
      <c r="DF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7"/>
      <c r="AJ969" s="8"/>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c r="BU969" s="6"/>
      <c r="BV969" s="6"/>
      <c r="BW969" s="6"/>
      <c r="BX969" s="6"/>
      <c r="BY969" s="6"/>
      <c r="BZ969" s="6"/>
      <c r="CA969" s="6"/>
      <c r="CB969" s="6"/>
      <c r="CC969" s="6"/>
      <c r="CD969" s="6"/>
      <c r="CE969" s="6"/>
      <c r="CF969" s="6"/>
      <c r="CG969" s="6"/>
      <c r="CH969" s="6"/>
      <c r="CI969" s="6"/>
      <c r="CJ969" s="6"/>
      <c r="CK969" s="6"/>
      <c r="CL969" s="6"/>
      <c r="CM969" s="6"/>
      <c r="CN969" s="6"/>
      <c r="CO969" s="6"/>
      <c r="CP969" s="6"/>
      <c r="CQ969" s="6"/>
      <c r="CR969" s="6"/>
      <c r="CS969" s="6"/>
      <c r="CT969" s="6"/>
      <c r="CU969" s="6"/>
      <c r="CV969" s="6"/>
      <c r="CW969" s="6"/>
      <c r="CX969" s="6"/>
      <c r="CY969" s="6"/>
      <c r="CZ969" s="6"/>
      <c r="DA969" s="6"/>
      <c r="DB969" s="6"/>
      <c r="DC969" s="6"/>
      <c r="DD969" s="6"/>
      <c r="DE969" s="6"/>
      <c r="DF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7"/>
      <c r="AJ970" s="8"/>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c r="BU970" s="6"/>
      <c r="BV970" s="6"/>
      <c r="BW970" s="6"/>
      <c r="BX970" s="6"/>
      <c r="BY970" s="6"/>
      <c r="BZ970" s="6"/>
      <c r="CA970" s="6"/>
      <c r="CB970" s="6"/>
      <c r="CC970" s="6"/>
      <c r="CD970" s="6"/>
      <c r="CE970" s="6"/>
      <c r="CF970" s="6"/>
      <c r="CG970" s="6"/>
      <c r="CH970" s="6"/>
      <c r="CI970" s="6"/>
      <c r="CJ970" s="6"/>
      <c r="CK970" s="6"/>
      <c r="CL970" s="6"/>
      <c r="CM970" s="6"/>
      <c r="CN970" s="6"/>
      <c r="CO970" s="6"/>
      <c r="CP970" s="6"/>
      <c r="CQ970" s="6"/>
      <c r="CR970" s="6"/>
      <c r="CS970" s="6"/>
      <c r="CT970" s="6"/>
      <c r="CU970" s="6"/>
      <c r="CV970" s="6"/>
      <c r="CW970" s="6"/>
      <c r="CX970" s="6"/>
      <c r="CY970" s="6"/>
      <c r="CZ970" s="6"/>
      <c r="DA970" s="6"/>
      <c r="DB970" s="6"/>
      <c r="DC970" s="6"/>
      <c r="DD970" s="6"/>
      <c r="DE970" s="6"/>
      <c r="DF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7"/>
      <c r="AJ971" s="8"/>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c r="BU971" s="6"/>
      <c r="BV971" s="6"/>
      <c r="BW971" s="6"/>
      <c r="BX971" s="6"/>
      <c r="BY971" s="6"/>
      <c r="BZ971" s="6"/>
      <c r="CA971" s="6"/>
      <c r="CB971" s="6"/>
      <c r="CC971" s="6"/>
      <c r="CD971" s="6"/>
      <c r="CE971" s="6"/>
      <c r="CF971" s="6"/>
      <c r="CG971" s="6"/>
      <c r="CH971" s="6"/>
      <c r="CI971" s="6"/>
      <c r="CJ971" s="6"/>
      <c r="CK971" s="6"/>
      <c r="CL971" s="6"/>
      <c r="CM971" s="6"/>
      <c r="CN971" s="6"/>
      <c r="CO971" s="6"/>
      <c r="CP971" s="6"/>
      <c r="CQ971" s="6"/>
      <c r="CR971" s="6"/>
      <c r="CS971" s="6"/>
      <c r="CT971" s="6"/>
      <c r="CU971" s="6"/>
      <c r="CV971" s="6"/>
      <c r="CW971" s="6"/>
      <c r="CX971" s="6"/>
      <c r="CY971" s="6"/>
      <c r="CZ971" s="6"/>
      <c r="DA971" s="6"/>
      <c r="DB971" s="6"/>
      <c r="DC971" s="6"/>
      <c r="DD971" s="6"/>
      <c r="DE971" s="6"/>
      <c r="DF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7"/>
      <c r="AJ972" s="8"/>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c r="BU972" s="6"/>
      <c r="BV972" s="6"/>
      <c r="BW972" s="6"/>
      <c r="BX972" s="6"/>
      <c r="BY972" s="6"/>
      <c r="BZ972" s="6"/>
      <c r="CA972" s="6"/>
      <c r="CB972" s="6"/>
      <c r="CC972" s="6"/>
      <c r="CD972" s="6"/>
      <c r="CE972" s="6"/>
      <c r="CF972" s="6"/>
      <c r="CG972" s="6"/>
      <c r="CH972" s="6"/>
      <c r="CI972" s="6"/>
      <c r="CJ972" s="6"/>
      <c r="CK972" s="6"/>
      <c r="CL972" s="6"/>
      <c r="CM972" s="6"/>
      <c r="CN972" s="6"/>
      <c r="CO972" s="6"/>
      <c r="CP972" s="6"/>
      <c r="CQ972" s="6"/>
      <c r="CR972" s="6"/>
      <c r="CS972" s="6"/>
      <c r="CT972" s="6"/>
      <c r="CU972" s="6"/>
      <c r="CV972" s="6"/>
      <c r="CW972" s="6"/>
      <c r="CX972" s="6"/>
      <c r="CY972" s="6"/>
      <c r="CZ972" s="6"/>
      <c r="DA972" s="6"/>
      <c r="DB972" s="6"/>
      <c r="DC972" s="6"/>
      <c r="DD972" s="6"/>
      <c r="DE972" s="6"/>
      <c r="DF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7"/>
      <c r="AJ973" s="8"/>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c r="BU973" s="6"/>
      <c r="BV973" s="6"/>
      <c r="BW973" s="6"/>
      <c r="BX973" s="6"/>
      <c r="BY973" s="6"/>
      <c r="BZ973" s="6"/>
      <c r="CA973" s="6"/>
      <c r="CB973" s="6"/>
      <c r="CC973" s="6"/>
      <c r="CD973" s="6"/>
      <c r="CE973" s="6"/>
      <c r="CF973" s="6"/>
      <c r="CG973" s="6"/>
      <c r="CH973" s="6"/>
      <c r="CI973" s="6"/>
      <c r="CJ973" s="6"/>
      <c r="CK973" s="6"/>
      <c r="CL973" s="6"/>
      <c r="CM973" s="6"/>
      <c r="CN973" s="6"/>
      <c r="CO973" s="6"/>
      <c r="CP973" s="6"/>
      <c r="CQ973" s="6"/>
      <c r="CR973" s="6"/>
      <c r="CS973" s="6"/>
      <c r="CT973" s="6"/>
      <c r="CU973" s="6"/>
      <c r="CV973" s="6"/>
      <c r="CW973" s="6"/>
      <c r="CX973" s="6"/>
      <c r="CY973" s="6"/>
      <c r="CZ973" s="6"/>
      <c r="DA973" s="6"/>
      <c r="DB973" s="6"/>
      <c r="DC973" s="6"/>
      <c r="DD973" s="6"/>
      <c r="DE973" s="6"/>
      <c r="DF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7"/>
      <c r="AJ974" s="8"/>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c r="BU974" s="6"/>
      <c r="BV974" s="6"/>
      <c r="BW974" s="6"/>
      <c r="BX974" s="6"/>
      <c r="BY974" s="6"/>
      <c r="BZ974" s="6"/>
      <c r="CA974" s="6"/>
      <c r="CB974" s="6"/>
      <c r="CC974" s="6"/>
      <c r="CD974" s="6"/>
      <c r="CE974" s="6"/>
      <c r="CF974" s="6"/>
      <c r="CG974" s="6"/>
      <c r="CH974" s="6"/>
      <c r="CI974" s="6"/>
      <c r="CJ974" s="6"/>
      <c r="CK974" s="6"/>
      <c r="CL974" s="6"/>
      <c r="CM974" s="6"/>
      <c r="CN974" s="6"/>
      <c r="CO974" s="6"/>
      <c r="CP974" s="6"/>
      <c r="CQ974" s="6"/>
      <c r="CR974" s="6"/>
      <c r="CS974" s="6"/>
      <c r="CT974" s="6"/>
      <c r="CU974" s="6"/>
      <c r="CV974" s="6"/>
      <c r="CW974" s="6"/>
      <c r="CX974" s="6"/>
      <c r="CY974" s="6"/>
      <c r="CZ974" s="6"/>
      <c r="DA974" s="6"/>
      <c r="DB974" s="6"/>
      <c r="DC974" s="6"/>
      <c r="DD974" s="6"/>
      <c r="DE974" s="6"/>
      <c r="DF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7"/>
      <c r="AJ975" s="8"/>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c r="BU975" s="6"/>
      <c r="BV975" s="6"/>
      <c r="BW975" s="6"/>
      <c r="BX975" s="6"/>
      <c r="BY975" s="6"/>
      <c r="BZ975" s="6"/>
      <c r="CA975" s="6"/>
      <c r="CB975" s="6"/>
      <c r="CC975" s="6"/>
      <c r="CD975" s="6"/>
      <c r="CE975" s="6"/>
      <c r="CF975" s="6"/>
      <c r="CG975" s="6"/>
      <c r="CH975" s="6"/>
      <c r="CI975" s="6"/>
      <c r="CJ975" s="6"/>
      <c r="CK975" s="6"/>
      <c r="CL975" s="6"/>
      <c r="CM975" s="6"/>
      <c r="CN975" s="6"/>
      <c r="CO975" s="6"/>
      <c r="CP975" s="6"/>
      <c r="CQ975" s="6"/>
      <c r="CR975" s="6"/>
      <c r="CS975" s="6"/>
      <c r="CT975" s="6"/>
      <c r="CU975" s="6"/>
      <c r="CV975" s="6"/>
      <c r="CW975" s="6"/>
      <c r="CX975" s="6"/>
      <c r="CY975" s="6"/>
      <c r="CZ975" s="6"/>
      <c r="DA975" s="6"/>
      <c r="DB975" s="6"/>
      <c r="DC975" s="6"/>
      <c r="DD975" s="6"/>
      <c r="DE975" s="6"/>
      <c r="DF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7"/>
      <c r="AJ976" s="8"/>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c r="BU976" s="6"/>
      <c r="BV976" s="6"/>
      <c r="BW976" s="6"/>
      <c r="BX976" s="6"/>
      <c r="BY976" s="6"/>
      <c r="BZ976" s="6"/>
      <c r="CA976" s="6"/>
      <c r="CB976" s="6"/>
      <c r="CC976" s="6"/>
      <c r="CD976" s="6"/>
      <c r="CE976" s="6"/>
      <c r="CF976" s="6"/>
      <c r="CG976" s="6"/>
      <c r="CH976" s="6"/>
      <c r="CI976" s="6"/>
      <c r="CJ976" s="6"/>
      <c r="CK976" s="6"/>
      <c r="CL976" s="6"/>
      <c r="CM976" s="6"/>
      <c r="CN976" s="6"/>
      <c r="CO976" s="6"/>
      <c r="CP976" s="6"/>
      <c r="CQ976" s="6"/>
      <c r="CR976" s="6"/>
      <c r="CS976" s="6"/>
      <c r="CT976" s="6"/>
      <c r="CU976" s="6"/>
      <c r="CV976" s="6"/>
      <c r="CW976" s="6"/>
      <c r="CX976" s="6"/>
      <c r="CY976" s="6"/>
      <c r="CZ976" s="6"/>
      <c r="DA976" s="6"/>
      <c r="DB976" s="6"/>
      <c r="DC976" s="6"/>
      <c r="DD976" s="6"/>
      <c r="DE976" s="6"/>
      <c r="DF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7"/>
      <c r="AJ977" s="8"/>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c r="BU977" s="6"/>
      <c r="BV977" s="6"/>
      <c r="BW977" s="6"/>
      <c r="BX977" s="6"/>
      <c r="BY977" s="6"/>
      <c r="BZ977" s="6"/>
      <c r="CA977" s="6"/>
      <c r="CB977" s="6"/>
      <c r="CC977" s="6"/>
      <c r="CD977" s="6"/>
      <c r="CE977" s="6"/>
      <c r="CF977" s="6"/>
      <c r="CG977" s="6"/>
      <c r="CH977" s="6"/>
      <c r="CI977" s="6"/>
      <c r="CJ977" s="6"/>
      <c r="CK977" s="6"/>
      <c r="CL977" s="6"/>
      <c r="CM977" s="6"/>
      <c r="CN977" s="6"/>
      <c r="CO977" s="6"/>
      <c r="CP977" s="6"/>
      <c r="CQ977" s="6"/>
      <c r="CR977" s="6"/>
      <c r="CS977" s="6"/>
      <c r="CT977" s="6"/>
      <c r="CU977" s="6"/>
      <c r="CV977" s="6"/>
      <c r="CW977" s="6"/>
      <c r="CX977" s="6"/>
      <c r="CY977" s="6"/>
      <c r="CZ977" s="6"/>
      <c r="DA977" s="6"/>
      <c r="DB977" s="6"/>
      <c r="DC977" s="6"/>
      <c r="DD977" s="6"/>
      <c r="DE977" s="6"/>
      <c r="DF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7"/>
      <c r="AJ978" s="8"/>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c r="BU978" s="6"/>
      <c r="BV978" s="6"/>
      <c r="BW978" s="6"/>
      <c r="BX978" s="6"/>
      <c r="BY978" s="6"/>
      <c r="BZ978" s="6"/>
      <c r="CA978" s="6"/>
      <c r="CB978" s="6"/>
      <c r="CC978" s="6"/>
      <c r="CD978" s="6"/>
      <c r="CE978" s="6"/>
      <c r="CF978" s="6"/>
      <c r="CG978" s="6"/>
      <c r="CH978" s="6"/>
      <c r="CI978" s="6"/>
      <c r="CJ978" s="6"/>
      <c r="CK978" s="6"/>
      <c r="CL978" s="6"/>
      <c r="CM978" s="6"/>
      <c r="CN978" s="6"/>
      <c r="CO978" s="6"/>
      <c r="CP978" s="6"/>
      <c r="CQ978" s="6"/>
      <c r="CR978" s="6"/>
      <c r="CS978" s="6"/>
      <c r="CT978" s="6"/>
      <c r="CU978" s="6"/>
      <c r="CV978" s="6"/>
      <c r="CW978" s="6"/>
      <c r="CX978" s="6"/>
      <c r="CY978" s="6"/>
      <c r="CZ978" s="6"/>
      <c r="DA978" s="6"/>
      <c r="DB978" s="6"/>
      <c r="DC978" s="6"/>
      <c r="DD978" s="6"/>
      <c r="DE978" s="6"/>
      <c r="DF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7"/>
      <c r="AJ979" s="8"/>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c r="BU979" s="6"/>
      <c r="BV979" s="6"/>
      <c r="BW979" s="6"/>
      <c r="BX979" s="6"/>
      <c r="BY979" s="6"/>
      <c r="BZ979" s="6"/>
      <c r="CA979" s="6"/>
      <c r="CB979" s="6"/>
      <c r="CC979" s="6"/>
      <c r="CD979" s="6"/>
      <c r="CE979" s="6"/>
      <c r="CF979" s="6"/>
      <c r="CG979" s="6"/>
      <c r="CH979" s="6"/>
      <c r="CI979" s="6"/>
      <c r="CJ979" s="6"/>
      <c r="CK979" s="6"/>
      <c r="CL979" s="6"/>
      <c r="CM979" s="6"/>
      <c r="CN979" s="6"/>
      <c r="CO979" s="6"/>
      <c r="CP979" s="6"/>
      <c r="CQ979" s="6"/>
      <c r="CR979" s="6"/>
      <c r="CS979" s="6"/>
      <c r="CT979" s="6"/>
      <c r="CU979" s="6"/>
      <c r="CV979" s="6"/>
      <c r="CW979" s="6"/>
      <c r="CX979" s="6"/>
      <c r="CY979" s="6"/>
      <c r="CZ979" s="6"/>
      <c r="DA979" s="6"/>
      <c r="DB979" s="6"/>
      <c r="DC979" s="6"/>
      <c r="DD979" s="6"/>
      <c r="DE979" s="6"/>
      <c r="DF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7"/>
      <c r="AJ980" s="8"/>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c r="BU980" s="6"/>
      <c r="BV980" s="6"/>
      <c r="BW980" s="6"/>
      <c r="BX980" s="6"/>
      <c r="BY980" s="6"/>
      <c r="BZ980" s="6"/>
      <c r="CA980" s="6"/>
      <c r="CB980" s="6"/>
      <c r="CC980" s="6"/>
      <c r="CD980" s="6"/>
      <c r="CE980" s="6"/>
      <c r="CF980" s="6"/>
      <c r="CG980" s="6"/>
      <c r="CH980" s="6"/>
      <c r="CI980" s="6"/>
      <c r="CJ980" s="6"/>
      <c r="CK980" s="6"/>
      <c r="CL980" s="6"/>
      <c r="CM980" s="6"/>
      <c r="CN980" s="6"/>
      <c r="CO980" s="6"/>
      <c r="CP980" s="6"/>
      <c r="CQ980" s="6"/>
      <c r="CR980" s="6"/>
      <c r="CS980" s="6"/>
      <c r="CT980" s="6"/>
      <c r="CU980" s="6"/>
      <c r="CV980" s="6"/>
      <c r="CW980" s="6"/>
      <c r="CX980" s="6"/>
      <c r="CY980" s="6"/>
      <c r="CZ980" s="6"/>
      <c r="DA980" s="6"/>
      <c r="DB980" s="6"/>
      <c r="DC980" s="6"/>
      <c r="DD980" s="6"/>
      <c r="DE980" s="6"/>
      <c r="DF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7"/>
      <c r="AJ981" s="8"/>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c r="BU981" s="6"/>
      <c r="BV981" s="6"/>
      <c r="BW981" s="6"/>
      <c r="BX981" s="6"/>
      <c r="BY981" s="6"/>
      <c r="BZ981" s="6"/>
      <c r="CA981" s="6"/>
      <c r="CB981" s="6"/>
      <c r="CC981" s="6"/>
      <c r="CD981" s="6"/>
      <c r="CE981" s="6"/>
      <c r="CF981" s="6"/>
      <c r="CG981" s="6"/>
      <c r="CH981" s="6"/>
      <c r="CI981" s="6"/>
      <c r="CJ981" s="6"/>
      <c r="CK981" s="6"/>
      <c r="CL981" s="6"/>
      <c r="CM981" s="6"/>
      <c r="CN981" s="6"/>
      <c r="CO981" s="6"/>
      <c r="CP981" s="6"/>
      <c r="CQ981" s="6"/>
      <c r="CR981" s="6"/>
      <c r="CS981" s="6"/>
      <c r="CT981" s="6"/>
      <c r="CU981" s="6"/>
      <c r="CV981" s="6"/>
      <c r="CW981" s="6"/>
      <c r="CX981" s="6"/>
      <c r="CY981" s="6"/>
      <c r="CZ981" s="6"/>
      <c r="DA981" s="6"/>
      <c r="DB981" s="6"/>
      <c r="DC981" s="6"/>
      <c r="DD981" s="6"/>
      <c r="DE981" s="6"/>
      <c r="DF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7"/>
      <c r="AJ982" s="8"/>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c r="BU982" s="6"/>
      <c r="BV982" s="6"/>
      <c r="BW982" s="6"/>
      <c r="BX982" s="6"/>
      <c r="BY982" s="6"/>
      <c r="BZ982" s="6"/>
      <c r="CA982" s="6"/>
      <c r="CB982" s="6"/>
      <c r="CC982" s="6"/>
      <c r="CD982" s="6"/>
      <c r="CE982" s="6"/>
      <c r="CF982" s="6"/>
      <c r="CG982" s="6"/>
      <c r="CH982" s="6"/>
      <c r="CI982" s="6"/>
      <c r="CJ982" s="6"/>
      <c r="CK982" s="6"/>
      <c r="CL982" s="6"/>
      <c r="CM982" s="6"/>
      <c r="CN982" s="6"/>
      <c r="CO982" s="6"/>
      <c r="CP982" s="6"/>
      <c r="CQ982" s="6"/>
      <c r="CR982" s="6"/>
      <c r="CS982" s="6"/>
      <c r="CT982" s="6"/>
      <c r="CU982" s="6"/>
      <c r="CV982" s="6"/>
      <c r="CW982" s="6"/>
      <c r="CX982" s="6"/>
      <c r="CY982" s="6"/>
      <c r="CZ982" s="6"/>
      <c r="DA982" s="6"/>
      <c r="DB982" s="6"/>
      <c r="DC982" s="6"/>
      <c r="DD982" s="6"/>
      <c r="DE982" s="6"/>
      <c r="DF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7"/>
      <c r="AJ983" s="8"/>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c r="BU983" s="6"/>
      <c r="BV983" s="6"/>
      <c r="BW983" s="6"/>
      <c r="BX983" s="6"/>
      <c r="BY983" s="6"/>
      <c r="BZ983" s="6"/>
      <c r="CA983" s="6"/>
      <c r="CB983" s="6"/>
      <c r="CC983" s="6"/>
      <c r="CD983" s="6"/>
      <c r="CE983" s="6"/>
      <c r="CF983" s="6"/>
      <c r="CG983" s="6"/>
      <c r="CH983" s="6"/>
      <c r="CI983" s="6"/>
      <c r="CJ983" s="6"/>
      <c r="CK983" s="6"/>
      <c r="CL983" s="6"/>
      <c r="CM983" s="6"/>
      <c r="CN983" s="6"/>
      <c r="CO983" s="6"/>
      <c r="CP983" s="6"/>
      <c r="CQ983" s="6"/>
      <c r="CR983" s="6"/>
      <c r="CS983" s="6"/>
      <c r="CT983" s="6"/>
      <c r="CU983" s="6"/>
      <c r="CV983" s="6"/>
      <c r="CW983" s="6"/>
      <c r="CX983" s="6"/>
      <c r="CY983" s="6"/>
      <c r="CZ983" s="6"/>
      <c r="DA983" s="6"/>
      <c r="DB983" s="6"/>
      <c r="DC983" s="6"/>
      <c r="DD983" s="6"/>
      <c r="DE983" s="6"/>
      <c r="DF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7"/>
      <c r="AJ984" s="8"/>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c r="BU984" s="6"/>
      <c r="BV984" s="6"/>
      <c r="BW984" s="6"/>
      <c r="BX984" s="6"/>
      <c r="BY984" s="6"/>
      <c r="BZ984" s="6"/>
      <c r="CA984" s="6"/>
      <c r="CB984" s="6"/>
      <c r="CC984" s="6"/>
      <c r="CD984" s="6"/>
      <c r="CE984" s="6"/>
      <c r="CF984" s="6"/>
      <c r="CG984" s="6"/>
      <c r="CH984" s="6"/>
      <c r="CI984" s="6"/>
      <c r="CJ984" s="6"/>
      <c r="CK984" s="6"/>
      <c r="CL984" s="6"/>
      <c r="CM984" s="6"/>
      <c r="CN984" s="6"/>
      <c r="CO984" s="6"/>
      <c r="CP984" s="6"/>
      <c r="CQ984" s="6"/>
      <c r="CR984" s="6"/>
      <c r="CS984" s="6"/>
      <c r="CT984" s="6"/>
      <c r="CU984" s="6"/>
      <c r="CV984" s="6"/>
      <c r="CW984" s="6"/>
      <c r="CX984" s="6"/>
      <c r="CY984" s="6"/>
      <c r="CZ984" s="6"/>
      <c r="DA984" s="6"/>
      <c r="DB984" s="6"/>
      <c r="DC984" s="6"/>
      <c r="DD984" s="6"/>
      <c r="DE984" s="6"/>
      <c r="DF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7"/>
      <c r="AJ985" s="8"/>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c r="BU985" s="6"/>
      <c r="BV985" s="6"/>
      <c r="BW985" s="6"/>
      <c r="BX985" s="6"/>
      <c r="BY985" s="6"/>
      <c r="BZ985" s="6"/>
      <c r="CA985" s="6"/>
      <c r="CB985" s="6"/>
      <c r="CC985" s="6"/>
      <c r="CD985" s="6"/>
      <c r="CE985" s="6"/>
      <c r="CF985" s="6"/>
      <c r="CG985" s="6"/>
      <c r="CH985" s="6"/>
      <c r="CI985" s="6"/>
      <c r="CJ985" s="6"/>
      <c r="CK985" s="6"/>
      <c r="CL985" s="6"/>
      <c r="CM985" s="6"/>
      <c r="CN985" s="6"/>
      <c r="CO985" s="6"/>
      <c r="CP985" s="6"/>
      <c r="CQ985" s="6"/>
      <c r="CR985" s="6"/>
      <c r="CS985" s="6"/>
      <c r="CT985" s="6"/>
      <c r="CU985" s="6"/>
      <c r="CV985" s="6"/>
      <c r="CW985" s="6"/>
      <c r="CX985" s="6"/>
      <c r="CY985" s="6"/>
      <c r="CZ985" s="6"/>
      <c r="DA985" s="6"/>
      <c r="DB985" s="6"/>
      <c r="DC985" s="6"/>
      <c r="DD985" s="6"/>
      <c r="DE985" s="6"/>
      <c r="DF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7"/>
      <c r="AJ986" s="8"/>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c r="BU986" s="6"/>
      <c r="BV986" s="6"/>
      <c r="BW986" s="6"/>
      <c r="BX986" s="6"/>
      <c r="BY986" s="6"/>
      <c r="BZ986" s="6"/>
      <c r="CA986" s="6"/>
      <c r="CB986" s="6"/>
      <c r="CC986" s="6"/>
      <c r="CD986" s="6"/>
      <c r="CE986" s="6"/>
      <c r="CF986" s="6"/>
      <c r="CG986" s="6"/>
      <c r="CH986" s="6"/>
      <c r="CI986" s="6"/>
      <c r="CJ986" s="6"/>
      <c r="CK986" s="6"/>
      <c r="CL986" s="6"/>
      <c r="CM986" s="6"/>
      <c r="CN986" s="6"/>
      <c r="CO986" s="6"/>
      <c r="CP986" s="6"/>
      <c r="CQ986" s="6"/>
      <c r="CR986" s="6"/>
      <c r="CS986" s="6"/>
      <c r="CT986" s="6"/>
      <c r="CU986" s="6"/>
      <c r="CV986" s="6"/>
      <c r="CW986" s="6"/>
      <c r="CX986" s="6"/>
      <c r="CY986" s="6"/>
      <c r="CZ986" s="6"/>
      <c r="DA986" s="6"/>
      <c r="DB986" s="6"/>
      <c r="DC986" s="6"/>
      <c r="DD986" s="6"/>
      <c r="DE986" s="6"/>
      <c r="DF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7"/>
      <c r="AJ987" s="8"/>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c r="BU987" s="6"/>
      <c r="BV987" s="6"/>
      <c r="BW987" s="6"/>
      <c r="BX987" s="6"/>
      <c r="BY987" s="6"/>
      <c r="BZ987" s="6"/>
      <c r="CA987" s="6"/>
      <c r="CB987" s="6"/>
      <c r="CC987" s="6"/>
      <c r="CD987" s="6"/>
      <c r="CE987" s="6"/>
      <c r="CF987" s="6"/>
      <c r="CG987" s="6"/>
      <c r="CH987" s="6"/>
      <c r="CI987" s="6"/>
      <c r="CJ987" s="6"/>
      <c r="CK987" s="6"/>
      <c r="CL987" s="6"/>
      <c r="CM987" s="6"/>
      <c r="CN987" s="6"/>
      <c r="CO987" s="6"/>
      <c r="CP987" s="6"/>
      <c r="CQ987" s="6"/>
      <c r="CR987" s="6"/>
      <c r="CS987" s="6"/>
      <c r="CT987" s="6"/>
      <c r="CU987" s="6"/>
      <c r="CV987" s="6"/>
      <c r="CW987" s="6"/>
      <c r="CX987" s="6"/>
      <c r="CY987" s="6"/>
      <c r="CZ987" s="6"/>
      <c r="DA987" s="6"/>
      <c r="DB987" s="6"/>
      <c r="DC987" s="6"/>
      <c r="DD987" s="6"/>
      <c r="DE987" s="6"/>
      <c r="DF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7"/>
      <c r="AJ988" s="8"/>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c r="BU988" s="6"/>
      <c r="BV988" s="6"/>
      <c r="BW988" s="6"/>
      <c r="BX988" s="6"/>
      <c r="BY988" s="6"/>
      <c r="BZ988" s="6"/>
      <c r="CA988" s="6"/>
      <c r="CB988" s="6"/>
      <c r="CC988" s="6"/>
      <c r="CD988" s="6"/>
      <c r="CE988" s="6"/>
      <c r="CF988" s="6"/>
      <c r="CG988" s="6"/>
      <c r="CH988" s="6"/>
      <c r="CI988" s="6"/>
      <c r="CJ988" s="6"/>
      <c r="CK988" s="6"/>
      <c r="CL988" s="6"/>
      <c r="CM988" s="6"/>
      <c r="CN988" s="6"/>
      <c r="CO988" s="6"/>
      <c r="CP988" s="6"/>
      <c r="CQ988" s="6"/>
      <c r="CR988" s="6"/>
      <c r="CS988" s="6"/>
      <c r="CT988" s="6"/>
      <c r="CU988" s="6"/>
      <c r="CV988" s="6"/>
      <c r="CW988" s="6"/>
      <c r="CX988" s="6"/>
      <c r="CY988" s="6"/>
      <c r="CZ988" s="6"/>
      <c r="DA988" s="6"/>
      <c r="DB988" s="6"/>
      <c r="DC988" s="6"/>
      <c r="DD988" s="6"/>
      <c r="DE988" s="6"/>
      <c r="DF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7"/>
      <c r="AJ989" s="8"/>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c r="BU989" s="6"/>
      <c r="BV989" s="6"/>
      <c r="BW989" s="6"/>
      <c r="BX989" s="6"/>
      <c r="BY989" s="6"/>
      <c r="BZ989" s="6"/>
      <c r="CA989" s="6"/>
      <c r="CB989" s="6"/>
      <c r="CC989" s="6"/>
      <c r="CD989" s="6"/>
      <c r="CE989" s="6"/>
      <c r="CF989" s="6"/>
      <c r="CG989" s="6"/>
      <c r="CH989" s="6"/>
      <c r="CI989" s="6"/>
      <c r="CJ989" s="6"/>
      <c r="CK989" s="6"/>
      <c r="CL989" s="6"/>
      <c r="CM989" s="6"/>
      <c r="CN989" s="6"/>
      <c r="CO989" s="6"/>
      <c r="CP989" s="6"/>
      <c r="CQ989" s="6"/>
      <c r="CR989" s="6"/>
      <c r="CS989" s="6"/>
      <c r="CT989" s="6"/>
      <c r="CU989" s="6"/>
      <c r="CV989" s="6"/>
      <c r="CW989" s="6"/>
      <c r="CX989" s="6"/>
      <c r="CY989" s="6"/>
      <c r="CZ989" s="6"/>
      <c r="DA989" s="6"/>
      <c r="DB989" s="6"/>
      <c r="DC989" s="6"/>
      <c r="DD989" s="6"/>
      <c r="DE989" s="6"/>
      <c r="DF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7"/>
      <c r="AJ990" s="8"/>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c r="BU990" s="6"/>
      <c r="BV990" s="6"/>
      <c r="BW990" s="6"/>
      <c r="BX990" s="6"/>
      <c r="BY990" s="6"/>
      <c r="BZ990" s="6"/>
      <c r="CA990" s="6"/>
      <c r="CB990" s="6"/>
      <c r="CC990" s="6"/>
      <c r="CD990" s="6"/>
      <c r="CE990" s="6"/>
      <c r="CF990" s="6"/>
      <c r="CG990" s="6"/>
      <c r="CH990" s="6"/>
      <c r="CI990" s="6"/>
      <c r="CJ990" s="6"/>
      <c r="CK990" s="6"/>
      <c r="CL990" s="6"/>
      <c r="CM990" s="6"/>
      <c r="CN990" s="6"/>
      <c r="CO990" s="6"/>
      <c r="CP990" s="6"/>
      <c r="CQ990" s="6"/>
      <c r="CR990" s="6"/>
      <c r="CS990" s="6"/>
      <c r="CT990" s="6"/>
      <c r="CU990" s="6"/>
      <c r="CV990" s="6"/>
      <c r="CW990" s="6"/>
      <c r="CX990" s="6"/>
      <c r="CY990" s="6"/>
      <c r="CZ990" s="6"/>
      <c r="DA990" s="6"/>
      <c r="DB990" s="6"/>
      <c r="DC990" s="6"/>
      <c r="DD990" s="6"/>
      <c r="DE990" s="6"/>
      <c r="DF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7"/>
      <c r="AJ991" s="8"/>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c r="BU991" s="6"/>
      <c r="BV991" s="6"/>
      <c r="BW991" s="6"/>
      <c r="BX991" s="6"/>
      <c r="BY991" s="6"/>
      <c r="BZ991" s="6"/>
      <c r="CA991" s="6"/>
      <c r="CB991" s="6"/>
      <c r="CC991" s="6"/>
      <c r="CD991" s="6"/>
      <c r="CE991" s="6"/>
      <c r="CF991" s="6"/>
      <c r="CG991" s="6"/>
      <c r="CH991" s="6"/>
      <c r="CI991" s="6"/>
      <c r="CJ991" s="6"/>
      <c r="CK991" s="6"/>
      <c r="CL991" s="6"/>
      <c r="CM991" s="6"/>
      <c r="CN991" s="6"/>
      <c r="CO991" s="6"/>
      <c r="CP991" s="6"/>
      <c r="CQ991" s="6"/>
      <c r="CR991" s="6"/>
      <c r="CS991" s="6"/>
      <c r="CT991" s="6"/>
      <c r="CU991" s="6"/>
      <c r="CV991" s="6"/>
      <c r="CW991" s="6"/>
      <c r="CX991" s="6"/>
      <c r="CY991" s="6"/>
      <c r="CZ991" s="6"/>
      <c r="DA991" s="6"/>
      <c r="DB991" s="6"/>
      <c r="DC991" s="6"/>
      <c r="DD991" s="6"/>
      <c r="DE991" s="6"/>
      <c r="DF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7"/>
      <c r="AJ992" s="8"/>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c r="BU992" s="6"/>
      <c r="BV992" s="6"/>
      <c r="BW992" s="6"/>
      <c r="BX992" s="6"/>
      <c r="BY992" s="6"/>
      <c r="BZ992" s="6"/>
      <c r="CA992" s="6"/>
      <c r="CB992" s="6"/>
      <c r="CC992" s="6"/>
      <c r="CD992" s="6"/>
      <c r="CE992" s="6"/>
      <c r="CF992" s="6"/>
      <c r="CG992" s="6"/>
      <c r="CH992" s="6"/>
      <c r="CI992" s="6"/>
      <c r="CJ992" s="6"/>
      <c r="CK992" s="6"/>
      <c r="CL992" s="6"/>
      <c r="CM992" s="6"/>
      <c r="CN992" s="6"/>
      <c r="CO992" s="6"/>
      <c r="CP992" s="6"/>
      <c r="CQ992" s="6"/>
      <c r="CR992" s="6"/>
      <c r="CS992" s="6"/>
      <c r="CT992" s="6"/>
      <c r="CU992" s="6"/>
      <c r="CV992" s="6"/>
      <c r="CW992" s="6"/>
      <c r="CX992" s="6"/>
      <c r="CY992" s="6"/>
      <c r="CZ992" s="6"/>
      <c r="DA992" s="6"/>
      <c r="DB992" s="6"/>
      <c r="DC992" s="6"/>
      <c r="DD992" s="6"/>
      <c r="DE992" s="6"/>
      <c r="DF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7"/>
      <c r="AJ993" s="8"/>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c r="BU993" s="6"/>
      <c r="BV993" s="6"/>
      <c r="BW993" s="6"/>
      <c r="BX993" s="6"/>
      <c r="BY993" s="6"/>
      <c r="BZ993" s="6"/>
      <c r="CA993" s="6"/>
      <c r="CB993" s="6"/>
      <c r="CC993" s="6"/>
      <c r="CD993" s="6"/>
      <c r="CE993" s="6"/>
      <c r="CF993" s="6"/>
      <c r="CG993" s="6"/>
      <c r="CH993" s="6"/>
      <c r="CI993" s="6"/>
      <c r="CJ993" s="6"/>
      <c r="CK993" s="6"/>
      <c r="CL993" s="6"/>
      <c r="CM993" s="6"/>
      <c r="CN993" s="6"/>
      <c r="CO993" s="6"/>
      <c r="CP993" s="6"/>
      <c r="CQ993" s="6"/>
      <c r="CR993" s="6"/>
      <c r="CS993" s="6"/>
      <c r="CT993" s="6"/>
      <c r="CU993" s="6"/>
      <c r="CV993" s="6"/>
      <c r="CW993" s="6"/>
      <c r="CX993" s="6"/>
      <c r="CY993" s="6"/>
      <c r="CZ993" s="6"/>
      <c r="DA993" s="6"/>
      <c r="DB993" s="6"/>
      <c r="DC993" s="6"/>
      <c r="DD993" s="6"/>
      <c r="DE993" s="6"/>
      <c r="DF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7"/>
      <c r="AJ994" s="8"/>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c r="BU994" s="6"/>
      <c r="BV994" s="6"/>
      <c r="BW994" s="6"/>
      <c r="BX994" s="6"/>
      <c r="BY994" s="6"/>
      <c r="BZ994" s="6"/>
      <c r="CA994" s="6"/>
      <c r="CB994" s="6"/>
      <c r="CC994" s="6"/>
      <c r="CD994" s="6"/>
      <c r="CE994" s="6"/>
      <c r="CF994" s="6"/>
      <c r="CG994" s="6"/>
      <c r="CH994" s="6"/>
      <c r="CI994" s="6"/>
      <c r="CJ994" s="6"/>
      <c r="CK994" s="6"/>
      <c r="CL994" s="6"/>
      <c r="CM994" s="6"/>
      <c r="CN994" s="6"/>
      <c r="CO994" s="6"/>
      <c r="CP994" s="6"/>
      <c r="CQ994" s="6"/>
      <c r="CR994" s="6"/>
      <c r="CS994" s="6"/>
      <c r="CT994" s="6"/>
      <c r="CU994" s="6"/>
      <c r="CV994" s="6"/>
      <c r="CW994" s="6"/>
      <c r="CX994" s="6"/>
      <c r="CY994" s="6"/>
      <c r="CZ994" s="6"/>
      <c r="DA994" s="6"/>
      <c r="DB994" s="6"/>
      <c r="DC994" s="6"/>
      <c r="DD994" s="6"/>
      <c r="DE994" s="6"/>
      <c r="DF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7"/>
      <c r="AJ995" s="8"/>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c r="BU995" s="6"/>
      <c r="BV995" s="6"/>
      <c r="BW995" s="6"/>
      <c r="BX995" s="6"/>
      <c r="BY995" s="6"/>
      <c r="BZ995" s="6"/>
      <c r="CA995" s="6"/>
      <c r="CB995" s="6"/>
      <c r="CC995" s="6"/>
      <c r="CD995" s="6"/>
      <c r="CE995" s="6"/>
      <c r="CF995" s="6"/>
      <c r="CG995" s="6"/>
      <c r="CH995" s="6"/>
      <c r="CI995" s="6"/>
      <c r="CJ995" s="6"/>
      <c r="CK995" s="6"/>
      <c r="CL995" s="6"/>
      <c r="CM995" s="6"/>
      <c r="CN995" s="6"/>
      <c r="CO995" s="6"/>
      <c r="CP995" s="6"/>
      <c r="CQ995" s="6"/>
      <c r="CR995" s="6"/>
      <c r="CS995" s="6"/>
      <c r="CT995" s="6"/>
      <c r="CU995" s="6"/>
      <c r="CV995" s="6"/>
      <c r="CW995" s="6"/>
      <c r="CX995" s="6"/>
      <c r="CY995" s="6"/>
      <c r="CZ995" s="6"/>
      <c r="DA995" s="6"/>
      <c r="DB995" s="6"/>
      <c r="DC995" s="6"/>
      <c r="DD995" s="6"/>
      <c r="DE995" s="6"/>
      <c r="DF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7"/>
      <c r="AJ996" s="8"/>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c r="BU996" s="6"/>
      <c r="BV996" s="6"/>
      <c r="BW996" s="6"/>
      <c r="BX996" s="6"/>
      <c r="BY996" s="6"/>
      <c r="BZ996" s="6"/>
      <c r="CA996" s="6"/>
      <c r="CB996" s="6"/>
      <c r="CC996" s="6"/>
      <c r="CD996" s="6"/>
      <c r="CE996" s="6"/>
      <c r="CF996" s="6"/>
      <c r="CG996" s="6"/>
      <c r="CH996" s="6"/>
      <c r="CI996" s="6"/>
      <c r="CJ996" s="6"/>
      <c r="CK996" s="6"/>
      <c r="CL996" s="6"/>
      <c r="CM996" s="6"/>
      <c r="CN996" s="6"/>
      <c r="CO996" s="6"/>
      <c r="CP996" s="6"/>
      <c r="CQ996" s="6"/>
      <c r="CR996" s="6"/>
      <c r="CS996" s="6"/>
      <c r="CT996" s="6"/>
      <c r="CU996" s="6"/>
      <c r="CV996" s="6"/>
      <c r="CW996" s="6"/>
      <c r="CX996" s="6"/>
      <c r="CY996" s="6"/>
      <c r="CZ996" s="6"/>
      <c r="DA996" s="6"/>
      <c r="DB996" s="6"/>
      <c r="DC996" s="6"/>
      <c r="DD996" s="6"/>
      <c r="DE996" s="6"/>
      <c r="DF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7"/>
      <c r="AJ997" s="8"/>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c r="BU997" s="6"/>
      <c r="BV997" s="6"/>
      <c r="BW997" s="6"/>
      <c r="BX997" s="6"/>
      <c r="BY997" s="6"/>
      <c r="BZ997" s="6"/>
      <c r="CA997" s="6"/>
      <c r="CB997" s="6"/>
      <c r="CC997" s="6"/>
      <c r="CD997" s="6"/>
      <c r="CE997" s="6"/>
      <c r="CF997" s="6"/>
      <c r="CG997" s="6"/>
      <c r="CH997" s="6"/>
      <c r="CI997" s="6"/>
      <c r="CJ997" s="6"/>
      <c r="CK997" s="6"/>
      <c r="CL997" s="6"/>
      <c r="CM997" s="6"/>
      <c r="CN997" s="6"/>
      <c r="CO997" s="6"/>
      <c r="CP997" s="6"/>
      <c r="CQ997" s="6"/>
      <c r="CR997" s="6"/>
      <c r="CS997" s="6"/>
      <c r="CT997" s="6"/>
      <c r="CU997" s="6"/>
      <c r="CV997" s="6"/>
      <c r="CW997" s="6"/>
      <c r="CX997" s="6"/>
      <c r="CY997" s="6"/>
      <c r="CZ997" s="6"/>
      <c r="DA997" s="6"/>
      <c r="DB997" s="6"/>
      <c r="DC997" s="6"/>
      <c r="DD997" s="6"/>
      <c r="DE997" s="6"/>
      <c r="DF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7"/>
      <c r="AJ998" s="8"/>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c r="BU998" s="6"/>
      <c r="BV998" s="6"/>
      <c r="BW998" s="6"/>
      <c r="BX998" s="6"/>
      <c r="BY998" s="6"/>
      <c r="BZ998" s="6"/>
      <c r="CA998" s="6"/>
      <c r="CB998" s="6"/>
      <c r="CC998" s="6"/>
      <c r="CD998" s="6"/>
      <c r="CE998" s="6"/>
      <c r="CF998" s="6"/>
      <c r="CG998" s="6"/>
      <c r="CH998" s="6"/>
      <c r="CI998" s="6"/>
      <c r="CJ998" s="6"/>
      <c r="CK998" s="6"/>
      <c r="CL998" s="6"/>
      <c r="CM998" s="6"/>
      <c r="CN998" s="6"/>
      <c r="CO998" s="6"/>
      <c r="CP998" s="6"/>
      <c r="CQ998" s="6"/>
      <c r="CR998" s="6"/>
      <c r="CS998" s="6"/>
      <c r="CT998" s="6"/>
      <c r="CU998" s="6"/>
      <c r="CV998" s="6"/>
      <c r="CW998" s="6"/>
      <c r="CX998" s="6"/>
      <c r="CY998" s="6"/>
      <c r="CZ998" s="6"/>
      <c r="DA998" s="6"/>
      <c r="DB998" s="6"/>
      <c r="DC998" s="6"/>
      <c r="DD998" s="6"/>
      <c r="DE998" s="6"/>
      <c r="DF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7"/>
      <c r="AJ999" s="8"/>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c r="BU999" s="6"/>
      <c r="BV999" s="6"/>
      <c r="BW999" s="6"/>
      <c r="BX999" s="6"/>
      <c r="BY999" s="6"/>
      <c r="BZ999" s="6"/>
      <c r="CA999" s="6"/>
      <c r="CB999" s="6"/>
      <c r="CC999" s="6"/>
      <c r="CD999" s="6"/>
      <c r="CE999" s="6"/>
      <c r="CF999" s="6"/>
      <c r="CG999" s="6"/>
      <c r="CH999" s="6"/>
      <c r="CI999" s="6"/>
      <c r="CJ999" s="6"/>
      <c r="CK999" s="6"/>
      <c r="CL999" s="6"/>
      <c r="CM999" s="6"/>
      <c r="CN999" s="6"/>
      <c r="CO999" s="6"/>
      <c r="CP999" s="6"/>
      <c r="CQ999" s="6"/>
      <c r="CR999" s="6"/>
      <c r="CS999" s="6"/>
      <c r="CT999" s="6"/>
      <c r="CU999" s="6"/>
      <c r="CV999" s="6"/>
      <c r="CW999" s="6"/>
      <c r="CX999" s="6"/>
      <c r="CY999" s="6"/>
      <c r="CZ999" s="6"/>
      <c r="DA999" s="6"/>
      <c r="DB999" s="6"/>
      <c r="DC999" s="6"/>
      <c r="DD999" s="6"/>
      <c r="DE999" s="6"/>
      <c r="DF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7"/>
      <c r="AJ1000" s="8"/>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c r="BU1000" s="6"/>
      <c r="BV1000" s="6"/>
      <c r="BW1000" s="6"/>
      <c r="BX1000" s="6"/>
      <c r="BY1000" s="6"/>
      <c r="BZ1000" s="6"/>
      <c r="CA1000" s="6"/>
      <c r="CB1000" s="6"/>
      <c r="CC1000" s="6"/>
      <c r="CD1000" s="6"/>
      <c r="CE1000" s="6"/>
      <c r="CF1000" s="6"/>
      <c r="CG1000" s="6"/>
      <c r="CH1000" s="6"/>
      <c r="CI1000" s="6"/>
      <c r="CJ1000" s="6"/>
      <c r="CK1000" s="6"/>
      <c r="CL1000" s="6"/>
      <c r="CM1000" s="6"/>
      <c r="CN1000" s="6"/>
      <c r="CO1000" s="6"/>
      <c r="CP1000" s="6"/>
      <c r="CQ1000" s="6"/>
      <c r="CR1000" s="6"/>
      <c r="CS1000" s="6"/>
      <c r="CT1000" s="6"/>
      <c r="CU1000" s="6"/>
      <c r="CV1000" s="6"/>
      <c r="CW1000" s="6"/>
      <c r="CX1000" s="6"/>
      <c r="CY1000" s="6"/>
      <c r="CZ1000" s="6"/>
      <c r="DA1000" s="6"/>
      <c r="DB1000" s="6"/>
      <c r="DC1000" s="6"/>
      <c r="DD1000" s="6"/>
      <c r="DE1000" s="6"/>
      <c r="DF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6"/>
      <c r="AE1001" s="6"/>
      <c r="AF1001" s="6"/>
      <c r="AG1001" s="6"/>
      <c r="AH1001" s="6"/>
      <c r="AI1001" s="7"/>
      <c r="AJ1001" s="8"/>
      <c r="AK1001" s="6"/>
      <c r="AL1001" s="6"/>
      <c r="AM1001" s="6"/>
      <c r="AN1001" s="6"/>
      <c r="AO1001" s="6"/>
      <c r="AP1001" s="6"/>
      <c r="AQ1001" s="6"/>
      <c r="AR1001" s="6"/>
      <c r="AS1001" s="6"/>
      <c r="AT1001" s="6"/>
      <c r="AU1001" s="6"/>
      <c r="AV1001" s="6"/>
      <c r="AW1001" s="6"/>
      <c r="AX1001" s="6"/>
      <c r="AY1001" s="6"/>
      <c r="AZ1001" s="6"/>
      <c r="BA1001" s="6"/>
      <c r="BB1001" s="6"/>
      <c r="BC1001" s="6"/>
      <c r="BD1001" s="6"/>
      <c r="BE1001" s="6"/>
      <c r="BF1001" s="6"/>
      <c r="BG1001" s="6"/>
      <c r="BH1001" s="6"/>
      <c r="BI1001" s="6"/>
      <c r="BJ1001" s="6"/>
      <c r="BK1001" s="6"/>
      <c r="BL1001" s="6"/>
      <c r="BM1001" s="6"/>
      <c r="BN1001" s="6"/>
      <c r="BO1001" s="6"/>
      <c r="BP1001" s="6"/>
      <c r="BQ1001" s="6"/>
      <c r="BR1001" s="6"/>
      <c r="BS1001" s="6"/>
      <c r="BT1001" s="6"/>
      <c r="BU1001" s="6"/>
      <c r="BV1001" s="6"/>
      <c r="BW1001" s="6"/>
      <c r="BX1001" s="6"/>
      <c r="BY1001" s="6"/>
      <c r="BZ1001" s="6"/>
      <c r="CA1001" s="6"/>
      <c r="CB1001" s="6"/>
      <c r="CC1001" s="6"/>
      <c r="CD1001" s="6"/>
      <c r="CE1001" s="6"/>
      <c r="CF1001" s="6"/>
      <c r="CG1001" s="6"/>
      <c r="CH1001" s="6"/>
      <c r="CI1001" s="6"/>
      <c r="CJ1001" s="6"/>
      <c r="CK1001" s="6"/>
      <c r="CL1001" s="6"/>
      <c r="CM1001" s="6"/>
      <c r="CN1001" s="6"/>
      <c r="CO1001" s="6"/>
      <c r="CP1001" s="6"/>
      <c r="CQ1001" s="6"/>
      <c r="CR1001" s="6"/>
      <c r="CS1001" s="6"/>
      <c r="CT1001" s="6"/>
      <c r="CU1001" s="6"/>
      <c r="CV1001" s="6"/>
      <c r="CW1001" s="6"/>
      <c r="CX1001" s="6"/>
      <c r="CY1001" s="6"/>
      <c r="CZ1001" s="6"/>
      <c r="DA1001" s="6"/>
      <c r="DB1001" s="6"/>
      <c r="DC1001" s="6"/>
      <c r="DD1001" s="6"/>
      <c r="DE1001" s="6"/>
      <c r="DF1001" s="6"/>
    </row>
  </sheetData>
  <hyperlinks>
    <hyperlink r:id="rId1" ref="CV3"/>
    <hyperlink r:id="rId2" ref="CV4"/>
    <hyperlink r:id="rId3" ref="CV5"/>
    <hyperlink r:id="rId4" ref="CV6"/>
    <hyperlink r:id="rId5" ref="CV7"/>
    <hyperlink r:id="rId6" ref="CV8"/>
    <hyperlink r:id="rId7" ref="CV9"/>
    <hyperlink r:id="rId8" ref="CV10"/>
    <hyperlink r:id="rId9" ref="CV11"/>
    <hyperlink r:id="rId10" ref="CV12"/>
    <hyperlink r:id="rId11" ref="CV13"/>
    <hyperlink r:id="rId12" ref="CV14"/>
    <hyperlink r:id="rId13" ref="CV15"/>
    <hyperlink r:id="rId14" ref="CV16"/>
    <hyperlink r:id="rId15" ref="CV17"/>
    <hyperlink r:id="rId16" ref="CV18"/>
    <hyperlink r:id="rId17" ref="CV19"/>
    <hyperlink r:id="rId18" ref="CV20"/>
    <hyperlink r:id="rId19" ref="CV21"/>
    <hyperlink r:id="rId20" ref="CV22"/>
    <hyperlink r:id="rId21" ref="CV23"/>
    <hyperlink r:id="rId22" ref="CV25"/>
    <hyperlink r:id="rId23" ref="CQ26"/>
    <hyperlink r:id="rId24" ref="CV26"/>
    <hyperlink r:id="rId25" ref="CQ27"/>
    <hyperlink r:id="rId26" ref="CV27"/>
    <hyperlink r:id="rId27" ref="CV28"/>
    <hyperlink r:id="rId28" ref="CV29"/>
    <hyperlink r:id="rId29" ref="CV30"/>
    <hyperlink r:id="rId30" ref="CV31"/>
    <hyperlink r:id="rId31" ref="CV32"/>
    <hyperlink r:id="rId32" ref="CV33"/>
    <hyperlink r:id="rId33" ref="CV34"/>
    <hyperlink r:id="rId34" ref="CV35"/>
    <hyperlink r:id="rId35" ref="CV36"/>
    <hyperlink r:id="rId36" ref="CV37"/>
    <hyperlink r:id="rId37" ref="CV38"/>
    <hyperlink r:id="rId38" ref="CV39"/>
    <hyperlink r:id="rId39" ref="CV40"/>
    <hyperlink r:id="rId40" ref="CV41"/>
    <hyperlink r:id="rId41" ref="CV42"/>
    <hyperlink r:id="rId42" ref="CV43"/>
    <hyperlink r:id="rId43" ref="CV44"/>
    <hyperlink r:id="rId44" ref="CV45"/>
    <hyperlink r:id="rId45" ref="CV46"/>
    <hyperlink r:id="rId46" ref="CV47"/>
    <hyperlink r:id="rId47" ref="CV48"/>
    <hyperlink r:id="rId48" ref="CV51"/>
    <hyperlink r:id="rId49" ref="CV52"/>
    <hyperlink r:id="rId50" ref="CV53"/>
    <hyperlink r:id="rId51" ref="CV54"/>
    <hyperlink r:id="rId52" ref="CV55"/>
    <hyperlink r:id="rId53" ref="CV56"/>
    <hyperlink r:id="rId54" ref="CV57"/>
    <hyperlink r:id="rId55" ref="CV58"/>
    <hyperlink r:id="rId56" ref="CV59"/>
    <hyperlink r:id="rId57" ref="CV60"/>
    <hyperlink r:id="rId58" ref="CV61"/>
    <hyperlink r:id="rId59" ref="CV62"/>
    <hyperlink r:id="rId60" ref="CV63"/>
    <hyperlink r:id="rId61" ref="CV64"/>
    <hyperlink r:id="rId62" ref="CV65"/>
    <hyperlink r:id="rId63" ref="CV66"/>
    <hyperlink r:id="rId64" location="sammy" ref="CQ68"/>
    <hyperlink r:id="rId65" ref="CV68"/>
    <hyperlink r:id="rId66" ref="CV69"/>
    <hyperlink r:id="rId67" ref="CV70"/>
    <hyperlink r:id="rId68" ref="CV71"/>
    <hyperlink r:id="rId69" ref="CV72"/>
    <hyperlink r:id="rId70" ref="CV73"/>
    <hyperlink r:id="rId71" ref="CV74"/>
    <hyperlink r:id="rId72" ref="CV75"/>
    <hyperlink r:id="rId73" ref="CV76"/>
    <hyperlink r:id="rId74" ref="CV77"/>
    <hyperlink r:id="rId75" ref="CV78"/>
    <hyperlink r:id="rId76" ref="CV79"/>
    <hyperlink r:id="rId77" ref="CV80"/>
    <hyperlink r:id="rId78" ref="CV81"/>
    <hyperlink r:id="rId79" ref="CV82"/>
    <hyperlink r:id="rId80" ref="CV83"/>
    <hyperlink r:id="rId81" ref="CV84"/>
    <hyperlink r:id="rId82" ref="CV85"/>
    <hyperlink r:id="rId83" ref="CV86"/>
    <hyperlink r:id="rId84" ref="CV87"/>
    <hyperlink r:id="rId85" ref="CV88"/>
    <hyperlink r:id="rId86" ref="CV89"/>
    <hyperlink r:id="rId87" ref="CV90"/>
    <hyperlink r:id="rId88" ref="CV91"/>
    <hyperlink r:id="rId89" ref="CV92"/>
    <hyperlink r:id="rId90" ref="CV93"/>
    <hyperlink r:id="rId91" ref="CV94"/>
    <hyperlink r:id="rId92" ref="CV96"/>
    <hyperlink r:id="rId93" ref="CV97"/>
    <hyperlink r:id="rId94" ref="CV99"/>
    <hyperlink r:id="rId95" ref="CV100"/>
    <hyperlink r:id="rId96" ref="CV101"/>
    <hyperlink r:id="rId97" ref="CV102"/>
    <hyperlink r:id="rId98" ref="CV103"/>
    <hyperlink r:id="rId99" ref="CV104"/>
    <hyperlink r:id="rId100" ref="CV105"/>
    <hyperlink r:id="rId101" ref="CV106"/>
    <hyperlink r:id="rId102" ref="CV107"/>
    <hyperlink r:id="rId103" ref="CV108"/>
    <hyperlink r:id="rId104" ref="CV109"/>
    <hyperlink r:id="rId105" ref="CV110"/>
    <hyperlink r:id="rId106" ref="CV111"/>
    <hyperlink r:id="rId107" ref="CV112"/>
    <hyperlink r:id="rId108" ref="CV113"/>
    <hyperlink r:id="rId109" ref="CV114"/>
    <hyperlink r:id="rId110" ref="CV115"/>
    <hyperlink r:id="rId111" ref="CV116"/>
    <hyperlink r:id="rId112" ref="CV117"/>
    <hyperlink r:id="rId113" ref="CV118"/>
    <hyperlink r:id="rId114" ref="CV119"/>
    <hyperlink r:id="rId115" ref="CV120"/>
    <hyperlink r:id="rId116" ref="CV121"/>
    <hyperlink r:id="rId117" ref="CV122"/>
    <hyperlink r:id="rId118" ref="CV123"/>
    <hyperlink r:id="rId119" ref="CV124"/>
    <hyperlink r:id="rId120" ref="CV125"/>
    <hyperlink r:id="rId121" ref="CV126"/>
    <hyperlink r:id="rId122" ref="CV127"/>
    <hyperlink r:id="rId123" ref="CV128"/>
    <hyperlink r:id="rId124" ref="CV129"/>
    <hyperlink r:id="rId125" ref="CV131"/>
    <hyperlink r:id="rId126" ref="CV132"/>
    <hyperlink r:id="rId127" ref="CV133"/>
    <hyperlink r:id="rId128" ref="CV134"/>
    <hyperlink r:id="rId129" ref="CV135"/>
    <hyperlink r:id="rId130" ref="CV136"/>
    <hyperlink r:id="rId131" ref="CV137"/>
    <hyperlink r:id="rId132" ref="CV138"/>
    <hyperlink r:id="rId133" ref="CV139"/>
    <hyperlink r:id="rId134" ref="CV140"/>
    <hyperlink r:id="rId135" ref="CV141"/>
    <hyperlink r:id="rId136" ref="CV142"/>
    <hyperlink r:id="rId137" ref="CV143"/>
    <hyperlink r:id="rId138" ref="CV144"/>
    <hyperlink r:id="rId139" ref="CV145"/>
    <hyperlink r:id="rId140" ref="CV146"/>
    <hyperlink r:id="rId141" ref="CV147"/>
    <hyperlink r:id="rId142" ref="CV148"/>
    <hyperlink r:id="rId143" ref="CV150"/>
    <hyperlink r:id="rId144" ref="CV151"/>
    <hyperlink r:id="rId145" ref="CV152"/>
    <hyperlink r:id="rId146" ref="CV153"/>
    <hyperlink r:id="rId147" ref="CV154"/>
    <hyperlink r:id="rId148" ref="CV155"/>
    <hyperlink r:id="rId149" ref="CV157"/>
    <hyperlink r:id="rId150" ref="O158"/>
    <hyperlink r:id="rId151" ref="CV158"/>
    <hyperlink r:id="rId152" ref="CV159"/>
    <hyperlink r:id="rId153" ref="CV160"/>
    <hyperlink r:id="rId154" ref="CV161"/>
    <hyperlink r:id="rId155" ref="CV162"/>
    <hyperlink r:id="rId156" ref="CV163"/>
    <hyperlink r:id="rId157" ref="CV164"/>
    <hyperlink r:id="rId158" ref="CV165"/>
    <hyperlink r:id="rId159" ref="CV166"/>
    <hyperlink r:id="rId160" ref="CV167"/>
    <hyperlink r:id="rId161" ref="CV168"/>
    <hyperlink r:id="rId162" ref="CV169"/>
    <hyperlink r:id="rId163" ref="CV170"/>
    <hyperlink r:id="rId164" ref="CV171"/>
    <hyperlink r:id="rId165" ref="CV172"/>
    <hyperlink r:id="rId166" ref="CV173"/>
    <hyperlink r:id="rId167" ref="CV174"/>
    <hyperlink r:id="rId168" ref="CV175"/>
    <hyperlink r:id="rId169" ref="CV176"/>
    <hyperlink r:id="rId170" ref="CV177"/>
    <hyperlink r:id="rId171" ref="CV178"/>
    <hyperlink r:id="rId172" ref="CV179"/>
    <hyperlink r:id="rId173" ref="CV180"/>
    <hyperlink r:id="rId174" ref="CV181"/>
    <hyperlink r:id="rId175" ref="CV182"/>
    <hyperlink r:id="rId176" ref="CV183"/>
    <hyperlink r:id="rId177" ref="CV184"/>
    <hyperlink r:id="rId178" ref="CV185"/>
    <hyperlink r:id="rId179" ref="CV186"/>
    <hyperlink r:id="rId180" ref="CV187"/>
    <hyperlink r:id="rId181" ref="CV188"/>
    <hyperlink r:id="rId182" ref="CV189"/>
    <hyperlink r:id="rId183" ref="CV190"/>
    <hyperlink r:id="rId184" ref="CV191"/>
    <hyperlink r:id="rId185" ref="CV192"/>
    <hyperlink r:id="rId186" ref="CV193"/>
    <hyperlink r:id="rId187" ref="CV194"/>
    <hyperlink r:id="rId188" ref="CV195"/>
    <hyperlink r:id="rId189" ref="CV196"/>
    <hyperlink r:id="rId190" ref="CV197"/>
    <hyperlink r:id="rId191" ref="CV198"/>
    <hyperlink r:id="rId192" ref="CV199"/>
    <hyperlink r:id="rId193" ref="CV200"/>
    <hyperlink r:id="rId194" ref="CV201"/>
    <hyperlink r:id="rId195" ref="CV202"/>
    <hyperlink r:id="rId196" ref="CV203"/>
    <hyperlink r:id="rId197" ref="CV204"/>
    <hyperlink r:id="rId198" ref="CV205"/>
    <hyperlink r:id="rId199" ref="CV206"/>
    <hyperlink r:id="rId200" ref="CV207"/>
    <hyperlink r:id="rId201" ref="CV208"/>
    <hyperlink r:id="rId202" ref="CV209"/>
    <hyperlink r:id="rId203" ref="CV210"/>
    <hyperlink r:id="rId204" ref="CV211"/>
    <hyperlink r:id="rId205" ref="CV212"/>
    <hyperlink r:id="rId206" ref="CV213"/>
    <hyperlink r:id="rId207" ref="CV214"/>
    <hyperlink r:id="rId208" ref="CV215"/>
    <hyperlink r:id="rId209" ref="CV216"/>
    <hyperlink r:id="rId210" ref="CV217"/>
    <hyperlink r:id="rId211" ref="CV218"/>
    <hyperlink r:id="rId212" ref="CV219"/>
    <hyperlink r:id="rId213" ref="CV220"/>
    <hyperlink r:id="rId214" ref="CV221"/>
    <hyperlink r:id="rId215" ref="CV222"/>
    <hyperlink r:id="rId216" ref="CV223"/>
    <hyperlink r:id="rId217" ref="CV224"/>
    <hyperlink r:id="rId218" ref="CV225"/>
    <hyperlink r:id="rId219" ref="CV226"/>
    <hyperlink r:id="rId220" ref="CV227"/>
    <hyperlink r:id="rId221" ref="CV228"/>
    <hyperlink r:id="rId222" ref="CV229"/>
    <hyperlink r:id="rId223" ref="CV230"/>
    <hyperlink r:id="rId224" ref="CV231"/>
    <hyperlink r:id="rId225" ref="CV232"/>
    <hyperlink r:id="rId226" ref="CV233"/>
    <hyperlink r:id="rId227" ref="CV234"/>
    <hyperlink r:id="rId228" ref="CV235"/>
    <hyperlink r:id="rId229" ref="CV236"/>
    <hyperlink r:id="rId230" ref="CV237"/>
    <hyperlink r:id="rId231" ref="CV238"/>
    <hyperlink r:id="rId232" ref="CV239"/>
    <hyperlink r:id="rId233" ref="CV240"/>
    <hyperlink r:id="rId234" ref="CV241"/>
    <hyperlink r:id="rId235" ref="CV242"/>
    <hyperlink r:id="rId236" ref="CV243"/>
    <hyperlink r:id="rId237" ref="CV244"/>
    <hyperlink r:id="rId238" ref="CV245"/>
    <hyperlink r:id="rId239" ref="CV246"/>
    <hyperlink r:id="rId240" ref="CV247"/>
    <hyperlink r:id="rId241" ref="CV248"/>
    <hyperlink r:id="rId242" ref="CV249"/>
    <hyperlink r:id="rId243" ref="CV250"/>
    <hyperlink r:id="rId244" ref="CV251"/>
    <hyperlink r:id="rId245" ref="CV252"/>
    <hyperlink r:id="rId246" ref="CV253"/>
    <hyperlink r:id="rId247" ref="CV254"/>
    <hyperlink r:id="rId248" ref="CV255"/>
    <hyperlink r:id="rId249" ref="CV256"/>
    <hyperlink r:id="rId250" ref="CV257"/>
    <hyperlink r:id="rId251" ref="CV258"/>
    <hyperlink r:id="rId252" ref="CV259"/>
    <hyperlink r:id="rId253" ref="CV260"/>
    <hyperlink r:id="rId254" ref="CV261"/>
    <hyperlink r:id="rId255" ref="CV262"/>
    <hyperlink r:id="rId256" ref="CV263"/>
    <hyperlink r:id="rId257" ref="CV264"/>
    <hyperlink r:id="rId258" ref="CV265"/>
    <hyperlink r:id="rId259" ref="CV266"/>
    <hyperlink r:id="rId260" ref="CV267"/>
    <hyperlink r:id="rId261" ref="CV268"/>
    <hyperlink r:id="rId262" ref="CV269"/>
    <hyperlink r:id="rId263" ref="CV270"/>
    <hyperlink r:id="rId264" ref="CV271"/>
    <hyperlink r:id="rId265" ref="CV272"/>
    <hyperlink r:id="rId266" ref="CV273"/>
    <hyperlink r:id="rId267" ref="CV274"/>
    <hyperlink r:id="rId268" ref="CV275"/>
    <hyperlink r:id="rId269" ref="CV276"/>
    <hyperlink r:id="rId270" ref="CV277"/>
    <hyperlink r:id="rId271" ref="CV278"/>
    <hyperlink r:id="rId272" ref="CV279"/>
    <hyperlink r:id="rId273" ref="CV280"/>
    <hyperlink r:id="rId274" ref="CV281"/>
    <hyperlink r:id="rId275" ref="CV282"/>
    <hyperlink r:id="rId276" ref="CV283"/>
    <hyperlink r:id="rId277" ref="CV284"/>
    <hyperlink r:id="rId278" ref="CV285"/>
    <hyperlink r:id="rId279" ref="CV286"/>
    <hyperlink r:id="rId280" ref="CV287"/>
    <hyperlink r:id="rId281" ref="CV288"/>
    <hyperlink r:id="rId282" ref="CV289"/>
    <hyperlink r:id="rId283" ref="CV290"/>
    <hyperlink r:id="rId284" ref="CV291"/>
    <hyperlink r:id="rId285" ref="CV292"/>
    <hyperlink r:id="rId286" ref="CV293"/>
    <hyperlink r:id="rId287" ref="CV294"/>
    <hyperlink r:id="rId288" ref="CV295"/>
    <hyperlink r:id="rId289" ref="CV296"/>
    <hyperlink r:id="rId290" ref="CV297"/>
    <hyperlink r:id="rId291" ref="CV298"/>
    <hyperlink r:id="rId292" ref="CV299"/>
    <hyperlink r:id="rId293" ref="CV300"/>
    <hyperlink r:id="rId294" ref="CV301"/>
    <hyperlink r:id="rId295" ref="CV302"/>
    <hyperlink r:id="rId296" ref="CV303"/>
    <hyperlink r:id="rId297" ref="CV304"/>
    <hyperlink r:id="rId298" ref="CV305"/>
    <hyperlink r:id="rId299" ref="CV306"/>
    <hyperlink r:id="rId300" ref="CV307"/>
    <hyperlink r:id="rId301" ref="CV308"/>
    <hyperlink r:id="rId302" ref="CV309"/>
    <hyperlink r:id="rId303" ref="CV310"/>
    <hyperlink r:id="rId304" ref="CV311"/>
    <hyperlink r:id="rId305" ref="CV312"/>
    <hyperlink r:id="rId306" ref="CV313"/>
    <hyperlink r:id="rId307" ref="CV314"/>
    <hyperlink r:id="rId308" ref="CV315"/>
    <hyperlink r:id="rId309" ref="CV316"/>
    <hyperlink r:id="rId310" ref="CV317"/>
    <hyperlink r:id="rId311" ref="CV318"/>
    <hyperlink r:id="rId312" ref="CV319"/>
    <hyperlink r:id="rId313" ref="CV320"/>
    <hyperlink r:id="rId314" ref="CV321"/>
    <hyperlink r:id="rId315" ref="CV322"/>
    <hyperlink r:id="rId316" ref="CV323"/>
    <hyperlink r:id="rId317" ref="CV324"/>
    <hyperlink r:id="rId318" ref="CV325"/>
    <hyperlink r:id="rId319" ref="CV326"/>
    <hyperlink r:id="rId320" ref="CV327"/>
    <hyperlink r:id="rId321" ref="CV328"/>
    <hyperlink r:id="rId322" ref="CV329"/>
    <hyperlink r:id="rId323" ref="CV330"/>
    <hyperlink r:id="rId324" ref="CV331"/>
    <hyperlink r:id="rId325" ref="CV332"/>
    <hyperlink r:id="rId326" ref="CV333"/>
    <hyperlink r:id="rId327" ref="CV334"/>
    <hyperlink r:id="rId328" ref="CV335"/>
    <hyperlink r:id="rId329" ref="CV336"/>
    <hyperlink r:id="rId330" ref="CV337"/>
    <hyperlink r:id="rId331" ref="CV338"/>
    <hyperlink r:id="rId332" ref="CV339"/>
    <hyperlink r:id="rId333" ref="CV340"/>
    <hyperlink r:id="rId334" ref="CV341"/>
    <hyperlink r:id="rId335" ref="CV342"/>
    <hyperlink r:id="rId336" ref="CV343"/>
    <hyperlink r:id="rId337" ref="CV344"/>
    <hyperlink r:id="rId338" ref="CV345"/>
    <hyperlink r:id="rId339" ref="CV346"/>
    <hyperlink r:id="rId340" ref="CV347"/>
    <hyperlink r:id="rId341" ref="CV348"/>
    <hyperlink r:id="rId342" ref="CV349"/>
    <hyperlink r:id="rId343" ref="CV350"/>
    <hyperlink r:id="rId344" ref="CV351"/>
    <hyperlink r:id="rId345" ref="CV352"/>
    <hyperlink r:id="rId346" ref="CV353"/>
    <hyperlink r:id="rId347" ref="CV354"/>
    <hyperlink r:id="rId348" ref="CV355"/>
    <hyperlink r:id="rId349" ref="CV356"/>
    <hyperlink r:id="rId350" ref="CV357"/>
    <hyperlink r:id="rId351" ref="CV358"/>
    <hyperlink r:id="rId352" ref="CV359"/>
    <hyperlink r:id="rId353" ref="CV360"/>
    <hyperlink r:id="rId354" ref="CV361"/>
    <hyperlink r:id="rId355" ref="CV362"/>
    <hyperlink r:id="rId356" ref="CV363"/>
    <hyperlink r:id="rId357" ref="CV364"/>
    <hyperlink r:id="rId358" ref="CV365"/>
    <hyperlink r:id="rId359" ref="CV366"/>
    <hyperlink r:id="rId360" ref="CV367"/>
    <hyperlink r:id="rId361" ref="CV368"/>
    <hyperlink r:id="rId362" ref="CV369"/>
    <hyperlink r:id="rId363" ref="CV370"/>
    <hyperlink r:id="rId364" ref="CV371"/>
    <hyperlink r:id="rId365" ref="CV372"/>
    <hyperlink r:id="rId366" ref="CV373"/>
    <hyperlink r:id="rId367" ref="CV374"/>
    <hyperlink r:id="rId368" ref="CV375"/>
    <hyperlink r:id="rId369" ref="CV376"/>
    <hyperlink r:id="rId370" ref="CV377"/>
    <hyperlink r:id="rId371" ref="CV378"/>
    <hyperlink r:id="rId372" ref="CV379"/>
    <hyperlink r:id="rId373" ref="CV380"/>
    <hyperlink r:id="rId374" ref="CV381"/>
    <hyperlink r:id="rId375" ref="CV382"/>
    <hyperlink r:id="rId376" ref="CV383"/>
    <hyperlink r:id="rId377" ref="CV384"/>
    <hyperlink r:id="rId378" ref="CV385"/>
    <hyperlink r:id="rId379" ref="CV386"/>
    <hyperlink r:id="rId380" ref="CV387"/>
    <hyperlink r:id="rId381" ref="CV388"/>
    <hyperlink r:id="rId382" ref="CV389"/>
    <hyperlink r:id="rId383" ref="CV390"/>
    <hyperlink r:id="rId384" ref="CV391"/>
    <hyperlink r:id="rId385" ref="CV392"/>
    <hyperlink r:id="rId386" ref="CV393"/>
    <hyperlink r:id="rId387" ref="CV394"/>
    <hyperlink r:id="rId388" ref="CV395"/>
    <hyperlink r:id="rId389" ref="CV396"/>
    <hyperlink r:id="rId390" ref="CV397"/>
    <hyperlink r:id="rId391" ref="CV399"/>
    <hyperlink r:id="rId392" ref="CV400"/>
    <hyperlink r:id="rId393" ref="CV401"/>
    <hyperlink r:id="rId394" ref="CV402"/>
    <hyperlink r:id="rId395" ref="CV403"/>
    <hyperlink r:id="rId396" ref="CV404"/>
    <hyperlink r:id="rId397" ref="CV405"/>
    <hyperlink r:id="rId398" ref="CV406"/>
    <hyperlink r:id="rId399" ref="CV407"/>
    <hyperlink r:id="rId400" ref="CV408"/>
    <hyperlink r:id="rId401" ref="CV409"/>
    <hyperlink r:id="rId402" ref="CV410"/>
    <hyperlink r:id="rId403" ref="CV411"/>
    <hyperlink r:id="rId404" ref="CV412"/>
    <hyperlink r:id="rId405" ref="CV413"/>
    <hyperlink r:id="rId406" ref="CV414"/>
    <hyperlink r:id="rId407" ref="CV415"/>
    <hyperlink r:id="rId408" ref="CV416"/>
    <hyperlink r:id="rId409" ref="CV417"/>
    <hyperlink r:id="rId410" ref="CV418"/>
    <hyperlink r:id="rId411" ref="CV419"/>
    <hyperlink r:id="rId412" ref="CV420"/>
    <hyperlink r:id="rId413" ref="CV421"/>
    <hyperlink r:id="rId414" ref="CV422"/>
    <hyperlink r:id="rId415" ref="CV423"/>
    <hyperlink r:id="rId416" ref="CV424"/>
    <hyperlink r:id="rId417" ref="CV425"/>
    <hyperlink r:id="rId418" ref="CV426"/>
    <hyperlink r:id="rId419" ref="CV427"/>
    <hyperlink r:id="rId420" ref="CV428"/>
    <hyperlink r:id="rId421" ref="CV429"/>
    <hyperlink r:id="rId422" ref="CV430"/>
    <hyperlink r:id="rId423" ref="CV431"/>
    <hyperlink r:id="rId424" ref="CV432"/>
    <hyperlink r:id="rId425" ref="CV433"/>
    <hyperlink r:id="rId426" ref="CV434"/>
    <hyperlink r:id="rId427" ref="CV435"/>
    <hyperlink r:id="rId428" ref="CV436"/>
    <hyperlink r:id="rId429" ref="CV437"/>
    <hyperlink r:id="rId430" ref="CV438"/>
    <hyperlink r:id="rId431" ref="CV440"/>
    <hyperlink r:id="rId432" ref="CV441"/>
    <hyperlink r:id="rId433" ref="CV442"/>
    <hyperlink r:id="rId434" ref="CV443"/>
    <hyperlink r:id="rId435" ref="CV444"/>
    <hyperlink r:id="rId436" ref="CV445"/>
    <hyperlink r:id="rId437" ref="CV446"/>
    <hyperlink r:id="rId438" ref="CV447"/>
    <hyperlink r:id="rId439" ref="CV448"/>
    <hyperlink r:id="rId440" ref="CV449"/>
    <hyperlink r:id="rId441" ref="CV450"/>
    <hyperlink r:id="rId442" ref="CV451"/>
    <hyperlink r:id="rId443" ref="CV452"/>
    <hyperlink r:id="rId444" ref="CV453"/>
    <hyperlink r:id="rId445" ref="CV454"/>
    <hyperlink r:id="rId446" ref="CV455"/>
    <hyperlink r:id="rId447" ref="CV456"/>
    <hyperlink r:id="rId448" ref="CV457"/>
    <hyperlink r:id="rId449" ref="CV458"/>
    <hyperlink r:id="rId450" ref="CV459"/>
    <hyperlink r:id="rId451" ref="CV460"/>
    <hyperlink r:id="rId452" ref="CV461"/>
    <hyperlink r:id="rId453" ref="CV462"/>
    <hyperlink r:id="rId454" ref="CV464"/>
    <hyperlink r:id="rId455" ref="CV465"/>
    <hyperlink r:id="rId456" ref="CV466"/>
    <hyperlink r:id="rId457" ref="CV467"/>
    <hyperlink r:id="rId458" ref="CV468"/>
    <hyperlink r:id="rId459" ref="CV469"/>
    <hyperlink r:id="rId460" ref="CV470"/>
    <hyperlink r:id="rId461" ref="CV471"/>
    <hyperlink r:id="rId462" ref="CV472"/>
    <hyperlink r:id="rId463" ref="CV473"/>
    <hyperlink r:id="rId464" ref="CV474"/>
    <hyperlink r:id="rId465" ref="CV475"/>
    <hyperlink r:id="rId466" ref="CV476"/>
    <hyperlink r:id="rId467" ref="CV477"/>
    <hyperlink r:id="rId468" ref="CV478"/>
    <hyperlink r:id="rId469" ref="CV479"/>
    <hyperlink r:id="rId470" ref="CV480"/>
    <hyperlink r:id="rId471" ref="CV481"/>
    <hyperlink r:id="rId472" ref="CV482"/>
    <hyperlink r:id="rId473" ref="CV483"/>
    <hyperlink r:id="rId474" ref="CV484"/>
    <hyperlink r:id="rId475" ref="CV485"/>
    <hyperlink r:id="rId476" ref="CV486"/>
    <hyperlink r:id="rId477" ref="CV487"/>
    <hyperlink r:id="rId478" ref="CV488"/>
    <hyperlink r:id="rId479" ref="CV489"/>
    <hyperlink r:id="rId480" ref="CV491"/>
    <hyperlink r:id="rId481" ref="CV492"/>
    <hyperlink r:id="rId482" ref="CV493"/>
    <hyperlink r:id="rId483" ref="CV494"/>
    <hyperlink r:id="rId484" ref="CV495"/>
    <hyperlink r:id="rId485" ref="CV497"/>
    <hyperlink r:id="rId486" ref="CV498"/>
    <hyperlink r:id="rId487" ref="CV499"/>
    <hyperlink r:id="rId488" ref="CV500"/>
    <hyperlink r:id="rId489" ref="CV501"/>
    <hyperlink r:id="rId490" ref="CV503"/>
    <hyperlink r:id="rId491" ref="CV504"/>
    <hyperlink r:id="rId492" ref="CV505"/>
    <hyperlink r:id="rId493" ref="CV506"/>
    <hyperlink r:id="rId494" ref="CV511"/>
    <hyperlink r:id="rId495" ref="CV512"/>
    <hyperlink r:id="rId496" ref="CV513"/>
    <hyperlink r:id="rId497" ref="CV514"/>
    <hyperlink r:id="rId498" ref="CV515"/>
    <hyperlink r:id="rId499" ref="CV516"/>
    <hyperlink r:id="rId500" ref="CV517"/>
    <hyperlink r:id="rId501" ref="CV518"/>
    <hyperlink r:id="rId502" ref="CV519"/>
    <hyperlink r:id="rId503" ref="CV521"/>
    <hyperlink r:id="rId504" ref="CV522"/>
    <hyperlink r:id="rId505" ref="CV523"/>
    <hyperlink r:id="rId506" ref="CV524"/>
    <hyperlink r:id="rId507" ref="CV525"/>
    <hyperlink r:id="rId508" ref="CV526"/>
    <hyperlink r:id="rId509" ref="CV527"/>
    <hyperlink r:id="rId510" ref="CV528"/>
    <hyperlink r:id="rId511" ref="CV529"/>
  </hyperlinks>
  <drawing r:id="rId5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s>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s>
  <sheetData>
    <row r="1">
      <c r="A1" s="35" t="s">
        <v>4537</v>
      </c>
      <c r="B1" s="36"/>
      <c r="C1" s="36"/>
      <c r="D1" s="36"/>
      <c r="E1" s="36"/>
      <c r="F1" s="36"/>
      <c r="G1" s="36"/>
      <c r="H1" s="36"/>
      <c r="I1" s="36"/>
      <c r="J1" s="36"/>
      <c r="K1" s="36"/>
      <c r="L1" s="36"/>
      <c r="M1" s="36"/>
      <c r="N1" s="36"/>
      <c r="O1" s="36"/>
      <c r="P1" s="36"/>
      <c r="Q1" s="36"/>
      <c r="R1" s="36"/>
      <c r="S1" s="36"/>
      <c r="T1" s="36"/>
      <c r="U1" s="36"/>
      <c r="V1" s="36"/>
      <c r="W1" s="36"/>
      <c r="X1" s="36"/>
      <c r="Y1" s="36"/>
      <c r="Z1" s="36"/>
    </row>
    <row r="2">
      <c r="A2" s="37" t="s">
        <v>4538</v>
      </c>
      <c r="B2" s="38"/>
    </row>
    <row r="3">
      <c r="A3" s="37" t="s">
        <v>4539</v>
      </c>
      <c r="B3" s="38"/>
    </row>
    <row r="4">
      <c r="A4" s="37" t="s">
        <v>4540</v>
      </c>
      <c r="B4" s="38"/>
    </row>
    <row r="5">
      <c r="A5" s="37" t="s">
        <v>4541</v>
      </c>
      <c r="B5" s="38"/>
    </row>
    <row r="6">
      <c r="A6" s="37"/>
      <c r="B6" s="38"/>
    </row>
    <row r="7">
      <c r="A7" s="37" t="s">
        <v>4542</v>
      </c>
      <c r="B7" s="38"/>
    </row>
    <row r="8">
      <c r="A8" s="39"/>
      <c r="B8" s="38"/>
    </row>
    <row r="9">
      <c r="A9" s="39" t="s">
        <v>4543</v>
      </c>
      <c r="B9" s="38"/>
    </row>
    <row r="10">
      <c r="A10" s="39" t="s">
        <v>4544</v>
      </c>
      <c r="B10" s="40"/>
      <c r="C10" s="41"/>
      <c r="D10" s="41"/>
      <c r="E10" s="41"/>
      <c r="F10" s="41"/>
      <c r="G10" s="41"/>
      <c r="H10" s="41"/>
      <c r="I10" s="41"/>
      <c r="J10" s="41"/>
      <c r="K10" s="41"/>
      <c r="L10" s="41"/>
      <c r="M10" s="41"/>
      <c r="N10" s="41"/>
      <c r="O10" s="41"/>
      <c r="P10" s="41"/>
      <c r="Q10" s="41"/>
      <c r="R10" s="41"/>
      <c r="S10" s="41"/>
      <c r="T10" s="41"/>
      <c r="U10" s="41"/>
      <c r="V10" s="41"/>
      <c r="W10" s="41"/>
      <c r="X10" s="41"/>
      <c r="Y10" s="41"/>
      <c r="Z10" s="41"/>
    </row>
    <row r="11">
      <c r="A11" s="39" t="s">
        <v>4545</v>
      </c>
      <c r="B11" s="40"/>
      <c r="C11" s="41"/>
      <c r="D11" s="41"/>
      <c r="E11" s="41"/>
      <c r="F11" s="41"/>
      <c r="G11" s="41"/>
      <c r="H11" s="41"/>
      <c r="I11" s="41"/>
      <c r="J11" s="41"/>
      <c r="K11" s="41"/>
      <c r="L11" s="41"/>
      <c r="M11" s="41"/>
      <c r="N11" s="41"/>
      <c r="O11" s="41"/>
      <c r="P11" s="41"/>
      <c r="Q11" s="41"/>
      <c r="R11" s="41"/>
      <c r="S11" s="41"/>
      <c r="T11" s="41"/>
      <c r="U11" s="41"/>
      <c r="V11" s="41"/>
      <c r="W11" s="41"/>
      <c r="X11" s="41"/>
      <c r="Y11" s="41"/>
      <c r="Z11" s="41"/>
    </row>
    <row r="12">
      <c r="A12" s="39"/>
      <c r="B12" s="40"/>
      <c r="C12" s="41"/>
      <c r="D12" s="41"/>
      <c r="E12" s="41"/>
      <c r="F12" s="41"/>
      <c r="G12" s="41"/>
      <c r="H12" s="41"/>
      <c r="I12" s="41"/>
      <c r="J12" s="41"/>
      <c r="K12" s="41"/>
      <c r="L12" s="41"/>
      <c r="M12" s="41"/>
      <c r="N12" s="41"/>
      <c r="O12" s="41"/>
      <c r="P12" s="41"/>
      <c r="Q12" s="41"/>
      <c r="R12" s="41"/>
      <c r="S12" s="41"/>
      <c r="T12" s="41"/>
      <c r="U12" s="41"/>
      <c r="V12" s="41"/>
      <c r="W12" s="41"/>
      <c r="X12" s="41"/>
      <c r="Y12" s="41"/>
      <c r="Z12" s="41"/>
    </row>
    <row r="13">
      <c r="A13" s="39" t="s">
        <v>4546</v>
      </c>
      <c r="B13" s="40"/>
      <c r="C13" s="41"/>
      <c r="D13" s="41"/>
      <c r="E13" s="41"/>
      <c r="F13" s="41"/>
      <c r="G13" s="41"/>
      <c r="H13" s="41"/>
      <c r="I13" s="41"/>
      <c r="J13" s="41"/>
      <c r="K13" s="41"/>
      <c r="L13" s="41"/>
      <c r="M13" s="41"/>
      <c r="N13" s="41"/>
      <c r="O13" s="41"/>
      <c r="P13" s="41"/>
      <c r="Q13" s="41"/>
      <c r="R13" s="41"/>
      <c r="S13" s="41"/>
      <c r="T13" s="41"/>
      <c r="U13" s="41"/>
      <c r="V13" s="41"/>
      <c r="W13" s="41"/>
      <c r="X13" s="41"/>
      <c r="Y13" s="41"/>
      <c r="Z13" s="41"/>
    </row>
    <row r="14">
      <c r="A14" s="42"/>
      <c r="B14" s="38"/>
    </row>
    <row r="15">
      <c r="A15" s="39" t="s">
        <v>4547</v>
      </c>
      <c r="B15" s="38"/>
    </row>
    <row r="16">
      <c r="A16" s="42"/>
      <c r="B16" s="38"/>
    </row>
    <row r="17">
      <c r="A17" s="42"/>
      <c r="B17" s="38"/>
    </row>
    <row r="18">
      <c r="A18" s="43" t="s">
        <v>4548</v>
      </c>
      <c r="B18" s="44"/>
      <c r="C18" s="45"/>
      <c r="D18" s="45"/>
      <c r="E18" s="45"/>
      <c r="F18" s="45"/>
      <c r="G18" s="45"/>
      <c r="H18" s="45"/>
      <c r="I18" s="45"/>
      <c r="J18" s="45"/>
      <c r="K18" s="45"/>
      <c r="L18" s="45"/>
      <c r="M18" s="45"/>
      <c r="N18" s="45"/>
      <c r="O18" s="45"/>
      <c r="P18" s="45"/>
      <c r="Q18" s="45"/>
      <c r="R18" s="45"/>
      <c r="S18" s="45"/>
      <c r="T18" s="45"/>
      <c r="U18" s="45"/>
      <c r="V18" s="45"/>
      <c r="W18" s="45"/>
      <c r="X18" s="45"/>
      <c r="Y18" s="45"/>
      <c r="Z18" s="45"/>
    </row>
    <row r="19">
      <c r="A19" s="37" t="s">
        <v>105</v>
      </c>
      <c r="B19" s="38" t="s">
        <v>4549</v>
      </c>
    </row>
    <row r="20">
      <c r="A20" s="38" t="s">
        <v>4550</v>
      </c>
      <c r="B20" s="38" t="s">
        <v>4551</v>
      </c>
    </row>
    <row r="23">
      <c r="A23" s="46" t="s">
        <v>4552</v>
      </c>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c r="A24" s="48" t="s">
        <v>4553</v>
      </c>
    </row>
    <row r="25">
      <c r="A25" s="38" t="s">
        <v>108</v>
      </c>
      <c r="B25" s="38" t="s">
        <v>4554</v>
      </c>
    </row>
    <row r="26">
      <c r="A26" s="38" t="s">
        <v>151</v>
      </c>
      <c r="B26" s="38" t="s">
        <v>4555</v>
      </c>
    </row>
    <row r="27">
      <c r="A27" s="38" t="s">
        <v>4556</v>
      </c>
      <c r="B27" s="38" t="s">
        <v>4557</v>
      </c>
    </row>
    <row r="28">
      <c r="A28" s="38" t="s">
        <v>199</v>
      </c>
      <c r="B28" s="38" t="s">
        <v>4558</v>
      </c>
    </row>
    <row r="29">
      <c r="A29" s="38" t="s">
        <v>325</v>
      </c>
      <c r="B29" s="38" t="s">
        <v>4559</v>
      </c>
    </row>
    <row r="30">
      <c r="A30" s="38" t="s">
        <v>125</v>
      </c>
      <c r="B30" s="38" t="s">
        <v>4560</v>
      </c>
    </row>
    <row r="32">
      <c r="A32" s="48" t="s">
        <v>68</v>
      </c>
    </row>
    <row r="33">
      <c r="A33" s="38" t="s">
        <v>499</v>
      </c>
      <c r="B33" s="38" t="s">
        <v>4561</v>
      </c>
    </row>
    <row r="34">
      <c r="A34" s="38" t="s">
        <v>1134</v>
      </c>
      <c r="B34" s="38" t="s">
        <v>4562</v>
      </c>
    </row>
    <row r="36">
      <c r="A36" s="38" t="s">
        <v>214</v>
      </c>
      <c r="B36" s="38" t="s">
        <v>4563</v>
      </c>
    </row>
    <row r="37">
      <c r="A37" s="38" t="s">
        <v>150</v>
      </c>
      <c r="B37" s="38" t="s">
        <v>4564</v>
      </c>
    </row>
    <row r="38">
      <c r="A38" s="38" t="s">
        <v>136</v>
      </c>
      <c r="B38" s="38" t="s">
        <v>4565</v>
      </c>
    </row>
    <row r="39">
      <c r="A39" s="38" t="s">
        <v>106</v>
      </c>
      <c r="B39" s="38" t="s">
        <v>4566</v>
      </c>
    </row>
    <row r="41">
      <c r="A41" s="38" t="s">
        <v>37</v>
      </c>
      <c r="B41" s="38" t="s">
        <v>4567</v>
      </c>
    </row>
    <row r="43">
      <c r="A43" s="49" t="s">
        <v>4568</v>
      </c>
      <c r="B43" s="50"/>
      <c r="C43" s="50"/>
      <c r="D43" s="50"/>
      <c r="E43" s="50"/>
      <c r="F43" s="50"/>
      <c r="G43" s="50"/>
      <c r="H43" s="50"/>
      <c r="I43" s="50"/>
      <c r="J43" s="50"/>
      <c r="K43" s="50"/>
      <c r="L43" s="50"/>
      <c r="M43" s="50"/>
      <c r="N43" s="50"/>
      <c r="O43" s="50"/>
      <c r="P43" s="50"/>
      <c r="Q43" s="50"/>
      <c r="R43" s="50"/>
      <c r="S43" s="50"/>
      <c r="T43" s="50"/>
      <c r="U43" s="50"/>
      <c r="V43" s="50"/>
      <c r="W43" s="50"/>
      <c r="X43" s="50"/>
      <c r="Y43" s="50"/>
      <c r="Z43" s="50"/>
    </row>
    <row r="45">
      <c r="A45" s="38" t="s">
        <v>4569</v>
      </c>
      <c r="B45" s="38">
        <v>657.0</v>
      </c>
    </row>
    <row r="46">
      <c r="A46" s="38" t="s">
        <v>4570</v>
      </c>
      <c r="B46" s="38">
        <v>807.0</v>
      </c>
    </row>
    <row r="47">
      <c r="A47" s="38" t="s">
        <v>4571</v>
      </c>
      <c r="B47" s="38">
        <v>907.0</v>
      </c>
    </row>
    <row r="48">
      <c r="A48" s="38" t="s">
        <v>4572</v>
      </c>
      <c r="B48" s="38">
        <v>1107.0</v>
      </c>
    </row>
    <row r="49">
      <c r="A49" s="38" t="s">
        <v>4573</v>
      </c>
      <c r="B49" s="38">
        <v>1200.0</v>
      </c>
    </row>
    <row r="50">
      <c r="A50" s="38" t="s">
        <v>4574</v>
      </c>
      <c r="B50" s="38">
        <v>1407.0</v>
      </c>
    </row>
    <row r="51">
      <c r="A51" s="38" t="s">
        <v>4575</v>
      </c>
      <c r="B51" s="38">
        <v>1507.0</v>
      </c>
    </row>
    <row r="52">
      <c r="A52" s="38" t="s">
        <v>4576</v>
      </c>
      <c r="B52" s="38">
        <v>1607.0</v>
      </c>
    </row>
    <row r="53">
      <c r="A53" s="38" t="s">
        <v>4577</v>
      </c>
      <c r="B53" s="38">
        <v>1907.0</v>
      </c>
    </row>
    <row r="54">
      <c r="A54" s="38" t="s">
        <v>4578</v>
      </c>
      <c r="B54" s="38">
        <v>207.0</v>
      </c>
    </row>
    <row r="55">
      <c r="A55" s="38" t="s">
        <v>4579</v>
      </c>
      <c r="B55" s="38">
        <v>2307.0</v>
      </c>
    </row>
    <row r="57">
      <c r="A57" s="51" t="s">
        <v>4580</v>
      </c>
      <c r="B57" s="52"/>
      <c r="C57" s="52"/>
      <c r="D57" s="52"/>
      <c r="E57" s="52"/>
      <c r="F57" s="52"/>
      <c r="G57" s="52"/>
      <c r="H57" s="52"/>
      <c r="I57" s="52"/>
      <c r="J57" s="52"/>
      <c r="K57" s="52"/>
      <c r="L57" s="52"/>
      <c r="M57" s="52"/>
      <c r="N57" s="52"/>
      <c r="O57" s="52"/>
      <c r="P57" s="52"/>
      <c r="Q57" s="52"/>
      <c r="R57" s="52"/>
      <c r="S57" s="52"/>
      <c r="T57" s="52"/>
      <c r="U57" s="52"/>
      <c r="V57" s="52"/>
      <c r="W57" s="52"/>
      <c r="X57" s="52"/>
      <c r="Y57" s="52"/>
      <c r="Z57" s="52"/>
    </row>
    <row r="58">
      <c r="A58" s="38" t="s">
        <v>4581</v>
      </c>
      <c r="B58" s="38" t="s">
        <v>4582</v>
      </c>
    </row>
    <row r="59">
      <c r="A59" s="38" t="s">
        <v>266</v>
      </c>
      <c r="B59" s="38" t="s">
        <v>4583</v>
      </c>
    </row>
    <row r="60">
      <c r="A60" s="38" t="s">
        <v>4584</v>
      </c>
      <c r="B60" s="38" t="s">
        <v>4585</v>
      </c>
    </row>
    <row r="61">
      <c r="A61" s="38" t="s">
        <v>4586</v>
      </c>
      <c r="B61" s="38" t="s">
        <v>4587</v>
      </c>
    </row>
    <row r="62">
      <c r="A62" s="38" t="s">
        <v>137</v>
      </c>
      <c r="B62" s="38" t="s">
        <v>4588</v>
      </c>
    </row>
    <row r="63">
      <c r="A63" s="38" t="s">
        <v>4589</v>
      </c>
      <c r="B63" s="38" t="s">
        <v>4590</v>
      </c>
    </row>
    <row r="64">
      <c r="A64" s="38" t="s">
        <v>3553</v>
      </c>
      <c r="B64" s="38" t="s">
        <v>4591</v>
      </c>
    </row>
    <row r="65">
      <c r="A65" s="38" t="s">
        <v>3510</v>
      </c>
      <c r="B65" s="38" t="s">
        <v>4592</v>
      </c>
    </row>
    <row r="66">
      <c r="A66" s="38" t="s">
        <v>109</v>
      </c>
      <c r="B66" s="38" t="s">
        <v>4593</v>
      </c>
    </row>
    <row r="67">
      <c r="A67" s="38" t="s">
        <v>1535</v>
      </c>
      <c r="B67" s="38" t="s">
        <v>4594</v>
      </c>
    </row>
    <row r="68">
      <c r="A68" s="38" t="s">
        <v>4595</v>
      </c>
      <c r="B68" s="38" t="s">
        <v>4596</v>
      </c>
    </row>
    <row r="69">
      <c r="A69" s="38" t="s">
        <v>2494</v>
      </c>
      <c r="B69" s="38" t="s">
        <v>4597</v>
      </c>
    </row>
    <row r="70">
      <c r="A70" s="38" t="s">
        <v>326</v>
      </c>
      <c r="B70" s="38" t="s">
        <v>4598</v>
      </c>
    </row>
    <row r="71">
      <c r="A71" s="38" t="s">
        <v>372</v>
      </c>
      <c r="B71" s="38" t="s">
        <v>4599</v>
      </c>
    </row>
    <row r="72">
      <c r="A72" s="38" t="s">
        <v>457</v>
      </c>
      <c r="B72" s="38" t="s">
        <v>4600</v>
      </c>
    </row>
    <row r="74">
      <c r="A74" s="53" t="s">
        <v>73</v>
      </c>
      <c r="B74" s="45"/>
      <c r="C74" s="45"/>
      <c r="D74" s="45"/>
      <c r="E74" s="45"/>
      <c r="F74" s="45"/>
      <c r="G74" s="45"/>
      <c r="H74" s="45"/>
      <c r="I74" s="45"/>
      <c r="J74" s="45"/>
      <c r="K74" s="45"/>
      <c r="L74" s="45"/>
      <c r="M74" s="45"/>
      <c r="N74" s="45"/>
      <c r="O74" s="45"/>
      <c r="P74" s="45"/>
      <c r="Q74" s="45"/>
      <c r="R74" s="45"/>
      <c r="S74" s="45"/>
      <c r="T74" s="45"/>
      <c r="U74" s="45"/>
      <c r="V74" s="45"/>
      <c r="W74" s="45"/>
      <c r="X74" s="45"/>
      <c r="Y74" s="45"/>
      <c r="Z74" s="45"/>
    </row>
    <row r="75">
      <c r="A75" s="38" t="s">
        <v>348</v>
      </c>
      <c r="B75" s="38" t="s">
        <v>4601</v>
      </c>
    </row>
    <row r="76">
      <c r="A76" s="38" t="s">
        <v>4602</v>
      </c>
      <c r="B76" s="38" t="s">
        <v>4603</v>
      </c>
    </row>
    <row r="78">
      <c r="A78" s="53" t="s">
        <v>4604</v>
      </c>
      <c r="B78" s="38" t="s">
        <v>4605</v>
      </c>
    </row>
    <row r="79">
      <c r="A79" s="38" t="s">
        <v>118</v>
      </c>
    </row>
    <row r="80">
      <c r="A80" s="38" t="s">
        <v>306</v>
      </c>
    </row>
  </sheetData>
  <drawing r:id="rId1"/>
</worksheet>
</file>