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math" sheetId="2" r:id="rId5"/>
    <sheet state="visible" name="NAWAC" sheetId="3" r:id="rId6"/>
    <sheet state="visible" name="Sheet Notes" sheetId="4" r:id="rId7"/>
  </sheets>
  <definedNames/>
  <calcPr/>
</workbook>
</file>

<file path=xl/sharedStrings.xml><?xml version="1.0" encoding="utf-8"?>
<sst xmlns="http://schemas.openxmlformats.org/spreadsheetml/2006/main" count="37680" uniqueCount="3963">
  <si>
    <t>Database</t>
  </si>
  <si>
    <t>State</t>
  </si>
  <si>
    <t>County</t>
  </si>
  <si>
    <t>Report #</t>
  </si>
  <si>
    <t>Investigator</t>
  </si>
  <si>
    <t>Year</t>
  </si>
  <si>
    <t>Month</t>
  </si>
  <si>
    <t>Day</t>
  </si>
  <si>
    <t>Season</t>
  </si>
  <si>
    <t>Class</t>
  </si>
  <si>
    <t>Observation Type</t>
  </si>
  <si>
    <t>Additional Observation Type</t>
  </si>
  <si>
    <t>Encounter Type</t>
  </si>
  <si>
    <t># Witnesses</t>
  </si>
  <si>
    <t>Observation</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</si>
  <si>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</si>
  <si>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</si>
  <si>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</si>
  <si>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</si>
  <si>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</si>
  <si>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</si>
  <si>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</si>
  <si>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</si>
  <si>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</si>
  <si>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</si>
  <si>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</si>
  <si>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</si>
  <si>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</si>
  <si>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</si>
  <si>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</si>
  <si>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</si>
  <si>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</si>
  <si>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</si>
  <si>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</si>
  <si>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</si>
  <si>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</si>
  <si>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</si>
  <si>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Number of Animals</t>
  </si>
  <si>
    <t>Height_1 (ft)</t>
  </si>
  <si>
    <t>Height_2 (ft)</t>
  </si>
  <si>
    <t>Height_3 (ft)</t>
  </si>
  <si>
    <t>Shoulder Width (ft)</t>
  </si>
  <si>
    <t>Chest Thickness (ft)</t>
  </si>
  <si>
    <t>Waist Width (ft)</t>
  </si>
  <si>
    <t>Weight_1 (lbs)</t>
  </si>
  <si>
    <t>Weight_2 (lbs)</t>
  </si>
  <si>
    <t>Weight_3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</si>
  <si>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</si>
  <si>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</si>
  <si>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</si>
  <si>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</si>
  <si>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</si>
  <si>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</si>
  <si>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</si>
  <si>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</si>
  <si>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</si>
  <si>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</si>
  <si>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</si>
  <si>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</si>
  <si>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</si>
  <si>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</si>
  <si>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</si>
  <si>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</si>
  <si>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</si>
  <si>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</si>
  <si>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</si>
  <si>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</si>
  <si>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</si>
  <si>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</si>
  <si>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</si>
  <si>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</si>
  <si>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</si>
  <si>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</si>
  <si>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</si>
  <si>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</si>
  <si>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</si>
  <si>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</si>
  <si>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</si>
  <si>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</si>
  <si>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</si>
  <si>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</si>
  <si>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</si>
  <si>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</si>
  <si>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</si>
  <si>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</si>
  <si>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</si>
  <si>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</si>
  <si>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</si>
  <si>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Investigator Notes</t>
  </si>
  <si>
    <t>Google Earth Marker</t>
  </si>
  <si>
    <t>Revisit Report</t>
  </si>
  <si>
    <t>My Notes</t>
  </si>
  <si>
    <t>Possible Misidentification</t>
  </si>
  <si>
    <t>URL</t>
  </si>
  <si>
    <t>BFRO</t>
  </si>
  <si>
    <t>Alaska</t>
  </si>
  <si>
    <t>Anchorage</t>
  </si>
  <si>
    <t>Dr. Wolf H. Fahrenbach</t>
  </si>
  <si>
    <t>February</t>
  </si>
  <si>
    <t>NA</t>
  </si>
  <si>
    <t>Winter</t>
  </si>
  <si>
    <t>A</t>
  </si>
  <si>
    <t>animal</t>
  </si>
  <si>
    <t>observing witness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</si>
  <si>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</si>
  <si>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powerline clearings east of Potter Marsh , clear cuts for pipeline , Anchorage Coastal Wildlife Refuge</t>
  </si>
  <si>
    <t>Anchorage, Hillside</t>
  </si>
  <si>
    <t>None</t>
  </si>
  <si>
    <t>woods , in a clearing with snow</t>
  </si>
  <si>
    <t>small shrubs and bushes</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</si>
  <si>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</si>
  <si>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</si>
  <si>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</si>
  <si>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</si>
  <si>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</si>
  <si>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</si>
  <si>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</si>
  <si>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</si>
  <si>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</si>
  <si>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</si>
  <si>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object throwing</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</si>
  <si>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</si>
  <si>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Dowling Road , left of Lake Otis</t>
  </si>
  <si>
    <t>Dowling Road</t>
  </si>
  <si>
    <t>pine forest , bog , creek</t>
  </si>
  <si>
    <t>throwing snowballs , branch breaking , stalking</t>
  </si>
  <si>
    <t>Chugach Mountains, moon 85% full</t>
  </si>
  <si>
    <t>https://www.bfro.net/GDB/show_report.asp?id=8792</t>
  </si>
  <si>
    <t>Bethel</t>
  </si>
  <si>
    <t>September</t>
  </si>
  <si>
    <t>Fall</t>
  </si>
  <si>
    <t>at distance</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</si>
  <si>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</si>
  <si>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45 air miles from Lake Iliamna</t>
  </si>
  <si>
    <t>Long Lake</t>
  </si>
  <si>
    <t>waxing gibbous</t>
  </si>
  <si>
    <t>boreal forest</t>
  </si>
  <si>
    <t>spruce trees</t>
  </si>
  <si>
    <t>grey</t>
  </si>
  <si>
    <t>moving tree to tree across clearing</t>
  </si>
  <si>
    <t>https://www.bfro.net/GDB/show_report.asp?id=1255</t>
  </si>
  <si>
    <t>Bristol Bay</t>
  </si>
  <si>
    <t>Stan Courtney</t>
  </si>
  <si>
    <t>July</t>
  </si>
  <si>
    <t>Summer</t>
  </si>
  <si>
    <t>footprint</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</si>
  <si>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</si>
  <si>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</si>
  <si>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</si>
  <si>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</si>
  <si>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</si>
  <si>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</si>
  <si>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</si>
  <si>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</si>
  <si>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</si>
  <si>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</si>
  <si>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</si>
  <si>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</si>
  <si>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</si>
  <si>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Wrangell - St. Elias National Park and Preserve , Main trail toward glacier , 1 mile past Kennikot settlement</t>
  </si>
  <si>
    <t>Kennikot</t>
  </si>
  <si>
    <t>clear</t>
  </si>
  <si>
    <t>full</t>
  </si>
  <si>
    <t>2000-6000 feet above sea level , glacial, mountainous</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</si>
  <si>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</si>
  <si>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</si>
  <si>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</si>
  <si>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</si>
  <si>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</si>
  <si>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</si>
  <si>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</si>
  <si>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35 miles south of Fairbanks</t>
  </si>
  <si>
    <t>Richardson Hwy</t>
  </si>
  <si>
    <t>pond , rolling hills</t>
  </si>
  <si>
    <t>pine trees, birch trees</t>
  </si>
  <si>
    <t>shaggy</t>
  </si>
  <si>
    <t>walked to treeline</t>
  </si>
  <si>
    <t>grunt</t>
  </si>
  <si>
    <t>https://www.bfro.net/GDB/show_report.asp?id=1256</t>
  </si>
  <si>
    <t>1975-1979</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</si>
  <si>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</si>
  <si>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Black Rapids Glacier ,  Alaska Richardson Hwy , South of Delta Junction</t>
  </si>
  <si>
    <t>Alaska Richardson Hwy</t>
  </si>
  <si>
    <t>Black Rapids Glacier</t>
  </si>
  <si>
    <t>warm</t>
  </si>
  <si>
    <t>steep mountainside , rocky , gullies , snowfields</t>
  </si>
  <si>
    <t>baren</t>
  </si>
  <si>
    <t>moving up a valley</t>
  </si>
  <si>
    <t>arms swinging</t>
  </si>
  <si>
    <t>https://www.bfro.net/GDB/show_report.asp?id=1258</t>
  </si>
  <si>
    <t>Kevin Withers</t>
  </si>
  <si>
    <t>August</t>
  </si>
  <si>
    <t>15-31</t>
  </si>
  <si>
    <t>vocalization</t>
  </si>
  <si>
    <t>camp activity</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</si>
  <si>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</si>
  <si>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side valley of Goldstream Valley , north of O'Connor Creek</t>
  </si>
  <si>
    <t>Jones Road</t>
  </si>
  <si>
    <t>Goldstream Valley</t>
  </si>
  <si>
    <t>cresent</t>
  </si>
  <si>
    <t>south-facing hillside</t>
  </si>
  <si>
    <t>aspen trees , spruce trees , willow trees , birch trees</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</si>
  <si>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</si>
  <si>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</si>
  <si>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</si>
  <si>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</si>
  <si>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</si>
  <si>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</si>
  <si>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</si>
  <si>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road crossing</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</si>
  <si>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</si>
  <si>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Fort Wainwright , Chena Rivers</t>
  </si>
  <si>
    <t>Trainor Gate Road</t>
  </si>
  <si>
    <t>Birch Hill</t>
  </si>
  <si>
    <t>waning crescent</t>
  </si>
  <si>
    <t>hills</t>
  </si>
  <si>
    <t>pigeon-toed</t>
  </si>
  <si>
    <t>https://www.bfro.net/GDB/show_report.asp?id=1257</t>
  </si>
  <si>
    <t>Charles Lamica</t>
  </si>
  <si>
    <t>standing on road</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</si>
  <si>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</si>
  <si>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Intersection of Auburn Drive and Farmers Loop</t>
  </si>
  <si>
    <t>Auburn Drive</t>
  </si>
  <si>
    <t>Pearl Creek Elementary School</t>
  </si>
  <si>
    <t>wooded</t>
  </si>
  <si>
    <t>birch trees , spruce trees , low undergrowth</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</si>
  <si>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</si>
  <si>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</si>
  <si>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</si>
  <si>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</si>
  <si>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</si>
  <si>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</si>
  <si>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</si>
  <si>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</si>
  <si>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</si>
  <si>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</si>
  <si>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Kenai Peninsula</t>
  </si>
  <si>
    <t>Sterling</t>
  </si>
  <si>
    <t>Skilak Lake Road</t>
  </si>
  <si>
    <t>wooded , lake</t>
  </si>
  <si>
    <t>https://www.bfro.net/GDB/show_report.asp?id=1259</t>
  </si>
  <si>
    <t>Mantanuska-Susitna</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</si>
  <si>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</si>
  <si>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Denali Park</t>
  </si>
  <si>
    <t>Parks Hwy</t>
  </si>
  <si>
    <t>hills , evergreen forests</t>
  </si>
  <si>
    <t>birch trees , berries , lichen</t>
  </si>
  <si>
    <t>red</t>
  </si>
  <si>
    <t>orangutan-like , long human-like hair</t>
  </si>
  <si>
    <t>sitting on road , knees tucked , arms wrapped around knees , head looking at ground between arms</t>
  </si>
  <si>
    <t>https://www.bfro.net/GDB/show_report.asp?id=1260</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</si>
  <si>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</si>
  <si>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trail off a swamp on Sunvalley Drive</t>
  </si>
  <si>
    <t>Palmer / Hatcher Pass</t>
  </si>
  <si>
    <t>Palmer Fishhook Road</t>
  </si>
  <si>
    <t>overcast</t>
  </si>
  <si>
    <t>swamp</t>
  </si>
  <si>
    <t>large hallux , right foot</t>
  </si>
  <si>
    <t>https://www.bfro.net/GDB/show_report.asp?id=597</t>
  </si>
  <si>
    <t>Prince of Wales</t>
  </si>
  <si>
    <t>standing off road</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</si>
  <si>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</si>
  <si>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between sort yard and garbage dump on Saltery Road</t>
  </si>
  <si>
    <t>Hydaburg</t>
  </si>
  <si>
    <t>Saltery Road</t>
  </si>
  <si>
    <t>cold</t>
  </si>
  <si>
    <t>beach , mountain , pine forest</t>
  </si>
  <si>
    <t>pine trees , brush</t>
  </si>
  <si>
    <t>black , dark brown</t>
  </si>
  <si>
    <t>blue</t>
  </si>
  <si>
    <t>blue eyes</t>
  </si>
  <si>
    <t>standing in bushes</t>
  </si>
  <si>
    <t>https://www.bfro.net/GDB/show_report.asp?id=2917</t>
  </si>
  <si>
    <t>residential</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</si>
  <si>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</si>
  <si>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edge of Hydaburg town limits</t>
  </si>
  <si>
    <t>Main Street</t>
  </si>
  <si>
    <t>rain</t>
  </si>
  <si>
    <t>waning gibbous</t>
  </si>
  <si>
    <t>forest</t>
  </si>
  <si>
    <t>berries , alder trees , conifer trees</t>
  </si>
  <si>
    <t>black</t>
  </si>
  <si>
    <t>pacing by bedroom window</t>
  </si>
  <si>
    <t>stomping</t>
  </si>
  <si>
    <t>https://www.bfro.net/GDB/show_report.asp?id=7963</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</si>
  <si>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</si>
  <si>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Harris River campground 4 miles west of Hollis</t>
  </si>
  <si>
    <t>Hollis</t>
  </si>
  <si>
    <t>Klawock-Hollis Road</t>
  </si>
  <si>
    <t>Harris River Campground</t>
  </si>
  <si>
    <t>mountainous , river bank</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</si>
  <si>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</si>
  <si>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</si>
  <si>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</si>
  <si>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</si>
  <si>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</si>
  <si>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30-45 minutes west of Alaska/Canada border</t>
  </si>
  <si>
    <t>Alcan Hwy</t>
  </si>
  <si>
    <t>knoll , wooded</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</si>
  <si>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</si>
  <si>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</si>
  <si>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</si>
  <si>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</si>
  <si>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</si>
  <si>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</si>
  <si>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</si>
  <si>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</si>
  <si>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</si>
  <si>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</si>
  <si>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15 miles from the US Customs Office</t>
  </si>
  <si>
    <t>US Customs Office</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</si>
  <si>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</si>
  <si>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</si>
  <si>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</si>
  <si>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</si>
  <si>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</si>
  <si>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</si>
  <si>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</si>
  <si>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</si>
  <si>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</si>
  <si>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wood knocks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</si>
  <si>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</si>
  <si>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30 miles west of Taylor Hwy , south of Chicken, AK</t>
  </si>
  <si>
    <t>Chicken</t>
  </si>
  <si>
    <t>Taylor Hwy</t>
  </si>
  <si>
    <t>Ketchumstock Mountain</t>
  </si>
  <si>
    <t>swamp , bog , mountains</t>
  </si>
  <si>
    <t>birch trees</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</si>
  <si>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</si>
  <si>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</si>
  <si>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</si>
  <si>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</si>
  <si>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</si>
  <si>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</si>
  <si>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</si>
  <si>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east side of Prince Williams Sound</t>
  </si>
  <si>
    <t>Prince Williams Sound</t>
  </si>
  <si>
    <t>tundra</t>
  </si>
  <si>
    <t>berries</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</si>
  <si>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</si>
  <si>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</si>
  <si>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</si>
  <si>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</si>
  <si>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</si>
  <si>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</si>
  <si>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</si>
  <si>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Richardson Hwy north of Copper Center , crossing point north of guardrails where Yetna Creek passes under highway</t>
  </si>
  <si>
    <t>Glenn Allen</t>
  </si>
  <si>
    <t>Copper River Princess Wilderness Lodge</t>
  </si>
  <si>
    <t>forests , river</t>
  </si>
  <si>
    <t>wood knocking</t>
  </si>
  <si>
    <t>https://www.bfro.net/GDB/show_report.asp?id=75309</t>
  </si>
  <si>
    <t>Alabama</t>
  </si>
  <si>
    <t>Autauga</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</si>
  <si>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</si>
  <si>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banks of Alabama River</t>
  </si>
  <si>
    <t>Prattville , Austuagaville</t>
  </si>
  <si>
    <t>rolling hills , forest , farmland</t>
  </si>
  <si>
    <t>oak trees , hickory trees , pine trees , thicket , briars</t>
  </si>
  <si>
    <t>screamed in reply to owl imitating call</t>
  </si>
  <si>
    <t>ran 3/4 mile in time it took to drive</t>
  </si>
  <si>
    <t>scream</t>
  </si>
  <si>
    <t>https://www.bfro.net/GDB/show_report.asp?id=1783</t>
  </si>
  <si>
    <t>Baldwin</t>
  </si>
  <si>
    <t>Joanna Cuva</t>
  </si>
  <si>
    <t>intimidation</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</si>
  <si>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</si>
  <si>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Hurricane Road landing</t>
  </si>
  <si>
    <t>Perkins Landing</t>
  </si>
  <si>
    <t>Hurricane Road</t>
  </si>
  <si>
    <t>forest , bayou</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</si>
  <si>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</si>
  <si>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</si>
  <si>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</si>
  <si>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</si>
  <si>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</si>
  <si>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</si>
  <si>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</si>
  <si>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</si>
  <si>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</si>
  <si>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</si>
  <si>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Off of 180 to Foley Beach Express</t>
  </si>
  <si>
    <t>Gulf Shores</t>
  </si>
  <si>
    <t>Foley Beach Express</t>
  </si>
  <si>
    <t>trees</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</si>
  <si>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</si>
  <si>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</si>
  <si>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</si>
  <si>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</si>
  <si>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</si>
  <si>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</si>
  <si>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clearing near Hwy 30 and Barbour County Road 79 S</t>
  </si>
  <si>
    <t>Clayton</t>
  </si>
  <si>
    <t>Hwy 30</t>
  </si>
  <si>
    <t>forest , pond , lake</t>
  </si>
  <si>
    <t>pine trees</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</si>
  <si>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</si>
  <si>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</si>
  <si>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</si>
  <si>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</si>
  <si>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</si>
  <si>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</si>
  <si>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</si>
  <si>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</si>
  <si>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</si>
  <si>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</si>
  <si>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CR-65 near Montevallo</t>
  </si>
  <si>
    <t>Montevallo</t>
  </si>
  <si>
    <t>CR-65</t>
  </si>
  <si>
    <t>hot</t>
  </si>
  <si>
    <t>river , bamboo thicket , forest</t>
  </si>
  <si>
    <t>bamboo</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</si>
  <si>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</si>
  <si>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</si>
  <si>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</si>
  <si>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</si>
  <si>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</si>
  <si>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</si>
  <si>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 miles from Chamblee Mill Bridge</t>
  </si>
  <si>
    <t>Blountsville</t>
  </si>
  <si>
    <t>Chamblee Mill Bridge</t>
  </si>
  <si>
    <t>forest , creek</t>
  </si>
  <si>
    <t>standing off the road</t>
  </si>
  <si>
    <t>https://www.bfro.net/GDB/show_report.asp?id=1830</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</si>
  <si>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</si>
  <si>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2-3 miles from Skyball Mountain</t>
  </si>
  <si>
    <t>Skyball Mountain</t>
  </si>
  <si>
    <t>long hair on hands</t>
  </si>
  <si>
    <t>W. Gibson</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</si>
  <si>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</si>
  <si>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Exit 287 off I-65 on a curve near the interstate</t>
  </si>
  <si>
    <t>Blount Springs</t>
  </si>
  <si>
    <t>I-65</t>
  </si>
  <si>
    <t>pine trees , hardwood</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</si>
  <si>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</si>
  <si>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</si>
  <si>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</si>
  <si>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</si>
  <si>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</si>
  <si>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</si>
  <si>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</si>
  <si>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</si>
  <si>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County Highway 26 near Blountsville</t>
  </si>
  <si>
    <t>County Hwy 26</t>
  </si>
  <si>
    <t>forest , stream</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</si>
  <si>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</si>
  <si>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</si>
  <si>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</si>
  <si>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</si>
  <si>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</si>
  <si>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tree peeking</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</si>
  <si>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</si>
  <si>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Exit 166 or 266 north of Birmingham</t>
  </si>
  <si>
    <t>Birmingham</t>
  </si>
  <si>
    <t>Hwy 231</t>
  </si>
  <si>
    <t>forest , hills</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</si>
  <si>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</si>
  <si>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</si>
  <si>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</si>
  <si>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</si>
  <si>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</si>
  <si>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</si>
  <si>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</si>
  <si>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</si>
  <si>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Hwy 9 between Cedar Bluuf, AL and Rome, GA</t>
  </si>
  <si>
    <t>Cedar Bluff</t>
  </si>
  <si>
    <t>Hwy 9</t>
  </si>
  <si>
    <t>Cedar Bluff High School</t>
  </si>
  <si>
    <t>mountains , forest</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</si>
  <si>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</si>
  <si>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</si>
  <si>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</si>
  <si>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</si>
  <si>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</si>
  <si>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</si>
  <si>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</si>
  <si>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Private property near Verbena</t>
  </si>
  <si>
    <t>Verbena</t>
  </si>
  <si>
    <t>hills , creeks</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</si>
  <si>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</si>
  <si>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</si>
  <si>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</si>
  <si>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</si>
  <si>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</si>
  <si>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</si>
  <si>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</si>
  <si>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</si>
  <si>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15 miles south of Clanton</t>
  </si>
  <si>
    <t>Clanton</t>
  </si>
  <si>
    <t>hardwood forest , creek</t>
  </si>
  <si>
    <t>hardwood trees</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</si>
  <si>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</si>
  <si>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</si>
  <si>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</si>
  <si>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</si>
  <si>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</si>
  <si>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</si>
  <si>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</si>
  <si>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</si>
  <si>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</si>
  <si>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Hwy 69 between Salitpa and Jackson near historic marker where dirt road (Salt Works Road) from McVay meets Hwy 69</t>
  </si>
  <si>
    <t>Jackson</t>
  </si>
  <si>
    <t>Salt Works Road</t>
  </si>
  <si>
    <t>Historical marker</t>
  </si>
  <si>
    <t>https://www.bfro.net/GDB/show_report.asp?id=1907</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</si>
  <si>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</si>
  <si>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Between Oil Well Road and the Country Store</t>
  </si>
  <si>
    <t>Carlton</t>
  </si>
  <si>
    <t>County Road 15</t>
  </si>
  <si>
    <t>Country Store</t>
  </si>
  <si>
    <t>forest , creeks</t>
  </si>
  <si>
    <t>pine trees , oak trees</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</si>
  <si>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</si>
  <si>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</si>
  <si>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</si>
  <si>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</si>
  <si>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</si>
  <si>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5 miles from a bridge on County Road 01</t>
  </si>
  <si>
    <t>Chance</t>
  </si>
  <si>
    <t>County Road 1</t>
  </si>
  <si>
    <t>pine trees , oak trees , creek</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</si>
  <si>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</si>
  <si>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</si>
  <si>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</si>
  <si>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</si>
  <si>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Gainestown residence</t>
  </si>
  <si>
    <t>Gainestown</t>
  </si>
  <si>
    <t>I-10</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</si>
  <si>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</si>
  <si>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</si>
  <si>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</si>
  <si>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</si>
  <si>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</si>
  <si>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</si>
  <si>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</si>
  <si>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</si>
  <si>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Pinhote Trail SE in Talladega National Forest across from red #13 about 200 yards</t>
  </si>
  <si>
    <t>State 281</t>
  </si>
  <si>
    <t>Talladega National Forest</t>
  </si>
  <si>
    <t>full moon</t>
  </si>
  <si>
    <t>forest , lakes , trails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</si>
  <si>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</si>
  <si>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</si>
  <si>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</si>
  <si>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</si>
  <si>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</si>
  <si>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Carr Mill Road near Ashland</t>
  </si>
  <si>
    <t>Ashland</t>
  </si>
  <si>
    <t>Carr Mill Road</t>
  </si>
  <si>
    <t>first quarter</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</si>
  <si>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</si>
  <si>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</si>
  <si>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</si>
  <si>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</si>
  <si>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</si>
  <si>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</si>
  <si>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</si>
  <si>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</si>
  <si>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Pine Glen camping area near Sweetwater Lake</t>
  </si>
  <si>
    <t>Heflin</t>
  </si>
  <si>
    <t>I-20</t>
  </si>
  <si>
    <t>forest , lake</t>
  </si>
  <si>
    <t>Ohio howl</t>
  </si>
  <si>
    <t>small footprints founds years before</t>
  </si>
  <si>
    <t>https://www.bfro.net/GDB/show_report.asp?id=273</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</si>
  <si>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</si>
  <si>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First AL exit after crossing into AL from GA</t>
  </si>
  <si>
    <t>Interstate 20</t>
  </si>
  <si>
    <t>forest , rivers</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</si>
  <si>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</si>
  <si>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</si>
  <si>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</si>
  <si>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</si>
  <si>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</si>
  <si>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woods next to cow pasture near private residence</t>
  </si>
  <si>
    <t>Highway 46</t>
  </si>
  <si>
    <t>forest , mountain</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</si>
  <si>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</si>
  <si>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</si>
  <si>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</si>
  <si>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</si>
  <si>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1 mile south of Dale County line on Hwy 51</t>
  </si>
  <si>
    <t>Rocky Head Community</t>
  </si>
  <si>
    <t>Hwy 51</t>
  </si>
  <si>
    <t>agricultural , pasture</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</si>
  <si>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</si>
  <si>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</si>
  <si>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</si>
  <si>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</si>
  <si>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</si>
  <si>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window peeking</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</si>
  <si>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</si>
  <si>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East of Muscle Schoals</t>
  </si>
  <si>
    <t>Muscle Shoals</t>
  </si>
  <si>
    <t>Tennessee River</t>
  </si>
  <si>
    <t>pasture , 300 acres of woods , river</t>
  </si>
  <si>
    <t>hardwood trees , crops</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</si>
  <si>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</si>
  <si>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</si>
  <si>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</si>
  <si>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</si>
  <si>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</si>
  <si>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</si>
  <si>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</si>
  <si>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</si>
  <si>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</si>
  <si>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</si>
  <si>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</si>
  <si>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</si>
  <si>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</si>
  <si>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In fields and woods on Emmette Holland Road</t>
  </si>
  <si>
    <t>Emmette Holland Road</t>
  </si>
  <si>
    <t>cloudy</t>
  </si>
  <si>
    <t>creeks , streams , hardwood forests , hills</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</si>
  <si>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</si>
  <si>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</si>
  <si>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</si>
  <si>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</si>
  <si>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</si>
  <si>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</si>
  <si>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Truck Trail 23 on Coon Dog Cemetery Road</t>
  </si>
  <si>
    <t>Coon Dog Cemetary Road</t>
  </si>
  <si>
    <t>Free Hills Management Area</t>
  </si>
  <si>
    <t>hardwoods , hills</t>
  </si>
  <si>
    <t>pine trees , hardwood trees</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</si>
  <si>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</si>
  <si>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</si>
  <si>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</si>
  <si>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</si>
  <si>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</si>
  <si>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</si>
  <si>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</si>
  <si>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</si>
  <si>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</si>
  <si>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southern Conecuh County</t>
  </si>
  <si>
    <t>deciduous forest , swamp , cattle pasture , creeks</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</si>
  <si>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</si>
  <si>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</si>
  <si>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</si>
  <si>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</si>
  <si>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</si>
  <si>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</si>
  <si>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</si>
  <si>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</si>
  <si>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Dirt road to private residence by Sepulga River</t>
  </si>
  <si>
    <t>Evergreen</t>
  </si>
  <si>
    <t>Hwy 84</t>
  </si>
  <si>
    <t>Sepulga River</t>
  </si>
  <si>
    <t>wooded , river</t>
  </si>
  <si>
    <t>wide</t>
  </si>
  <si>
    <t>conical</t>
  </si>
  <si>
    <t>shaggy hair , manlike face , dark skin on face</t>
  </si>
  <si>
    <t>pumped its arms as it ran</t>
  </si>
  <si>
    <t>https://www.bfro.net/GDB/show_report.asp?id=42329</t>
  </si>
  <si>
    <t>Covington</t>
  </si>
  <si>
    <t>Mick Minnis</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</si>
  <si>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</si>
  <si>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junction of Hwy 55 and Hwy 84</t>
  </si>
  <si>
    <t>Andalusia</t>
  </si>
  <si>
    <t>Hwy 55 and Hwy 84</t>
  </si>
  <si>
    <t>Junction of Hwy 55 and Hwy 84</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</si>
  <si>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</si>
  <si>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</si>
  <si>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</si>
  <si>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</si>
  <si>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</si>
  <si>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</si>
  <si>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private residence along a dirt road</t>
  </si>
  <si>
    <t>Opp</t>
  </si>
  <si>
    <t>wooded , creek</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</si>
  <si>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</si>
  <si>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</si>
  <si>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</si>
  <si>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</si>
  <si>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</si>
  <si>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</si>
  <si>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On the Cullman/Morgan County lines</t>
  </si>
  <si>
    <t>Falkville</t>
  </si>
  <si>
    <t>Hwy 31</t>
  </si>
  <si>
    <t>Wilhite Mountain</t>
  </si>
  <si>
    <t>mountain ridge</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</si>
  <si>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</si>
  <si>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</si>
  <si>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</si>
  <si>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</si>
  <si>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</si>
  <si>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</si>
  <si>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</si>
  <si>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Saw a deer run across the road, right behind it was covered in brownish black hair and was at least 7-8 ft tall huge upper body sorta narrow at the hips I can draw ya a pic of it</t>
  </si>
  <si>
    <t>driving NE from Jasper on Hwy 69</t>
  </si>
  <si>
    <t>Bremen</t>
  </si>
  <si>
    <t>Hwy 69</t>
  </si>
  <si>
    <t>raining</t>
  </si>
  <si>
    <t>wooded , creek , lake</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</si>
  <si>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</si>
  <si>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</si>
  <si>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</si>
  <si>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</si>
  <si>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</si>
  <si>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</si>
  <si>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</si>
  <si>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</si>
  <si>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</si>
  <si>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Fort Rucker</t>
  </si>
  <si>
    <t>Military Roads</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</si>
  <si>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</si>
  <si>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</si>
  <si>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</si>
  <si>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</si>
  <si>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</si>
  <si>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private residence</t>
  </si>
  <si>
    <t>Pinckard</t>
  </si>
  <si>
    <t>Hwy 134</t>
  </si>
  <si>
    <t>forest , farm</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</si>
  <si>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</si>
  <si>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</si>
  <si>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</si>
  <si>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</si>
  <si>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</si>
  <si>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</si>
  <si>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1.5 miles West on County Road 21</t>
  </si>
  <si>
    <t>Orrville</t>
  </si>
  <si>
    <t>County Road 21</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</si>
  <si>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</si>
  <si>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</si>
  <si>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</si>
  <si>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</si>
  <si>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</si>
  <si>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</si>
  <si>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Brewton/Repton Exit onto Hwy 41</t>
  </si>
  <si>
    <t>Brewton</t>
  </si>
  <si>
    <t>Hwy 41</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</si>
  <si>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</si>
  <si>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</si>
  <si>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</si>
  <si>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</si>
  <si>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</si>
  <si>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</si>
  <si>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</si>
  <si>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private property 1/2 mile from Lookout Mountain on Appalachian Road</t>
  </si>
  <si>
    <t>Gadsden</t>
  </si>
  <si>
    <t>Appalachian Road</t>
  </si>
  <si>
    <t>Lookout Mountain</t>
  </si>
  <si>
    <t>wooded , creek , mountain</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</si>
  <si>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</si>
  <si>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</si>
  <si>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</si>
  <si>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</si>
  <si>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</si>
  <si>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</si>
  <si>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</si>
  <si>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</si>
  <si>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Heading from Hokes Bluff to Gadsen on Appalachian Hwy past the Appalachian Bridge</t>
  </si>
  <si>
    <t>Appalachian Highway</t>
  </si>
  <si>
    <t>Appalachian Bridge</t>
  </si>
  <si>
    <t>swamp , pasture , open , wooded</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</si>
  <si>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</si>
  <si>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</si>
  <si>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</si>
  <si>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</si>
  <si>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</si>
  <si>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</si>
  <si>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</si>
  <si>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</si>
  <si>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</si>
  <si>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</si>
  <si>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</si>
  <si>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On the Mississippi state line</t>
  </si>
  <si>
    <t>Russellville</t>
  </si>
  <si>
    <t>Duncan Creek Road</t>
  </si>
  <si>
    <t>forest , creek , field</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</si>
  <si>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</si>
  <si>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</si>
  <si>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</si>
  <si>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</si>
  <si>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</si>
  <si>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</si>
  <si>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</si>
  <si>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</si>
  <si>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</si>
  <si>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</si>
  <si>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Stormin Road near Lake Elliot</t>
  </si>
  <si>
    <t>County Road 58</t>
  </si>
  <si>
    <t>Lake Elliot</t>
  </si>
  <si>
    <t>powerline , thicket</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</si>
  <si>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</si>
  <si>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</si>
  <si>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</si>
  <si>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</si>
  <si>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</si>
  <si>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Abbeville</t>
  </si>
  <si>
    <t>State Highway 95</t>
  </si>
  <si>
    <t>Chattahoochee River</t>
  </si>
  <si>
    <t>forest , cornfield , dirt road</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</si>
  <si>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</si>
  <si>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</si>
  <si>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</si>
  <si>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</si>
  <si>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</si>
  <si>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west of Newville on CR 73</t>
  </si>
  <si>
    <t>Newville</t>
  </si>
  <si>
    <t>County Road 73</t>
  </si>
  <si>
    <t>foggy</t>
  </si>
  <si>
    <t>last quarter</t>
  </si>
  <si>
    <t>farm , chicken houses</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</si>
  <si>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</si>
  <si>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</si>
  <si>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</si>
  <si>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Skyline Wildlife Management Area , Buffalo Point</t>
  </si>
  <si>
    <t>Hytop</t>
  </si>
  <si>
    <t>AL 79</t>
  </si>
  <si>
    <t>Skyline Wildlife Management Area</t>
  </si>
  <si>
    <t>partly cloudy</t>
  </si>
  <si>
    <t>forest , mountaintop bluff</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</si>
  <si>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</si>
  <si>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</si>
  <si>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</si>
  <si>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Clemons Road boat ramp on Guntersville Lake</t>
  </si>
  <si>
    <t>Scottsboro</t>
  </si>
  <si>
    <t>Clemons Road</t>
  </si>
  <si>
    <t>Guntersville Lake</t>
  </si>
  <si>
    <t>river bank , wildlife refuge , lake</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</si>
  <si>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</si>
  <si>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</si>
  <si>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</si>
  <si>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</si>
  <si>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</si>
  <si>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Warrior Exit off of Hwy 31</t>
  </si>
  <si>
    <t>Warrior</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</si>
  <si>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</si>
  <si>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</si>
  <si>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</si>
  <si>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</si>
  <si>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</si>
  <si>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</si>
  <si>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near Bayview Lake</t>
  </si>
  <si>
    <t>Alabama 269</t>
  </si>
  <si>
    <t>Bayview Lake</t>
  </si>
  <si>
    <t>lake , forest</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</si>
  <si>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</si>
  <si>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</si>
  <si>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</si>
  <si>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</si>
  <si>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</si>
  <si>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</si>
  <si>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</si>
  <si>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County Road 9 in Lamar County</t>
  </si>
  <si>
    <t>Vernon</t>
  </si>
  <si>
    <t>County Road 9</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</si>
  <si>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</si>
  <si>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</si>
  <si>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</si>
  <si>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</si>
  <si>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</si>
  <si>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</si>
  <si>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The creature had its back to the road and was squatted down picking at something in the grass or picking through the grass for something. Acted as though it wasn't concerned with us passing by</t>
  </si>
  <si>
    <t>Past a hill past a church on Waterloo Road</t>
  </si>
  <si>
    <t>Waterloo</t>
  </si>
  <si>
    <t>HIghway 14</t>
  </si>
  <si>
    <t>forest , field</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</si>
  <si>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</si>
  <si>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</si>
  <si>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</si>
  <si>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</si>
  <si>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</si>
  <si>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camp acitivty , intimidation</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</si>
  <si>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</si>
  <si>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Phelps Creek near Aurburn</t>
  </si>
  <si>
    <t>Opelika , Auborn</t>
  </si>
  <si>
    <t>Highway 431</t>
  </si>
  <si>
    <t>new</t>
  </si>
  <si>
    <t>forests , creek</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</si>
  <si>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</si>
  <si>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</si>
  <si>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</si>
  <si>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</si>
  <si>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</si>
  <si>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hunting club property</t>
  </si>
  <si>
    <t>Lee County Road 156</t>
  </si>
  <si>
    <t>Halawakee Creek</t>
  </si>
  <si>
    <t>power line , forest , creek , swamp , hills</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</si>
  <si>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</si>
  <si>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</si>
  <si>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</si>
  <si>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</si>
  <si>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</si>
  <si>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Lee County Road 157</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</si>
  <si>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</si>
  <si>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</si>
  <si>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</si>
  <si>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</si>
  <si>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</si>
  <si>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Elk Creek 12 miles northwest of Athens</t>
  </si>
  <si>
    <t>Athens</t>
  </si>
  <si>
    <t>Elk Creek</t>
  </si>
  <si>
    <t>swamp , forest , lake</t>
  </si>
  <si>
    <t>hardwood trees , oak trees , dogwood trees</t>
  </si>
  <si>
    <t>round head , no neck</t>
  </si>
  <si>
    <t>knee deep in water then bent at waist and used left arm to swing in the water , left into the woods , came back and did the same thing</t>
  </si>
  <si>
    <t>https://www.bfro.net/GDB/show_report.asp?id=799</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</si>
  <si>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</si>
  <si>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5 miles west of Elkmont on Morris Road</t>
  </si>
  <si>
    <t>Elkmont</t>
  </si>
  <si>
    <t>Easter Ferry Road</t>
  </si>
  <si>
    <t>Easter Ferry Bridge</t>
  </si>
  <si>
    <t>forest , hills , river bottom</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</si>
  <si>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</si>
  <si>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</si>
  <si>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</si>
  <si>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</si>
  <si>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</si>
  <si>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</si>
  <si>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Swan Creek Management Area</t>
  </si>
  <si>
    <t>Swan Creek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</si>
  <si>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</si>
  <si>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</si>
  <si>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</si>
  <si>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</si>
  <si>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</si>
  <si>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private residence on Huntsville Brownsferry Road</t>
  </si>
  <si>
    <t>Tanner</t>
  </si>
  <si>
    <t>Huntsville Brownsferry Road</t>
  </si>
  <si>
    <t>farm</t>
  </si>
  <si>
    <t>howling</t>
  </si>
  <si>
    <t>sounded as if a deer had been caught</t>
  </si>
  <si>
    <t>https://www.bfro.net/GDB/show_report.asp?id=15597</t>
  </si>
  <si>
    <t>Lowndes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</si>
  <si>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</si>
  <si>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fishing club near Hayneville</t>
  </si>
  <si>
    <t>Hayneville</t>
  </si>
  <si>
    <t>County Road 26</t>
  </si>
  <si>
    <t>fishing club</t>
  </si>
  <si>
    <t>forests , 5 ponds , earth dam</t>
  </si>
  <si>
    <t>pine trees , hanging vines</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</si>
  <si>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</si>
  <si>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</si>
  <si>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</si>
  <si>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</si>
  <si>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</si>
  <si>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</si>
  <si>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</si>
  <si>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In Tuskegee National Forest take the dirtroad before onramp to Hwy 80 , take the second left to the top of the hill and follow trail to the swamp</t>
  </si>
  <si>
    <t>Tuskegee</t>
  </si>
  <si>
    <t>Hwy 29 S</t>
  </si>
  <si>
    <t>Tuskegee National Forest</t>
  </si>
  <si>
    <t>swamp , forest</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</si>
  <si>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</si>
  <si>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</si>
  <si>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</si>
  <si>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</si>
  <si>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</si>
  <si>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Green Mountain in Huntsville</t>
  </si>
  <si>
    <t>Huntsville</t>
  </si>
  <si>
    <t>US-431</t>
  </si>
  <si>
    <t>Green Mountain</t>
  </si>
  <si>
    <t>forest , mountain , caves</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</si>
  <si>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</si>
  <si>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</si>
  <si>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</si>
  <si>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</si>
  <si>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</si>
  <si>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</si>
  <si>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</si>
  <si>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Buddy Williamson Road</t>
  </si>
  <si>
    <t>New Market</t>
  </si>
  <si>
    <t>forests</t>
  </si>
  <si>
    <t>broad shoulders , thin waist , hand hung to thights</t>
  </si>
  <si>
    <t>circling trailer , chased dogs</t>
  </si>
  <si>
    <t>walked upright and not hunched</t>
  </si>
  <si>
    <t>https://www.bfro.net/GDB/show_report.asp?id=416</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</si>
  <si>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</si>
  <si>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6th floor of Marriott Hotel facing the Rocket Center , creature 30-35 yards from parking spaces where loading docks and umpster area near walking trail</t>
  </si>
  <si>
    <t>Hwy 565</t>
  </si>
  <si>
    <t>Huntsville Marriott at the Space &amp; Rocket Center</t>
  </si>
  <si>
    <t>forest , hiking trails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</si>
  <si>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</si>
  <si>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</si>
  <si>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</si>
  <si>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</si>
  <si>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</si>
  <si>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</si>
  <si>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</si>
  <si>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</si>
  <si>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a mile up White Elephant Road</t>
  </si>
  <si>
    <t>Grant</t>
  </si>
  <si>
    <t>White Elephant Road</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</si>
  <si>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</si>
  <si>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</si>
  <si>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</si>
  <si>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</si>
  <si>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</si>
  <si>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</si>
  <si>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</si>
  <si>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traveling north from Grand Bay Exit of I-10 towards Dawes Road just over the bridge</t>
  </si>
  <si>
    <t>Grand Bay</t>
  </si>
  <si>
    <t>Grand Bay - Wilmer Road</t>
  </si>
  <si>
    <t>small bridge</t>
  </si>
  <si>
    <t>forest , small creeks , swamp</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</si>
  <si>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</si>
  <si>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</si>
  <si>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</si>
  <si>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</si>
  <si>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</si>
  <si>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</si>
  <si>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private residence off Hwy 59 in Uriah</t>
  </si>
  <si>
    <t>Uriah</t>
  </si>
  <si>
    <t>Hwy 59</t>
  </si>
  <si>
    <t>field, wooded , wildlife preserve</t>
  </si>
  <si>
    <t>wild growth</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</si>
  <si>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</si>
  <si>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</si>
  <si>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</si>
  <si>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</si>
  <si>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</si>
  <si>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</si>
  <si>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private property on Darden Drive on edge of bluff</t>
  </si>
  <si>
    <t>Darden Road</t>
  </si>
  <si>
    <t>Brindley Mountain</t>
  </si>
  <si>
    <t>forest , bluff , mountain , caves , waterfall</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</si>
  <si>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</si>
  <si>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</si>
  <si>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</si>
  <si>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</si>
  <si>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</si>
  <si>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</si>
  <si>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south of the Tennessee River on Cabbage Patch Road near the creek</t>
  </si>
  <si>
    <t>Valhermosa Springs</t>
  </si>
  <si>
    <t>Cabbage Patch Road</t>
  </si>
  <si>
    <t>Smoot Branch Creek</t>
  </si>
  <si>
    <t>forest , creek , powerline cut</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</si>
  <si>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</si>
  <si>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</si>
  <si>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</si>
  <si>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</si>
  <si>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</si>
  <si>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</si>
  <si>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Koragan Ave. off Hwy 231 south of the Tennessee River</t>
  </si>
  <si>
    <t>Lacey's Spring</t>
  </si>
  <si>
    <t>Koragan Ave</t>
  </si>
  <si>
    <t>cool</t>
  </si>
  <si>
    <t>neighborhood , forest , mountains</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</si>
  <si>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</si>
  <si>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</si>
  <si>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</si>
  <si>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</si>
  <si>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</si>
  <si>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Pickwick Lake</t>
  </si>
  <si>
    <t>stared at witness and walked away , fleeing</t>
  </si>
  <si>
    <t>https://www.bfro.net/GDB/show_report.asp?id=25112</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</si>
  <si>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</si>
  <si>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valley off of Greenbrier Cove Road close to Tennessee River</t>
  </si>
  <si>
    <t>Union Grove</t>
  </si>
  <si>
    <t>Union Grove Road</t>
  </si>
  <si>
    <t>light cloud cover</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</si>
  <si>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</si>
  <si>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</si>
  <si>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</si>
  <si>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</si>
  <si>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</si>
  <si>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</si>
  <si>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</si>
  <si>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private residence Union Hill Road and HIghway 231</t>
  </si>
  <si>
    <t>Union Hill Road and Hwy 231</t>
  </si>
  <si>
    <t>forest , pond</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</si>
  <si>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</si>
  <si>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</si>
  <si>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</si>
  <si>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</si>
  <si>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</si>
  <si>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</si>
  <si>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</si>
  <si>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private residence Union Hill Road and HIghway 232</t>
  </si>
  <si>
    <t>Union Hill Road and Hwy 232</t>
  </si>
  <si>
    <t>staring at witness</t>
  </si>
  <si>
    <t>growl</t>
  </si>
  <si>
    <t>https://www.bfro.net/GDB/show_report.asp?id=40418</t>
  </si>
  <si>
    <t>Pickens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</si>
  <si>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</si>
  <si>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Eastern pike of East Lagoon</t>
  </si>
  <si>
    <t>Aliceville</t>
  </si>
  <si>
    <t>City Park</t>
  </si>
  <si>
    <t>Lubbub Creek , forest</t>
  </si>
  <si>
    <t>pine trees , oak trees , cypress trees , hickory trees</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</si>
  <si>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</si>
  <si>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</si>
  <si>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</si>
  <si>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</si>
  <si>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</si>
  <si>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near Lubbub Creek in the City Park</t>
  </si>
  <si>
    <t>forest , swamp , Lubbub Creek</t>
  </si>
  <si>
    <t>walking up hill</t>
  </si>
  <si>
    <t>moans</t>
  </si>
  <si>
    <t>https://www.bfro.net/GDB/show_report.asp?id=832</t>
  </si>
  <si>
    <t>Pike</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</si>
  <si>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</si>
  <si>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Troy</t>
  </si>
  <si>
    <t>Co. Road 17</t>
  </si>
  <si>
    <t>hill, forest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</si>
  <si>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</si>
  <si>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</si>
  <si>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</si>
  <si>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</si>
  <si>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</si>
  <si>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Bank of the Chattahoochee River</t>
  </si>
  <si>
    <t>Seale</t>
  </si>
  <si>
    <t>US 431</t>
  </si>
  <si>
    <t>forest , swamp , river</t>
  </si>
  <si>
    <t>pine tree</t>
  </si>
  <si>
    <t>supposedly jumped out of tree and floated down river</t>
  </si>
  <si>
    <t>https://www.bfro.net/GDB/show_report.asp?id=179</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</si>
  <si>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</si>
  <si>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Michael Tigner Drive near yield sign on right side of road when headed north</t>
  </si>
  <si>
    <t>Michael Tigner Drive</t>
  </si>
  <si>
    <t>leaning on road sign</t>
  </si>
  <si>
    <t>Shelby</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</si>
  <si>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</si>
  <si>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Co. Road 43 near 280</t>
  </si>
  <si>
    <t>Chelsea</t>
  </si>
  <si>
    <t>Co. Rd. 43</t>
  </si>
  <si>
    <t>Forest Parks Neighborhood</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</si>
  <si>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</si>
  <si>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</si>
  <si>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</si>
  <si>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</si>
  <si>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</si>
  <si>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</si>
  <si>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</si>
  <si>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near Moody, AL</t>
  </si>
  <si>
    <t>Moody</t>
  </si>
  <si>
    <t>field , forest , mountain</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</si>
  <si>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</si>
  <si>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</si>
  <si>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</si>
  <si>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</si>
  <si>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</si>
  <si>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</si>
  <si>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</si>
  <si>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</si>
  <si>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</si>
  <si>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creekbed in St. Clair County</t>
  </si>
  <si>
    <t>Pell City</t>
  </si>
  <si>
    <t>Hwy 78</t>
  </si>
  <si>
    <t>creeks</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</si>
  <si>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</si>
  <si>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</si>
  <si>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</si>
  <si>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</si>
  <si>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half a mile from boy's road on Cherokee Road</t>
  </si>
  <si>
    <t>Cherokee Road</t>
  </si>
  <si>
    <t>Boy's Home</t>
  </si>
  <si>
    <t>mountain , forest , creeks</t>
  </si>
  <si>
    <t>matted hair , hair culminated into beard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</si>
  <si>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</si>
  <si>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</si>
  <si>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</si>
  <si>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</si>
  <si>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</si>
  <si>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sharp turn on Hwy 21 in Talladega National Forest</t>
  </si>
  <si>
    <t>Hwy 21</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</si>
  <si>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</si>
  <si>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</si>
  <si>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</si>
  <si>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</si>
  <si>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</si>
  <si>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</si>
  <si>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</si>
  <si>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</si>
  <si>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Salt Creek Falls near Cheaha State Park</t>
  </si>
  <si>
    <t>Munford</t>
  </si>
  <si>
    <t>forest , creek , waterfall</t>
  </si>
  <si>
    <t>https://www.bfro.net/GDB/show_report.asp?id=1419</t>
  </si>
  <si>
    <t>observing witness , camp activity</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</si>
  <si>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</si>
  <si>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Cheaha State Park</t>
  </si>
  <si>
    <t>Anniston</t>
  </si>
  <si>
    <t>forest , mountain , creek</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</si>
  <si>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</si>
  <si>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</si>
  <si>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</si>
  <si>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</si>
  <si>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private residence near Berney Station Road</t>
  </si>
  <si>
    <t>Berney Station Road</t>
  </si>
  <si>
    <t>pine trees , hardwood trees , brush</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</si>
  <si>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</si>
  <si>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</si>
  <si>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</si>
  <si>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</si>
  <si>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</si>
  <si>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behind reservoir in Alexander City</t>
  </si>
  <si>
    <t>Alexander City</t>
  </si>
  <si>
    <t>Elkahatchee Road</t>
  </si>
  <si>
    <t>swamp , holler , brush</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</si>
  <si>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</si>
  <si>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</si>
  <si>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</si>
  <si>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</si>
  <si>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</si>
  <si>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</si>
  <si>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</si>
  <si>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Go 10-15 miles on Hwy 261 turn right at Rocky Branch</t>
  </si>
  <si>
    <t>Brookwood</t>
  </si>
  <si>
    <t>Hwy 261</t>
  </si>
  <si>
    <t>Holt Lake</t>
  </si>
  <si>
    <t>forest , hillside , river</t>
  </si>
  <si>
    <t>hardwood trees , pine trees</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</si>
  <si>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</si>
  <si>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</si>
  <si>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</si>
  <si>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</si>
  <si>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</si>
  <si>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dirt road , wooded</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</si>
  <si>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</si>
  <si>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</si>
  <si>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</si>
  <si>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</si>
  <si>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forest , seamp , lake , hills , creek</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</si>
  <si>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</si>
  <si>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</si>
  <si>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</si>
  <si>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</si>
  <si>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Na</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</si>
  <si>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</si>
  <si>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Yellow Creek Community</t>
  </si>
  <si>
    <t>Tuscaloosa</t>
  </si>
  <si>
    <t>Yellow Creek Road</t>
  </si>
  <si>
    <t>forest , lake , swamp</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</si>
  <si>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</si>
  <si>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</si>
  <si>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</si>
  <si>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</si>
  <si>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3 miles up Hwy 171 to Boone Camp</t>
  </si>
  <si>
    <t>Northport</t>
  </si>
  <si>
    <t>Hwy 171</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</si>
  <si>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</si>
  <si>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</si>
  <si>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</si>
  <si>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</si>
  <si>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</si>
  <si>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</si>
  <si>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private residence 40 yards going north of Jasper on intersection of Trotter Road and Nichols Road</t>
  </si>
  <si>
    <t>Nauvoo</t>
  </si>
  <si>
    <t>Redmill Saragossa Road</t>
  </si>
  <si>
    <t>forest , unkempt yard , junk cars</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</si>
  <si>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</si>
  <si>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</si>
  <si>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</si>
  <si>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</si>
  <si>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</si>
  <si>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private residence near Strip Pits and Hwy 118</t>
  </si>
  <si>
    <t>Kansas</t>
  </si>
  <si>
    <t>Hwy 118</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</si>
  <si>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</si>
  <si>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</si>
  <si>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</si>
  <si>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</si>
  <si>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1.5 southeast of Nauvoo, AL</t>
  </si>
  <si>
    <t>Naucoo</t>
  </si>
  <si>
    <t>potentially killing chickens and deer , moving in treeline observing witness</t>
  </si>
  <si>
    <t>https://www.bfro.net/GDB/show_report.asp?id=1022</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</si>
  <si>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</si>
  <si>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creeks , pond , hunting club , forest , clear cuts</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</si>
  <si>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</si>
  <si>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</si>
  <si>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</si>
  <si>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</si>
  <si>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</si>
  <si>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</si>
  <si>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</si>
  <si>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Hwy 56 between Chatom and Wagarville at the top of a hill 2 miles west of Wagarville</t>
  </si>
  <si>
    <t>Wagarville</t>
  </si>
  <si>
    <t>holding limb</t>
  </si>
  <si>
    <t>walked away</t>
  </si>
  <si>
    <t>https://www.bfro.net/GDB/show_report.asp?id=961</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</si>
  <si>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</si>
  <si>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South on Hwy 45 just over the AL border</t>
  </si>
  <si>
    <t>Fruitdale</t>
  </si>
  <si>
    <t>Hwy 45</t>
  </si>
  <si>
    <t>AL/MS state line</t>
  </si>
  <si>
    <t>forest , tall grass</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</si>
  <si>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</si>
  <si>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</si>
  <si>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</si>
  <si>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</si>
  <si>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</si>
  <si>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north of the "Y" in the intersection of Hwy 45 and Hwy 17</t>
  </si>
  <si>
    <t>Deer Park</t>
  </si>
  <si>
    <t>Hwy 17 N</t>
  </si>
  <si>
    <t>old building on the left just north of the sighting</t>
  </si>
  <si>
    <t>walked across the road and into the woods</t>
  </si>
  <si>
    <t>https://www.bfro.net/GDB/show_report.asp?id=65679</t>
  </si>
  <si>
    <t>Wilcox</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</si>
  <si>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</si>
  <si>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tree climber near Hwy 10 in Camden, AL</t>
  </si>
  <si>
    <t>Camden</t>
  </si>
  <si>
    <t>Hwy 10</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</si>
  <si>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</si>
  <si>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</si>
  <si>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</si>
  <si>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</si>
  <si>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</si>
  <si>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</si>
  <si>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</si>
  <si>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Sipsey River</t>
  </si>
  <si>
    <t>Double Springs</t>
  </si>
  <si>
    <t>Hwy 33</t>
  </si>
  <si>
    <t>river , forest , hills</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</si>
  <si>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</si>
  <si>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</si>
  <si>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</si>
  <si>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</si>
  <si>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</si>
  <si>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Rabbittown community near Bankhead National Forest</t>
  </si>
  <si>
    <t>Haleyville</t>
  </si>
  <si>
    <t>County Road 23</t>
  </si>
  <si>
    <t>Bankhead National Forest</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</si>
  <si>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</si>
  <si>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</si>
  <si>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</si>
  <si>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</si>
  <si>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</si>
  <si>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</si>
  <si>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</si>
  <si>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</si>
  <si>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</si>
  <si>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</si>
  <si>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</si>
  <si>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</si>
  <si>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</si>
  <si>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</si>
  <si>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10 miles south of Mountain Home, AR off Hwy 5 close to northern fringe of Ozark National Forest</t>
  </si>
  <si>
    <t>Mountain Home</t>
  </si>
  <si>
    <t>Hwy 5</t>
  </si>
  <si>
    <t>Ozark National Forest</t>
  </si>
  <si>
    <t>forest , ravine , pasture</t>
  </si>
  <si>
    <t>deciduous trees</t>
  </si>
  <si>
    <t>large , hairy</t>
  </si>
  <si>
    <t>walking up hill with ease</t>
  </si>
  <si>
    <t>https://www.bfro.net/GDB/show_report.asp?id=1636</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</si>
  <si>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</si>
  <si>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Bull Shoals , Norfolk</t>
  </si>
  <si>
    <t>White River</t>
  </si>
  <si>
    <t>forest , creek , brush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</si>
  <si>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</si>
  <si>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</si>
  <si>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</si>
  <si>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</si>
  <si>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</si>
  <si>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Hwy 5 north to Connie Drive</t>
  </si>
  <si>
    <t>Connie Drive</t>
  </si>
  <si>
    <t>forest , open lots</t>
  </si>
  <si>
    <t xml:space="preserve">potentially a juvenile </t>
  </si>
  <si>
    <t>ran out of the woods and toward the resident's house and garage</t>
  </si>
  <si>
    <t>running</t>
  </si>
  <si>
    <t>https://www.bfro.net/GDB/show_report.asp?id=1637</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</si>
  <si>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</si>
  <si>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government track land around Lake Norfolk east of the 101 Bridge and north of the 62 bridge</t>
  </si>
  <si>
    <t>101 Bridge</t>
  </si>
  <si>
    <t>Lake Norfolk</t>
  </si>
  <si>
    <t>screaming , running through woods</t>
  </si>
  <si>
    <t>https://www.bfro.net/GDB/show_report.asp?id=76</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</si>
  <si>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</si>
  <si>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State Hwy 101 near junction with US Highway 62 1.5 NW Norfolk Lake</t>
  </si>
  <si>
    <t>State Road 101</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</si>
  <si>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</si>
  <si>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</si>
  <si>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</si>
  <si>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</si>
  <si>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</si>
  <si>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State Hwy 62 East from Mountain Home for two miles then left on Mallard Point Road for a mile to the intersection with Ridgecrest</t>
  </si>
  <si>
    <t>Mallard Point</t>
  </si>
  <si>
    <t>intersection of Mallard Road and Ridgecrest Drive</t>
  </si>
  <si>
    <t>lake , forest , subdivision</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</si>
  <si>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</si>
  <si>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</si>
  <si>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</si>
  <si>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</si>
  <si>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Fairmount Bridge</t>
  </si>
  <si>
    <t>Siloam Springs</t>
  </si>
  <si>
    <t>Hwy 68</t>
  </si>
  <si>
    <t>hills , creek</t>
  </si>
  <si>
    <t>lighter</t>
  </si>
  <si>
    <t>no hair on face</t>
  </si>
  <si>
    <t>digging next to bridge then crossed the road</t>
  </si>
  <si>
    <t>moved quickly in long steps across road</t>
  </si>
  <si>
    <t>https://www.bfro.net/GDB/show_report.asp?id=6178</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</si>
  <si>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</si>
  <si>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Lost Bridge</t>
  </si>
  <si>
    <t>Posey Mountain</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</si>
  <si>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</si>
  <si>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</si>
  <si>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</si>
  <si>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</si>
  <si>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</si>
  <si>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</si>
  <si>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</si>
  <si>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</si>
  <si>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</si>
  <si>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</si>
  <si>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</si>
  <si>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possibly hunted raccoon</t>
  </si>
  <si>
    <t>came out of the woods and captured raccoon by lake</t>
  </si>
  <si>
    <t>another footprint was 11 inches long</t>
  </si>
  <si>
    <t>https://www.bfro.net/GDB/show_report.asp?id=2635</t>
  </si>
  <si>
    <t>Carroll</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</si>
  <si>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</si>
  <si>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Hwy 62 between Beaver Lake and Eureka Springs</t>
  </si>
  <si>
    <t>Eureka Springs</t>
  </si>
  <si>
    <t>Hwy 62</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</si>
  <si>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</si>
  <si>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</si>
  <si>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</si>
  <si>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</si>
  <si>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</si>
  <si>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</si>
  <si>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</si>
  <si>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</si>
  <si>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Leatherwood Creek cove of by Holiday Island</t>
  </si>
  <si>
    <t>Holiday Island</t>
  </si>
  <si>
    <t>Hwy 23 S</t>
  </si>
  <si>
    <t>Leatherwood Creek Cove</t>
  </si>
  <si>
    <t>lake, forest</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</si>
  <si>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</si>
  <si>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</si>
  <si>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</si>
  <si>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</si>
  <si>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</si>
  <si>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</si>
  <si>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</si>
  <si>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Off Hwy 23 about 8 to 10 miles</t>
  </si>
  <si>
    <t>lake , forest , ridges</t>
  </si>
  <si>
    <t>Ohio howl 3 times with coyotes yipping</t>
  </si>
  <si>
    <t>other witness said it sounded like a Husky</t>
  </si>
  <si>
    <t>https://www.bfro.net/GDB/show_report.asp?id=3032</t>
  </si>
  <si>
    <t>Chicot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</si>
  <si>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</si>
  <si>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3 miles inside Chicot on Hwy 82</t>
  </si>
  <si>
    <t>Lake Village</t>
  </si>
  <si>
    <t>Hwy 82</t>
  </si>
  <si>
    <t>Mississippi River Bridge</t>
  </si>
  <si>
    <t>river , lake , sparse forest</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</si>
  <si>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</si>
  <si>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</si>
  <si>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</si>
  <si>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</si>
  <si>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</si>
  <si>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</si>
  <si>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</si>
  <si>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Hwy 67 then right on Bierne then left off Hwy 67 cross the railroad tracks and turn right then go to the T in the road where the tracks cross the road</t>
  </si>
  <si>
    <t>Bierne</t>
  </si>
  <si>
    <t>Railroad tracks</t>
  </si>
  <si>
    <t>hardwood trees , pulpwood trees</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</si>
  <si>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</si>
  <si>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</si>
  <si>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</si>
  <si>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</si>
  <si>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</si>
  <si>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</si>
  <si>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private residence outside Arkadelphia</t>
  </si>
  <si>
    <t>Arkadelphia</t>
  </si>
  <si>
    <t>cow pasture</t>
  </si>
  <si>
    <t>standing in cow pasture and screamed</t>
  </si>
  <si>
    <t>https://www.bfro.net/GDB/show_report.asp?id=1638</t>
  </si>
  <si>
    <t>Cleveland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</si>
  <si>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</si>
  <si>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private residence in Herbine community</t>
  </si>
  <si>
    <t>Herbine</t>
  </si>
  <si>
    <t>Goggans Road</t>
  </si>
  <si>
    <t>pasture , pond</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</si>
  <si>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</si>
  <si>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</si>
  <si>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</si>
  <si>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</si>
  <si>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</si>
  <si>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Kingsland</t>
  </si>
  <si>
    <t>forest , rural</t>
  </si>
  <si>
    <t>short , large nostrils</t>
  </si>
  <si>
    <t>calf</t>
  </si>
  <si>
    <t>rounded</t>
  </si>
  <si>
    <t>covered in mud</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</si>
  <si>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</si>
  <si>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</si>
  <si>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</si>
  <si>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</si>
  <si>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</si>
  <si>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</si>
  <si>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</si>
  <si>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</si>
  <si>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</si>
  <si>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</si>
  <si>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</si>
  <si>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</si>
  <si>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Baker City</t>
  </si>
  <si>
    <t>Skyline Road</t>
  </si>
  <si>
    <t>forest , canyon , brush</t>
  </si>
  <si>
    <t>pine trees , juniper trees , sage brush</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</si>
  <si>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</si>
  <si>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</si>
  <si>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</si>
  <si>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</si>
  <si>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in Hell's Cnayon</t>
  </si>
  <si>
    <t>Hell's Canyon , Snake River</t>
  </si>
  <si>
    <t>lava rims , creeks , canyons , forest , river</t>
  </si>
  <si>
    <t>pine trees , fir trees</t>
  </si>
  <si>
    <t>down on all fours then stood up on two feet and walked away</t>
  </si>
  <si>
    <t>walked 40 to 50 yards</t>
  </si>
  <si>
    <t>https://www.bfro.net/GDB/show_report.asp?id=650</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</si>
  <si>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</si>
  <si>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Cornucopia Ghost Town and go to Halfway, OR then north</t>
  </si>
  <si>
    <t>Halfway</t>
  </si>
  <si>
    <t>Halfway-Cornucopia Hwy</t>
  </si>
  <si>
    <t>Cornucopia Ghost Town</t>
  </si>
  <si>
    <t>creek , forest , mountain</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</si>
  <si>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</si>
  <si>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</si>
  <si>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</si>
  <si>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</si>
  <si>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</si>
  <si>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</si>
  <si>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</si>
  <si>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on a mountain near Sumpter</t>
  </si>
  <si>
    <t>Sumpter</t>
  </si>
  <si>
    <t>Cracker Creek Road</t>
  </si>
  <si>
    <t>mountain</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</si>
  <si>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</si>
  <si>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</si>
  <si>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</si>
  <si>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object thrown</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</si>
  <si>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</si>
  <si>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logging road west of Alsea</t>
  </si>
  <si>
    <t>Alsea</t>
  </si>
  <si>
    <t>doug fir trees</t>
  </si>
  <si>
    <t>potential large log left in camp , rock throwing</t>
  </si>
  <si>
    <t>https://www.bfro.net/GDB/show_report.asp?id=651</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</si>
  <si>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</si>
  <si>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take the road to King's Valley outside of Philomath then take two rights to an old abandoned mill to the pond</t>
  </si>
  <si>
    <t>Philomath</t>
  </si>
  <si>
    <t>Wren Hill</t>
  </si>
  <si>
    <t>pond beside abandoned mill</t>
  </si>
  <si>
    <t>willow trees</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</si>
  <si>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</si>
  <si>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</si>
  <si>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</si>
  <si>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</si>
  <si>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</si>
  <si>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</si>
  <si>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private residence in Wren</t>
  </si>
  <si>
    <t>forest , swamp</t>
  </si>
  <si>
    <t>staring at witness in woods</t>
  </si>
  <si>
    <t>walked away after being seen</t>
  </si>
  <si>
    <t>https://www.bfro.net/GDB/show_report.asp?id=4847</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</si>
  <si>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</si>
  <si>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McDonald-Sunn State Forest , west on 99 north of Corvallis near Peavy Arboretum</t>
  </si>
  <si>
    <t>Corvallis</t>
  </si>
  <si>
    <t>Hwy 99</t>
  </si>
  <si>
    <t>McDonald-Dunn State Forest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</si>
  <si>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</si>
  <si>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</si>
  <si>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</si>
  <si>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</si>
  <si>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</si>
  <si>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Mary's Peak</t>
  </si>
  <si>
    <t>Hwy 34</t>
  </si>
  <si>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</si>
  <si>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</si>
  <si>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</si>
  <si>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</si>
  <si>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</si>
  <si>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</si>
  <si>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near Boring</t>
  </si>
  <si>
    <t>Boring</t>
  </si>
  <si>
    <t>proportional arm length to height</t>
  </si>
  <si>
    <t>road crossing , paused and looked at car when in the road then continued to run</t>
  </si>
  <si>
    <t>ran flat footed</t>
  </si>
  <si>
    <t>https://www.bfro.net/GDB/show_report.asp?id=604</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</si>
  <si>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</si>
  <si>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in the woods behind Skyline Mobile Park by Tickle Creek</t>
  </si>
  <si>
    <t>Sandy</t>
  </si>
  <si>
    <t>Tickle Creek</t>
  </si>
  <si>
    <t>Douglas Fir trees</t>
  </si>
  <si>
    <t>cinnamon</t>
  </si>
  <si>
    <t>short hair on head</t>
  </si>
  <si>
    <t>walking in woods</t>
  </si>
  <si>
    <t>https://www.bfro.net/GDB/show_report.asp?id=652</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</si>
  <si>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</si>
  <si>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Collawash River near Northfolk Bridge</t>
  </si>
  <si>
    <t>Collawash River</t>
  </si>
  <si>
    <t>river , trees , bushes</t>
  </si>
  <si>
    <t>walking around camp</t>
  </si>
  <si>
    <t>https://www.bfro.net/GDB/show_report.asp?id=655</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</si>
  <si>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</si>
  <si>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Carver</t>
  </si>
  <si>
    <t>Hwy 224</t>
  </si>
  <si>
    <t>river , swamp , cliffs</t>
  </si>
  <si>
    <t>https://www.bfro.net/GDB/show_report.asp?id=4475</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</si>
  <si>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</si>
  <si>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private residence outside Estacada that borders Mt. Hood National Forest at foothills of Cascade Mountains</t>
  </si>
  <si>
    <t>Estacada</t>
  </si>
  <si>
    <t>Mt. Hood National Forest</t>
  </si>
  <si>
    <t>potentially broke the fence , distrubing horses / farm animals</t>
  </si>
  <si>
    <t>toe prints visible</t>
  </si>
  <si>
    <t>https://www.bfro.net/GDB/show_report.asp?id=656</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</si>
  <si>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</si>
  <si>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go three miles past the store on Dickey Prairie Rd to the bridge and look across the river</t>
  </si>
  <si>
    <t>Mollalla</t>
  </si>
  <si>
    <t>Dickey Prairie Road</t>
  </si>
  <si>
    <t>river , forest</t>
  </si>
  <si>
    <t>ferns</t>
  </si>
  <si>
    <t>bent knees and elbows</t>
  </si>
  <si>
    <t>running , fleeing</t>
  </si>
  <si>
    <t>The bridge is called the Glen Avon Bridge. The witness had encountered nothing but disbelief until she contacted the BFRO.</t>
  </si>
  <si>
    <t>https://www.bfro.net/GDB/show_report.asp?id=7662</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</si>
  <si>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</si>
  <si>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on Troon Drive south of Village Proper on hill overlooking approx. Marlyhurst College</t>
  </si>
  <si>
    <t>West Linn</t>
  </si>
  <si>
    <t>Toon Drive</t>
  </si>
  <si>
    <t>Marlyhurst College</t>
  </si>
  <si>
    <t>Douglas Fir trees , blackberry bushes</t>
  </si>
  <si>
    <t>scream , yell</t>
  </si>
  <si>
    <t>https://www.bfro.net/GDB/show_report.asp?id=653</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</si>
  <si>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</si>
  <si>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1993 Forest Map grid C-6 Forest Service road 350  north of Bagby Hot Springs in Mt. Hood National Forest</t>
  </si>
  <si>
    <t>Bagvy Hot Springs</t>
  </si>
  <si>
    <t>Forest Service Road 350</t>
  </si>
  <si>
    <t>Mt. Hood National Forest , Skookum Lake</t>
  </si>
  <si>
    <t>forest , lake , marsh , mountain</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</si>
  <si>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</si>
  <si>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</si>
  <si>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</si>
  <si>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</si>
  <si>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Lot 18 cabin on Still Creek Road</t>
  </si>
  <si>
    <t>Rhododendron</t>
  </si>
  <si>
    <t>Still Creek Road</t>
  </si>
  <si>
    <t>Hwy 26</t>
  </si>
  <si>
    <t>evergreen trees</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</si>
  <si>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</si>
  <si>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</si>
  <si>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</si>
  <si>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</si>
  <si>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</si>
  <si>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</si>
  <si>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Near Forest Service Road 54 near Skookum Lake</t>
  </si>
  <si>
    <t>Forest Service Road 54</t>
  </si>
  <si>
    <t>Skookum Lake</t>
  </si>
  <si>
    <t>https://www.bfro.net/GDB/show_report.asp?id=657</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</si>
  <si>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</si>
  <si>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camp off Hwy 211 five miles from Molalla on the road to Dickey Prarie</t>
  </si>
  <si>
    <t>Molalla</t>
  </si>
  <si>
    <t>Hwy 211</t>
  </si>
  <si>
    <t>ferns , cedar trees , deciduous trees</t>
  </si>
  <si>
    <t>suprised</t>
  </si>
  <si>
    <t>suprised look on face</t>
  </si>
  <si>
    <t>starring at witness , fleeing</t>
  </si>
  <si>
    <t>ran away</t>
  </si>
  <si>
    <t>https://www.bfro.net/GDB/show_report.asp?id=707</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</si>
  <si>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</si>
  <si>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woods near Hunter Road outside of Colton</t>
  </si>
  <si>
    <t>Colton</t>
  </si>
  <si>
    <t>Hunter Road</t>
  </si>
  <si>
    <t>starring at witness</t>
  </si>
  <si>
    <t>https://www.bfro.net/GDB/show_report.asp?id=654</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</si>
  <si>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</si>
  <si>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camping near Timberline Lodge on Mt. Hood</t>
  </si>
  <si>
    <t>Government Camp</t>
  </si>
  <si>
    <t>Mt. Hood</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</si>
  <si>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</si>
  <si>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</si>
  <si>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</si>
  <si>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</si>
  <si>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</si>
  <si>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</si>
  <si>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between two private residences in Molalla</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</si>
  <si>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</si>
  <si>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</si>
  <si>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</si>
  <si>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</si>
  <si>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</si>
  <si>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</si>
  <si>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Observed from a second story window at the Sandy Inn Hotel facing north toward the forest and Columbia River</t>
  </si>
  <si>
    <t>Sandy Inn Hotel</t>
  </si>
  <si>
    <t>forest , river , rural</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</si>
  <si>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</si>
  <si>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</si>
  <si>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</si>
  <si>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</si>
  <si>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</si>
  <si>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</si>
  <si>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</si>
  <si>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</si>
  <si>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</si>
  <si>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</si>
  <si>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</si>
  <si>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</si>
  <si>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</si>
  <si>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</si>
  <si>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</si>
  <si>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26792 E Arlie Mitchell Road</t>
  </si>
  <si>
    <t>E Arlie Mitchell Road</t>
  </si>
  <si>
    <t>Douglas Fir Forest</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</si>
  <si>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</si>
  <si>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</si>
  <si>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</si>
  <si>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apartment over garage on Elk Park Road</t>
  </si>
  <si>
    <t>Welches</t>
  </si>
  <si>
    <t>Elk Park Road</t>
  </si>
  <si>
    <t>Salmon Huckleberry Wilderness , Mt. Hood National Forest</t>
  </si>
  <si>
    <t>forest , river</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</si>
  <si>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</si>
  <si>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</si>
  <si>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</si>
  <si>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</si>
  <si>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</si>
  <si>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</si>
  <si>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</si>
  <si>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</si>
  <si>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private residence northeast of Colton off Hwy 211 at the base of Goat Mountain</t>
  </si>
  <si>
    <t>Goat Mountain</t>
  </si>
  <si>
    <t>heavy brush , swamp , bog , stream , forest , farmland</t>
  </si>
  <si>
    <t>vocally communicating to eachother</t>
  </si>
  <si>
    <t>bird noises , whistles</t>
  </si>
  <si>
    <t>https://www.bfro.net/GDB/show_report.asp?id=8888</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</si>
  <si>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</si>
  <si>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13 miles south of Glen Avon Bridge on Molalla River Road , 1/4 after a bridge at mile 13 on right hand side of road-river side</t>
  </si>
  <si>
    <t>Molalla River Road</t>
  </si>
  <si>
    <t>Molalla River</t>
  </si>
  <si>
    <t>old growth , forest , river</t>
  </si>
  <si>
    <t>cedar trees , pine trees , fir trees</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</si>
  <si>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</si>
  <si>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</si>
  <si>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</si>
  <si>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</si>
  <si>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campsite off logging road off Bagby Hot Springs Road</t>
  </si>
  <si>
    <t>FR 43</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</si>
  <si>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</si>
  <si>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</si>
  <si>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</si>
  <si>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</si>
  <si>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</si>
  <si>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</si>
  <si>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</si>
  <si>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westbound on Hwy 26 approaching Rhododendron</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</si>
  <si>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</si>
  <si>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</si>
  <si>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</si>
  <si>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</si>
  <si>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</si>
  <si>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</si>
  <si>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</si>
  <si>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</si>
  <si>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</si>
  <si>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camp site 10 miles up logging roads in Estacada</t>
  </si>
  <si>
    <t>forest , gully</t>
  </si>
  <si>
    <t>blueberries , huckleberries , blackberries , raspberries , dandelion , milk thistle , salmon berries , miner's lettuce , pine trees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</si>
  <si>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</si>
  <si>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</si>
  <si>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</si>
  <si>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</si>
  <si>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</si>
  <si>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</si>
  <si>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</si>
  <si>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</si>
  <si>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</si>
  <si>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campsite 15 miles south of Estacada</t>
  </si>
  <si>
    <t>Sunstrip Camp Site , Clackamas River</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</si>
  <si>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</si>
  <si>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</si>
  <si>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</si>
  <si>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</si>
  <si>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rhododendron , undergrowth , fir trees</t>
  </si>
  <si>
    <t>yellow-green , red</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</si>
  <si>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</si>
  <si>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</si>
  <si>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</si>
  <si>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</si>
  <si>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beach off the North Jetty at Ft. Stevens State Park south of the Jetty on ocean side</t>
  </si>
  <si>
    <t>Hammond</t>
  </si>
  <si>
    <t>Ridge Road</t>
  </si>
  <si>
    <t>observation tower where the jetty and beach meet</t>
  </si>
  <si>
    <t>stormy</t>
  </si>
  <si>
    <t>beach</t>
  </si>
  <si>
    <t>sandy brown</t>
  </si>
  <si>
    <t>waving arms</t>
  </si>
  <si>
    <t>walked away from ocean</t>
  </si>
  <si>
    <t>https://www.bfro.net/GDB/show_report.asp?id=11147</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</si>
  <si>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</si>
  <si>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private timber land owned by Cavenham Lumber Company in the Saddle Mountain Watershed</t>
  </si>
  <si>
    <t>Saddle Mountain Watershed</t>
  </si>
  <si>
    <t>temporate rain forest , river</t>
  </si>
  <si>
    <t>observing witness &amp; convoy</t>
  </si>
  <si>
    <t>gliding movement , arm swing , rocking side to side</t>
  </si>
  <si>
    <t>two other sasquatch were between 6-7 ft tall</t>
  </si>
  <si>
    <t>https://www.bfro.net/GDB/show_report.asp?id=659</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</si>
  <si>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</si>
  <si>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on the hiking/biking trails between KOA campground and Fort Stevens</t>
  </si>
  <si>
    <t>Hwy 101</t>
  </si>
  <si>
    <t>KOA Campground</t>
  </si>
  <si>
    <t>thick brush</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</si>
  <si>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</si>
  <si>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</si>
  <si>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</si>
  <si>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</si>
  <si>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</si>
  <si>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</si>
  <si>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</si>
  <si>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</si>
  <si>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[footprints] paced around on edge of road</t>
  </si>
  <si>
    <t>Seaside</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</si>
  <si>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</si>
  <si>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</si>
  <si>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</si>
  <si>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</si>
  <si>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forest , river , logging road</t>
  </si>
  <si>
    <t>moss , ferns , choke cherries</t>
  </si>
  <si>
    <t>pterodactyl scream</t>
  </si>
  <si>
    <t>2 sets of tracks found , one smaller than the other , 4 screams total</t>
  </si>
  <si>
    <t>https://www.bfro.net/GDB/show_report.asp?id=3766</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</si>
  <si>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</si>
  <si>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rest area along Hwy 26 between Portland and Seaside</t>
  </si>
  <si>
    <t>Elsie</t>
  </si>
  <si>
    <t>Sunset Rest Area</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</si>
  <si>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</si>
  <si>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</si>
  <si>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</si>
  <si>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private residence on extended roam of an elk herd</t>
  </si>
  <si>
    <t>Jewell</t>
  </si>
  <si>
    <t>Hwy 103</t>
  </si>
  <si>
    <t>Hwy 26 , Elk Preserve along the Nehalem</t>
  </si>
  <si>
    <t>forest , river , pasture</t>
  </si>
  <si>
    <t>fir trees , pine trees , alder trees , brush</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</si>
  <si>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</si>
  <si>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</si>
  <si>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</si>
  <si>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</si>
  <si>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west on Hwy 26 out of Portland, north on 101 , 3 miles on the west side of highway</t>
  </si>
  <si>
    <t>Circle Creek RV Park</t>
  </si>
  <si>
    <t>new moon</t>
  </si>
  <si>
    <t>coastal ridge, clear cuts , coastal range</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</si>
  <si>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</si>
  <si>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</si>
  <si>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</si>
  <si>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</si>
  <si>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</si>
  <si>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</si>
  <si>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west on Rocky Point Road for 0.75 mile</t>
  </si>
  <si>
    <t>Vernonia</t>
  </si>
  <si>
    <t>Rocky Point Road</t>
  </si>
  <si>
    <t>forest , clearcuts</t>
  </si>
  <si>
    <t>jackfir trees</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</si>
  <si>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</si>
  <si>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</si>
  <si>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</si>
  <si>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</si>
  <si>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west of Scappoose on Dutch Canyon Road</t>
  </si>
  <si>
    <t>Scappoose</t>
  </si>
  <si>
    <t>Dutch Canyon Road</t>
  </si>
  <si>
    <t>forest , clear cuts , creeks , hills</t>
  </si>
  <si>
    <t>https://www.bfro.net/GDB/show_report.asp?id=9204</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</si>
  <si>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</si>
  <si>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Hwy 47 , Mist Drive</t>
  </si>
  <si>
    <t>forest , river , farmland</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</si>
  <si>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</si>
  <si>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</si>
  <si>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</si>
  <si>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</si>
  <si>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</si>
  <si>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</si>
  <si>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20 miles from Coquille above North Fork</t>
  </si>
  <si>
    <t>Fairview</t>
  </si>
  <si>
    <t>Coquille-Fairview Road</t>
  </si>
  <si>
    <t>Coquille River</t>
  </si>
  <si>
    <t>moon</t>
  </si>
  <si>
    <t>coast</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</si>
  <si>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</si>
  <si>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</si>
  <si>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</si>
  <si>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</si>
  <si>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</si>
  <si>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Myrtle Point</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</si>
  <si>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</si>
  <si>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</si>
  <si>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</si>
  <si>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</si>
  <si>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</si>
  <si>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</si>
  <si>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</si>
  <si>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</si>
  <si>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</si>
  <si>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4-5 miles off Lampa Mountain Road</t>
  </si>
  <si>
    <t>Arago</t>
  </si>
  <si>
    <t>Lampa Mountain Road</t>
  </si>
  <si>
    <t>pasture , farmland , river</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</si>
  <si>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</si>
  <si>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</si>
  <si>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</si>
  <si>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</si>
  <si>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</si>
  <si>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</si>
  <si>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</si>
  <si>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near Headwaters Ridge on 8800 Road in Elliot State Forest , accesible thorugh 9500 road</t>
  </si>
  <si>
    <t>Ash</t>
  </si>
  <si>
    <t>Loon Lake Road</t>
  </si>
  <si>
    <t>coniferous trees , ferns</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</si>
  <si>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</si>
  <si>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</si>
  <si>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</si>
  <si>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</si>
  <si>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</si>
  <si>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toward back of Moormill on Lampa Valley Road</t>
  </si>
  <si>
    <t>Bandon</t>
  </si>
  <si>
    <t>Lampa Valley Road</t>
  </si>
  <si>
    <t>forest , hills , creek</t>
  </si>
  <si>
    <t>wide shoulders</t>
  </si>
  <si>
    <t>walked and sat on stump</t>
  </si>
  <si>
    <t>https://www.bfro.net/GDB/show_report.asp?id=660</t>
  </si>
  <si>
    <t>21-22</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</si>
  <si>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</si>
  <si>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between Seven Devilsa Road and Hwy 101</t>
  </si>
  <si>
    <t>Seven Devils Road</t>
  </si>
  <si>
    <t>Coos County Forest</t>
  </si>
  <si>
    <t>forest , logging</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</si>
  <si>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</si>
  <si>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</si>
  <si>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</si>
  <si>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</si>
  <si>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</si>
  <si>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near Storm Ranch and New River</t>
  </si>
  <si>
    <t>Matsutaki mushrooms , pine trees</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</si>
  <si>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</si>
  <si>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</si>
  <si>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</si>
  <si>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</si>
  <si>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</si>
  <si>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</si>
  <si>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</si>
  <si>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</si>
  <si>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</si>
  <si>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past Lavern Park take the first right over brudge up Moon Creek , about one mile to the first cement bridge at the pull over spot</t>
  </si>
  <si>
    <t>Coquille</t>
  </si>
  <si>
    <t>Moon Creek Road</t>
  </si>
  <si>
    <t>Moon Creek</t>
  </si>
  <si>
    <t>creek , canyon , mountain</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</si>
  <si>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</si>
  <si>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</si>
  <si>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</si>
  <si>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</si>
  <si>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</si>
  <si>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</si>
  <si>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</si>
  <si>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</si>
  <si>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</si>
  <si>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</si>
  <si>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</si>
  <si>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</si>
  <si>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</si>
  <si>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</si>
  <si>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</si>
  <si>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</si>
  <si>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near Babyfoot Lake</t>
  </si>
  <si>
    <t>Kalmiopsis Wilderness Area</t>
  </si>
  <si>
    <t>creek , mountains</t>
  </si>
  <si>
    <t>pacing around camp</t>
  </si>
  <si>
    <t>pacing , stalking</t>
  </si>
  <si>
    <t>https://www.bfro.net/GDB/show_report.asp?id=661</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</si>
  <si>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</si>
  <si>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Miller Prairie in Devils Stackyard on the north side of Pistol River</t>
  </si>
  <si>
    <t>Brookings</t>
  </si>
  <si>
    <t>N Bank Chetco , F.S. 1407</t>
  </si>
  <si>
    <t>Miller Prairie</t>
  </si>
  <si>
    <t>prairie , old growth , ridge</t>
  </si>
  <si>
    <t>doug fir trees , tan oak trees</t>
  </si>
  <si>
    <t>walking across prairie</t>
  </si>
  <si>
    <t>walking at a fast pace</t>
  </si>
  <si>
    <t>https://www.bfro.net/GDB/show_report.asp?id=13729</t>
  </si>
  <si>
    <t>1973-1975</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</si>
  <si>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</si>
  <si>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above Foster Bar , south bank of Rogue River</t>
  </si>
  <si>
    <t>Agness</t>
  </si>
  <si>
    <t>river bank , forest</t>
  </si>
  <si>
    <t>huckleberry , tan oak trees</t>
  </si>
  <si>
    <t>tracks came out of the water across the bank and up a bank</t>
  </si>
  <si>
    <t>https://www.bfro.net/GDB/show_report.asp?id=7954</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</si>
  <si>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</si>
  <si>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USFS 1215 trail that crosses Baldface Creek at the confluence of Spokane Creek south of the Kalmiopsis Wilderness area</t>
  </si>
  <si>
    <t>O'brien</t>
  </si>
  <si>
    <t>creeks , hills</t>
  </si>
  <si>
    <t>pine trees , fir trees , manzanita , huckleberry , Oregon grape</t>
  </si>
  <si>
    <t>sitting on stump , made gesture then walked away</t>
  </si>
  <si>
    <t>https://www.bfro.net/GDB/show_report.asp?id=662</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</si>
  <si>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</si>
  <si>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Cape Blanco State Park south on US 101  then west on Cape BLanco HIghway between Sixes RIver and Cape Blanco Beach</t>
  </si>
  <si>
    <t>Sices</t>
  </si>
  <si>
    <t>Cape Blanco Hwy</t>
  </si>
  <si>
    <t>Cape Blanco State Park</t>
  </si>
  <si>
    <t>open beach , scrub pine forest</t>
  </si>
  <si>
    <t>scrub pine</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</si>
  <si>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</si>
  <si>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</si>
  <si>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</si>
  <si>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</si>
  <si>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across highway from Gold Beach Inn</t>
  </si>
  <si>
    <t>Gold Beach</t>
  </si>
  <si>
    <t>Step length was an estimated 5' and the depth of the steps exceeded that which could be produced by any of the observers.</t>
  </si>
  <si>
    <t>https://www.bfro.net/GDB/show_report.asp?id=11449</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</si>
  <si>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</si>
  <si>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beach , creek , culvert</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</si>
  <si>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</si>
  <si>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</si>
  <si>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</si>
  <si>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</si>
  <si>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</si>
  <si>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</si>
  <si>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beach off Hwy 101 14 miles south of Pistol River</t>
  </si>
  <si>
    <t>beach , creek</t>
  </si>
  <si>
    <t>walking one infront of the other</t>
  </si>
  <si>
    <t>arms swinging as they walked , long strides</t>
  </si>
  <si>
    <t>https://www.bfro.net/GDB/show_report.asp?id=2900</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</si>
  <si>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</si>
  <si>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footpath just above the Natural Bridges viewpoint called Loop Trail , same path as Coastal Trail</t>
  </si>
  <si>
    <t>Natural Bridges Viewpoint</t>
  </si>
  <si>
    <t>forest , ocean</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</si>
  <si>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</si>
  <si>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</si>
  <si>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</si>
  <si>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</si>
  <si>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</si>
  <si>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footprints</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</si>
  <si>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</si>
  <si>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Teddy Lakes in Three Sisters Wilderness Area</t>
  </si>
  <si>
    <t>Bend</t>
  </si>
  <si>
    <t>Cascades Lakes Highway</t>
  </si>
  <si>
    <t>Three Sisters Wilderness Area</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</si>
  <si>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</si>
  <si>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</si>
  <si>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</si>
  <si>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</si>
  <si>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</si>
  <si>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a cabin halfway before the end of the road to Tumalo Falls on a road to the right that corsses Tumalo Creek</t>
  </si>
  <si>
    <t>Skyliner Road</t>
  </si>
  <si>
    <t>Tumalo Falls</t>
  </si>
  <si>
    <t>ponderosa pine trees</t>
  </si>
  <si>
    <t>https://www.bfro.net/GDB/show_report.asp?id=7658</t>
  </si>
  <si>
    <t>Megan Turnidge</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</si>
  <si>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</si>
  <si>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Crescent Lake Juncctin of the Oregon High Cascades</t>
  </si>
  <si>
    <t>Crescent Lake Junction</t>
  </si>
  <si>
    <t>Hwy 58</t>
  </si>
  <si>
    <t>Deschutes National Forest</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</si>
  <si>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</si>
  <si>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</si>
  <si>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</si>
  <si>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</si>
  <si>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</si>
  <si>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</si>
  <si>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</si>
  <si>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road on the Bend side of Sunriver</t>
  </si>
  <si>
    <t>Sunriver</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</si>
  <si>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</si>
  <si>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</si>
  <si>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</si>
  <si>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</si>
  <si>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</si>
  <si>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</si>
  <si>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</si>
  <si>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Davis Creek between Davis and Odell Lakes</t>
  </si>
  <si>
    <t>Crescent</t>
  </si>
  <si>
    <t>Century Drive</t>
  </si>
  <si>
    <t>Davis Creek</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</si>
  <si>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</si>
  <si>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</si>
  <si>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</si>
  <si>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</si>
  <si>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</si>
  <si>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</si>
  <si>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Tumalo</t>
  </si>
  <si>
    <t>NF 4606 Logging Road</t>
  </si>
  <si>
    <t>Douglas Fir trees , pine trees</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</si>
  <si>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</si>
  <si>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</si>
  <si>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</si>
  <si>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</si>
  <si>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Sisters</t>
  </si>
  <si>
    <t>Hwy 20</t>
  </si>
  <si>
    <t>ridge , lake , forest</t>
  </si>
  <si>
    <t>https://www.bfro.net/GDB/show_report.asp?id=666</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</si>
  <si>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</si>
  <si>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boating on the river off a dirt road 4370</t>
  </si>
  <si>
    <t>La Pine</t>
  </si>
  <si>
    <t>Deschutes River</t>
  </si>
  <si>
    <t>howl</t>
  </si>
  <si>
    <t>https://www.bfro.net/GDB/show_report.asp?id=7967</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</si>
  <si>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</si>
  <si>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Plainview</t>
  </si>
  <si>
    <t>Ponderosa Circle</t>
  </si>
  <si>
    <t>field</t>
  </si>
  <si>
    <t>sagebrush , ponderosa pine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</si>
  <si>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</si>
  <si>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</si>
  <si>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</si>
  <si>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</si>
  <si>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</si>
  <si>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north of lava butte and west side of green butte</t>
  </si>
  <si>
    <t>Hwy 97 South</t>
  </si>
  <si>
    <t>Lava Butte</t>
  </si>
  <si>
    <t>forest , butte</t>
  </si>
  <si>
    <t>pine trees , manzanita</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</si>
  <si>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</si>
  <si>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</si>
  <si>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</si>
  <si>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</si>
  <si>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2-3 miles from the base of Paulina Peek and Newberry Crater</t>
  </si>
  <si>
    <t>https://www.bfro.net/GDB/show_report.asp?id=663</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</si>
  <si>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</si>
  <si>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Three Sisters Wilderness area</t>
  </si>
  <si>
    <t xml:space="preserve">lake , forest , </t>
  </si>
  <si>
    <t>scream , howl</t>
  </si>
  <si>
    <t>https://www.bfro.net/GDB/show_report.asp?id=665</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</si>
  <si>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</si>
  <si>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on US HWy 97 north of th Hwy 31 intersection and south La Pine</t>
  </si>
  <si>
    <t>upper torso bent from the waist</t>
  </si>
  <si>
    <t>heel to toe step , arms arced as they swung</t>
  </si>
  <si>
    <t>crossed two lane road in 4 steps</t>
  </si>
  <si>
    <t>https://www.bfro.net/GDB/show_report.asp?id=664</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</si>
  <si>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</si>
  <si>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border of Deschutes and Jefferson Counties</t>
  </si>
  <si>
    <t>Lake Jefferson</t>
  </si>
  <si>
    <t>forest , creek , swamp</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</si>
  <si>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</si>
  <si>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</si>
  <si>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</si>
  <si>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</si>
  <si>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</si>
  <si>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</si>
  <si>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Take Mud Lake Road then a right on NF-600 to the boat drop in on Hosmer Lake , go towards far shore and up the river until you get to the head of the lake</t>
  </si>
  <si>
    <t>Mud Lake Road</t>
  </si>
  <si>
    <t>Hosmer Lake</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</si>
  <si>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</si>
  <si>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</si>
  <si>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</si>
  <si>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I was driving to Mt Bachelor in Bend OR. As I was driving about 150 yards up the road I saw a massive thing take 3 large steps across the highway. It was very dark in color. About 8:00 o clock in the morning.</t>
  </si>
  <si>
    <t>toward Mt Bachelor on Cascade Lakes Hwy</t>
  </si>
  <si>
    <t>Cascade Lakes Hwy</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</si>
  <si>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</si>
  <si>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</si>
  <si>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</si>
  <si>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</si>
  <si>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</si>
  <si>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logging camp on Lemolo Lake</t>
  </si>
  <si>
    <t>Lake Lemolo</t>
  </si>
  <si>
    <t>Cascades Hwy #60</t>
  </si>
  <si>
    <t>Lemolo Lake</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</si>
  <si>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</si>
  <si>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</si>
  <si>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</si>
  <si>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</si>
  <si>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Rock Creek Road to county gravelpit to Ames Creek to Cat Road</t>
  </si>
  <si>
    <t>Glide</t>
  </si>
  <si>
    <t>Diamond Lake Hwy</t>
  </si>
  <si>
    <t>scrub land , creek</t>
  </si>
  <si>
    <t>scrub , poison oak , alder trees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</si>
  <si>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</si>
  <si>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</si>
  <si>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</si>
  <si>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</si>
  <si>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</si>
  <si>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Drain</t>
  </si>
  <si>
    <t>Laurel Hills Drive</t>
  </si>
  <si>
    <t>forest , mountains</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</si>
  <si>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</si>
  <si>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</si>
  <si>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</si>
  <si>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</si>
  <si>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</si>
  <si>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Oxburn Bow Campground</t>
  </si>
  <si>
    <t>Reedsport</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</si>
  <si>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</si>
  <si>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</si>
  <si>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</si>
  <si>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</si>
  <si>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</si>
  <si>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Rough Creek where it turns into Fish Creek</t>
  </si>
  <si>
    <t>Toketee Falls</t>
  </si>
  <si>
    <t>touching beard while witness slept</t>
  </si>
  <si>
    <t>https://www.bfro.net/GDB/show_report.asp?id=2274</t>
  </si>
  <si>
    <t>1980-1981</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</si>
  <si>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</si>
  <si>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BLM land between Sutherlin and Oakland</t>
  </si>
  <si>
    <t>Sutherlin</t>
  </si>
  <si>
    <t>6th Ave</t>
  </si>
  <si>
    <t>hills , forest , logging road</t>
  </si>
  <si>
    <t>Douglas fir trees</t>
  </si>
  <si>
    <t>running down hill</t>
  </si>
  <si>
    <t>https://www.bfro.net/GDB/show_report.asp?id=3295</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</si>
  <si>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</si>
  <si>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2-3 miles south of Yoncalla then west on a logging road</t>
  </si>
  <si>
    <t>Yoncalla</t>
  </si>
  <si>
    <t>US 99</t>
  </si>
  <si>
    <t>logging area</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</si>
  <si>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</si>
  <si>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</si>
  <si>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</si>
  <si>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</si>
  <si>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</si>
  <si>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a valley in Lookingglass</t>
  </si>
  <si>
    <t>Roseburg</t>
  </si>
  <si>
    <t>valley , creek , forest , mounraints</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</si>
  <si>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</si>
  <si>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</si>
  <si>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</si>
  <si>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Rogue-Umpqua Wilderness</t>
  </si>
  <si>
    <t>forest , stream , mountains</t>
  </si>
  <si>
    <t>running through understory</t>
  </si>
  <si>
    <t>https://www.bfro.net/GDB/show_report.asp?id=668</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</si>
  <si>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</si>
  <si>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mile post 147 on I-5</t>
  </si>
  <si>
    <t>Rice Hill</t>
  </si>
  <si>
    <t>Interstate 5</t>
  </si>
  <si>
    <t>mile post 147</t>
  </si>
  <si>
    <t>rainy</t>
  </si>
  <si>
    <t>forest , valley</t>
  </si>
  <si>
    <t>Douglas Fir trees , conifer trees</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</si>
  <si>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</si>
  <si>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</si>
  <si>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</si>
  <si>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</si>
  <si>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</si>
  <si>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</si>
  <si>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5 miles from the Lookingglass Store in a logging area off Touchstone Lane</t>
  </si>
  <si>
    <t>Lookingglass</t>
  </si>
  <si>
    <t>Flournoy Valley Road</t>
  </si>
  <si>
    <t>Callahan Mountains</t>
  </si>
  <si>
    <t>forest , creek , mountains</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</si>
  <si>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</si>
  <si>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</si>
  <si>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</si>
  <si>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</si>
  <si>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</si>
  <si>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</si>
  <si>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</si>
  <si>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</si>
  <si>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south side of Hwy 138 E 15 miles west of Roseburg and 4 miles west of Glide</t>
  </si>
  <si>
    <t>Hwy 138 E</t>
  </si>
  <si>
    <t>North Umpqua River</t>
  </si>
  <si>
    <t>grass</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</si>
  <si>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</si>
  <si>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</si>
  <si>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</si>
  <si>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</si>
  <si>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vocalization was off NFD 600</t>
  </si>
  <si>
    <t>NFD 700</t>
  </si>
  <si>
    <t>Umpqua River</t>
  </si>
  <si>
    <t>forest , logging land , burn area</t>
  </si>
  <si>
    <t>conifer trees</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</si>
  <si>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</si>
  <si>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</si>
  <si>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</si>
  <si>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</si>
  <si>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sighting happened off road 700</t>
  </si>
  <si>
    <t>Hwy 138</t>
  </si>
  <si>
    <t>looked like man in ghili suit</t>
  </si>
  <si>
    <t>running along the ridge</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</si>
  <si>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</si>
  <si>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Eagle Rock Campground near intersection of Big Camas Road</t>
  </si>
  <si>
    <t>Eagle Rock Campground</t>
  </si>
  <si>
    <t>forest , river , salmon run</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</si>
  <si>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</si>
  <si>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</si>
  <si>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</si>
  <si>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</si>
  <si>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</si>
  <si>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Camp Creek Road</t>
  </si>
  <si>
    <t>Elkton</t>
  </si>
  <si>
    <t>douglas fir</t>
  </si>
  <si>
    <t>noticed a shredded tree</t>
  </si>
  <si>
    <t>https://www.bfro.net/GDB/show_report.asp?id=25533</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</si>
  <si>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</si>
  <si>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off Route 73 near a fire lookout</t>
  </si>
  <si>
    <t>Route 73</t>
  </si>
  <si>
    <t>fire lookout</t>
  </si>
  <si>
    <t>mountain ridge , shale rock , grassy slopes</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</si>
  <si>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</si>
  <si>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</si>
  <si>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</si>
  <si>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</si>
  <si>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</si>
  <si>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between Bend and Eugene in the Three Sisters Mountain Range</t>
  </si>
  <si>
    <t>Canyon City</t>
  </si>
  <si>
    <t>rain forest</t>
  </si>
  <si>
    <t>Douglas fir , ponderosa pine</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</si>
  <si>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</si>
  <si>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</si>
  <si>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</si>
  <si>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</si>
  <si>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campsite 300 feet off the road near a rock cliff and creek</t>
  </si>
  <si>
    <t>Galena</t>
  </si>
  <si>
    <t>Big Creek Road , FS #2090</t>
  </si>
  <si>
    <t>forest , spring , creek</t>
  </si>
  <si>
    <t>moving spots while vocalizing</t>
  </si>
  <si>
    <t>screaming howl</t>
  </si>
  <si>
    <t>https://www.bfro.net/GDB/show_report.asp?id=10324</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</si>
  <si>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</si>
  <si>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Dixie Campground in Dixie Pass</t>
  </si>
  <si>
    <t>Prairie City</t>
  </si>
  <si>
    <t>Malheur National Forest</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</si>
  <si>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</si>
  <si>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</si>
  <si>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</si>
  <si>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</si>
  <si>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10 air miles north of Granite and east of North Trail Creek</t>
  </si>
  <si>
    <t>Granite</t>
  </si>
  <si>
    <t>Forest Road 51</t>
  </si>
  <si>
    <t>North Fork John Day Wilderness Area</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</si>
  <si>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</si>
  <si>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</si>
  <si>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</si>
  <si>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</si>
  <si>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near King Mountian lookout east of Hwy 20 north of Burns</t>
  </si>
  <si>
    <t>Burns</t>
  </si>
  <si>
    <t>King Mountain lookout</t>
  </si>
  <si>
    <t>mountains , forest , meadow</t>
  </si>
  <si>
    <t>ponderosa pine trees , Douglas fir trees</t>
  </si>
  <si>
    <t>something circled their camp 5 times but 15 miles away from screams</t>
  </si>
  <si>
    <t>https://www.bfro.net/GDB/show_report.asp?id=669</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</si>
  <si>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</si>
  <si>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</si>
  <si>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</si>
  <si>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</si>
  <si>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</si>
  <si>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</si>
  <si>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</si>
  <si>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</si>
  <si>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</si>
  <si>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</si>
  <si>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logging area , mountain range , forest</t>
  </si>
  <si>
    <t>douglas fir trees , mountain hemlock trees</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</si>
  <si>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</si>
  <si>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</si>
  <si>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</si>
  <si>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</si>
  <si>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</si>
  <si>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</si>
  <si>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edge of clearcut , forest</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</si>
  <si>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</si>
  <si>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</si>
  <si>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</si>
  <si>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</si>
  <si>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footpint</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</si>
  <si>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</si>
  <si>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1 mile from Wahtum Lake on a spur road to the right</t>
  </si>
  <si>
    <t>Dee</t>
  </si>
  <si>
    <t>Whatum Lake Road</t>
  </si>
  <si>
    <t>Wahtum Lake</t>
  </si>
  <si>
    <t>rhododendron , huckleberry</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</si>
  <si>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</si>
  <si>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</si>
  <si>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</si>
  <si>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</si>
  <si>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Cascade Locks are on Interstate 84</t>
  </si>
  <si>
    <t>Interstate 84</t>
  </si>
  <si>
    <t>Cascade Locks</t>
  </si>
  <si>
    <t>river mountain , forest</t>
  </si>
  <si>
    <t>scared</t>
  </si>
  <si>
    <t>wet hair</t>
  </si>
  <si>
    <t>road crossing , trying to get through traffic on road</t>
  </si>
  <si>
    <t>https://www.bfro.net/GDB/show_report.asp?id=671</t>
  </si>
  <si>
    <t>We were up late at night in a second-story bedroom of my grandparents’ Dee, Oregon, home, at about 2:00 AM in the summer of 1980. There was a full moon. My brother was practicing taking photographs of the moon. He was taking pictures from our south-facing window (no screen) that looks out over a beautiful orchard landscape in the Hood River Valley that leads up to the foot of Mount Hood. The window is above a long, straight, east-to-west gravel driveway that leads up to a detached garage. The property is approximately 1 acre. Everyone else was already asleep in adjacent rooms. My brother and I were up late talking while he took pictures. He probably had the window open for about 30 minutes. The bed was to the side of the window. He would get up from the bed, move toward the window, prop his elbows on the windowsill, and steady the camera for some photos. Then he would sit back down on the bed and use his flashlight to adjust the settings on the camera and replace spent film. We kept the lights off in the room so he could get good shots of the moon. My brother was at the bed when we suddenly heard a very loud, strange, human-like vocalization that sounded like a slowly rising, low-pitched moan. As the pitch rose, it seemed to get louder like whatever was making the sound was approaching closer. Everything else was silent. It really sounded very close to the house, like it was nearing the window, which seemed strange and scary because we were on the second story. The sound seemed very focused in our direction. This eerie moan made us both freeze! After about ten seconds of being petrified, my brother shot up out of bed and slammed the vertically-opening window shut. He later said that he quickly looked toward the source of the sound before shutting the window. The moan seemed to come from the line of orchard trees in the shadows about 20 feet from the house along the south edge of the driveway. But he did not see anything unusual. We nervously muttered to each other, “What was that!?” We listened for more, but the moan had stopped. We were too afraid to open the window again. My brother waited a few minutes, and then shined his flashlight from the closed window into the orchard. But we saw and heard nothing the rest of that night. We went into the orchard the next morning but found nothing unusual in the area of the sound. We told our family about what had happened, but they said that they had been asleep. They brushed off the story because we were just teenagers at the time. We have been trying to explain that night ever since. We thought that it might have been someone playing a weird prank on us. But we were only summer visitors to the area and had never met any of the neighbors, the nearest home being about a half-mile away. We considered that it might have been some strange animal. But it sounded semi-human, and unlike any sound we had ever heard. Of course, there has always been the ghost theory. We never thought that it might have been a Bigfoot until recently, when we found out about www.bfro.net and heard the 1994 Ohio Field Recordings from Columbiana County (WAV Format, 1350 KB). It is the same sound we heard! I got chills the first time I listened to the recording (I still do). I was immediately transported back to that night in Dee, Oregon. If we would have known about the possibility of it being a Bigfoot, we would have searched for more evidence, or perhaps we would have been more bold during the encounter—easy to say in hindsight though. This story has been in our family ever since that night. Now we have a good explanation!</t>
  </si>
  <si>
    <t>private residence on an orchard</t>
  </si>
  <si>
    <t>Lost Lake Road</t>
  </si>
  <si>
    <t>The witness emphasized in conversation the eerie, near human quality of the sound, yet its simultaneously non-human character. The sound started deep enough to be referred to as a growl. The perception of the two boys was that the sound was deliberately directed at them. A possibility is that the sasquatch was feeding on apples in the orchard and was surprised/annoyed by motion in the nearby window. The vocalization was about 10 seconds long. Full moon occurred on the 27th of July and the event presumably near midnight. The West Fork of the Hood River is about 1,000' from this location.</t>
  </si>
  <si>
    <t>https://www.bfro.net/GDB/show_report.asp?id=8680</t>
  </si>
  <si>
    <t>My granny Pearl V. Bailey lived on a dirt road just up the hill from hwy 35 in the town of Mt. Hood. I guess about 15 miles or so from Hood River, Or. I think it was either 1981 or 1982. I was born in 69. My uncle Doug let me ride Babe ( his mare) up to bald beautte. I was pretty sure my cousin James was the one with me but a head injury to James has rendered his memory poor. Anyway, this was our plan, ride up there, have cocoa, ride back. Well we soon realized that wasn't goin to happen cause we saw light would be long gone by the time we made it to the top. We decided to get off the horse and drink cocoa that was in our thermos. One of us tied the horse. We were above bone ditch but below bald beautte. It was on a hillside. There was still enough light to see but it was getting near time to go and Babe looked across the hill and her eyes got huge as she reared back trying to get loose. I looked where her eyes were looking and maybe 50 yds away or so this huge hairy man took one step towards us, maybe he was just walking, then turned 180 deg and walked away as if he cared less. I was so damn scared! I am trembling now as I recall this. I untied the horse and we ran as fast as we could. When we got back to grannys I told my mom but she didnt believe me! The room I stayed in at her house had a door with a window in it facing bald beautte. Nightmares for years about this. For years I only said I saw a hairy man...but it was a bigfoot.</t>
  </si>
  <si>
    <t>Bailey Road off Miller Road below Bald Butte</t>
  </si>
  <si>
    <t>Bailey Road</t>
  </si>
  <si>
    <t>Bald Butte</t>
  </si>
  <si>
    <t>hair shorter on head</t>
  </si>
  <si>
    <t>observed witness then turned 180 degrees and walked calmly away</t>
  </si>
  <si>
    <t>arms swung as it walked</t>
  </si>
  <si>
    <t>I talked to the witness by phone: It was July or August, 1982. He believes the horse saw the figure first. Then he saw it for about ten seconds. He described it as about eight feet tall, but remembers that it seemed "bigger than life." It was dark brown with hair about three inches long, but with shorter hair on the head. It had a huge body with a head that flowed into the shoulders. He describes the face as more similar to a human but the dark eyes were farther apart than a person. The mouth was closed. The arms were down to the knees and he saw arms swing as it walked away. He did not detect any foul odor. He was so shaken up and they ran with the horse for awhile. He said, "It would have been faster to get away on the horse." He has never been back to Bald Butte and he never talked about seeing a Bigfoot until a few years ago. The BFRO report he refers to is #672.</t>
  </si>
  <si>
    <t>https://www.bfro.net/GDB/show_report.asp?id=63738</t>
  </si>
  <si>
    <t>Four of us guys decided to hike up the mountain for an adventure sort of speak and get to the top of the mountain and set up camp for a night. We loaded our essentials on our backs and took off walking. We started out at the State dept. shed just south of the community of Mt. Hood and walked east up the mountain. It was about 12 midnight when we started out I was raised in the area and spent most of my time as I was growing up in the hills and knew them like the back of my hand and we thought it would be fun to travel at night, just to be different. About two hours later we arrived two thirds of the way up the mountain side, I would say that we were about 500 feet below the summit and stoped to rest for a bit before makeing the top. It was 2:20 am if I remember right. As we were sitting there talking all of a sudden a very loud and piercing scream came from the ridge above us, two long sustained screams followed by a very powerfull growl needless to say we were scared to death and litterally ran down the mountain and did not stop until we had arrived at the Hiway and returned home. I have heard just about every thing that there is in the woods and I know it was not and elk, deer, bear, mountain lion ect... The best way I can describe the scream is that it sounded like the alarm on a fire station, it was that loud. The previous fall a friend and I were in the same area down below this area walking and checking out Hiway 35 at the Baseline Dr. junction. It had flooded and washed out the hiway in 1980 two years prior to this and we were just looking to see how the rebuilding process was going. We had stoped on a large pile of gravel to rest and talk a bit, when what I thought was a man walked out of the woods and sat upon a stump. I asked my friend if he saw the man up there on the hill sitting and he said yes, but that it did'nt look like a person to him, that it looked strange, so we decided to walk towards it to get a better look it was about 600 to 700 feet away when we first saw it. We walked to where we were about 300 feet away. At that distance we could both see that it was not a man but it was covered with dark brown hair. It did not move, but seemed to see us it was looking directly at us the whole time since we had started walking toward it. After looking at it a moment I decided to wave my arm at it to see if I could get a response and it did move a bit kinda back and forth a bit like it was trying to see better or size us up I'm not sure which. At that time we were so excited and scared also, that we descussed going closer to see if this could be Bigfoot that I had heard of and so we did out of sheer adrinaline I'm sure because I was scared I know this for sure and my friend was to. So we reaced the bottom of the small foot hill it was on, but had lost site of it because it was back a ways from the crest of the top. We decided after a bit of descussion to go up toward the top of ! the area that it was in and did. When we got to where we could see the creature was gone. But, we arrived at the stump that it had sat on. there was no hair or evidence that anything was there except the tree had just been felled and in the center as is usual there were spikes that had been sticking straight up but now were smased flat and broken. This is no easy task unless you were to hit them with a sledge hammer ie... The grass was smased all around the stump and we could see were it had walked back into the tree line and followed for a couple hundred feet or so but we were so frightened that we left after only five minutes or so, but we did see back in the tree's aways there was a meadow with small young fir tree's and there limb's touched the ground. Under one there was a bed sort of like an elk bed but much larger, approximately 15 feet long by 8 feet wide and it looked like a large man had laid there proped up on an elbow or something. We left immediately after that and never saw it or anything like it again. I know this is strange but I swear to God this really happened and I have not told but a couple of people to this day, but I know that its out there and I've seen the tracks and hair samples to know its there, my grandfather saw it back in 1974 on Fir mountian and I was allowed by Peter Byrne to go along and so, ever since then and from those two experinces I'm convinced that the creature is out there and so, I just wanted to share this with you.</t>
  </si>
  <si>
    <t>south of Bald Butte 500 feet below the surveyers ridge trail</t>
  </si>
  <si>
    <t>Parkdale</t>
  </si>
  <si>
    <t>Hwy 35</t>
  </si>
  <si>
    <t>sitting on stump</t>
  </si>
  <si>
    <t>witness has also heard screams</t>
  </si>
  <si>
    <t>https://www.bfro.net/GDB/show_report.asp?id=672</t>
  </si>
  <si>
    <t>Rob Alley</t>
  </si>
  <si>
    <t>1986-1987</t>
  </si>
  <si>
    <t>I drove four friends up from Portland to the south side of Mt Hood to spend three days on the trail that goes round the mountain. We were all seventeen or so and there were two other couples and myself. On the second day we had made it only to the east side of the mountain going clockwise, I think it was called Sherwood Camp. We found the campsite late and decided to set up on our own near a creek on the opposite side of the trail from the campground sign a hundred yards or so off the trail in a fairly level open part of the forest. There was a creek nearby, there were huckleberries out and we set up our three tents close together.The next morning I got up about 5:30 but noticed from my tent flap the others had all slept in. Some movement about seventy feet away in the berry bushes and evergreens caught my eye. I saw a large light beige colored creature all covered with hair 7 to eight feet tall, its' back to me, trying to reach something, a branch I guess, about 15 ft. off the ground. Not more than 10 ft away was this other creature the same but small, all covered with hair except for the front of the hands, the bottoms of the feet and around the eyes. The second one was only about 3 ft high and was bending over picking up a stick which it was trying to put in its' mouth. The little one was a bit darker in color, a dark beige. The hair on both was up to four inches long at most. The big one was really thickset, I could not make out any of the front of "her" because she was turned away from me almost the whole time, about a minute. I thought she was the little one's mother. She gave a kind of grunt at the little one like she didn't want him doing that and he dropped the stick. At that moment I was on all fours leaning out of the tent, trying to see better, and my hand popped on a twig, and the big one looked right at me, but all she did for a second was grunt again at the little one and she reached down, stepped over and took his hand. It was like she was motioning for him to go with her, and looked in my direction one more time, grunted softly again and they were gone behind the trees. Their faces were like an ape around the lips and jaws, you know, their jaws jutted out a bit. Their heads weren't pointed but I could see by the bare patches around the eyes and skin on the hands their skin was a kind of brownish gray. My friends never saw anything, but after we hitch-hiked back to the jeep and were on the way out, I slowed down for a ranger and he stopped to make sure we were OK. He was an older guy,I didn't get his name, he had gray hair and a bit of a paunch. He was a nice guy, he said this was his first season doing this, and when I told him what I had seen his eyebrows kind of went up. I didn't report this to anybody else." When I asked for other details K. added, "Well when she walked away she sort of waddled from side to side a bit." When I asked her aboutsmell she replied "nothing that I could tell".. did you look for tracks?.."no, I was a little scared, we just all got up and packed up after breakfast and I didn't even want to go over there."... " All in all it was a kind of scary but really fascinating thing, the whole thing couldn't have taken more than a minute, a minute and a half at most, but it seemed like five.The details really stuck in my mind." K. told me there had been no alcohol or drugs and was sure of what she had seen. She said her friends died some time after that in a car crash but that that ranger might remember."</t>
  </si>
  <si>
    <t>Sherwood Camp on Mt. Hood</t>
  </si>
  <si>
    <t>Douglas fir trees , western hemlock , pine trees , spruce , cedar , alder , huckleberry , blueberry , salmonberry</t>
  </si>
  <si>
    <t>biege</t>
  </si>
  <si>
    <t>brown grey</t>
  </si>
  <si>
    <t>protruding mouth</t>
  </si>
  <si>
    <t>no , ape</t>
  </si>
  <si>
    <t>thick</t>
  </si>
  <si>
    <t>no hair on tops of hands , around eyes, and bottoms of feet</t>
  </si>
  <si>
    <t>reaching for something in tree , motioned to smaller individual to follow</t>
  </si>
  <si>
    <t>https://www.bfro.net/GDB/show_report.asp?id=670</t>
  </si>
  <si>
    <t>1994-1996</t>
  </si>
  <si>
    <t>It's been about 6 or 7 years and the area has grown where this happened. I was camping at Lost Lake in Oregon and doing the usual hike around the area. I came to a little creek crossing and small ravine about 200 yds behind the local store and found myself gazing at what appeared to be a fallen tree with a broken stump about 6ft up and some odd features in it. Ex: Dark features that kind resembled eyes and arms coming across a leg. Like if you were to sit over your feet in a crouched position. It was about 3pm so the effects could have been from lighting and the trees. Either way I thought it looked cool and wanted to go get my camera. I placed a pile of rocks directly across from it and ran literaly and got my camera. Upon arriving back at the location, about 15 min later, I noticed my pyramid of rocks was knocked over and when I looked across the way there was nothing. No fallen tree, no branches and nothing worth taking a picture of. I searched around the area thinking I was looking from the wrong angle but the only thing right across the way could have in no way been what I was looking at. A few days later back in Portland, OR the news said that there had been a report of a Bigfoot in that area. I have never gone camping there again!</t>
  </si>
  <si>
    <t>Lost Lake camp site 15 miles from mt. Hood</t>
  </si>
  <si>
    <t>Lost Lake</t>
  </si>
  <si>
    <t>NFD 1340 , 656 Trail</t>
  </si>
  <si>
    <t>sitting over feet in crouched position</t>
  </si>
  <si>
    <t>I spoke with J.N. on 8/4/02. He really thought that the figure was a stump or fallen tree that just "looked" like a sasquatch, until he returned from his trip to get his camera and discovered that the figure was gone and his stone marker displaced. He lost touch with his friend years ago. J.N. noted the color of the figure was dark and light gray, like driftwood.</t>
  </si>
  <si>
    <t>https://www.bfro.net/GDB/show_report.asp?id=4604</t>
  </si>
  <si>
    <t>Paul S.</t>
  </si>
  <si>
    <t>I was archery hunting with my father. I have spent a couple of weeks a year in the area sinc the time I was born. I personally have heard the sounds of Bear, cougar, coyotes, elk, dear, bear hunting hounds and basically all other wildlife in the area. It was nearing dusk and my father and I decided to each head a different direction on the High Cascades hiking trail near Boulder Lake and just a little South of the Badger wilderness area. We had decided to go for about 20 minutes and then return back figuring to return to the car around dark. I headed north following the trail into the fringe of the Wilderness area. About 10 minutes or so in I heard a yelping kind of sound. It wasn't anything I have heard before. The closest animal sound that I have ever heard would be like a chimpanzee, but much deeper. It was not human sounding by any means, but more human than say a cougar or bear. This sound intrigued and scared me. I followed the trail a little further, I then began to hear a sound that I can only describe as being the sound of wood being torn open, not a rotten log mind you, but the sound of wood splintering on a massive scale. This was a bit troublesome, but I pushed on a little further, my curiosity pushing me on. The trail made a slight bend to the right emerging from a small thicket of Fir trees and angling down the hill fairly steeply. I could see that there was a bit of a drop about 150 yds ahead of me and a log laying across the top lip of the drop. That's when saw something. It was a head and shoulders, with the back turned towards me, just beyond the log. There was no visable neck at all, but the head was clearly defined above the shoulder. I stopped and watched, I started to think it was just a stump and my eyes and instincts playing with me. I took another step forward and then it moved. It's movement was like when you hear something and you cock your head to try to align your ears to catch the sound better, but the whole torso swiveled, just a couple of inches. That was all I needed to see, I backed up the trail until I couldn't see it anymore, then turned and walked as rapidly as I could till I got back to the car. My mom and wife were waitng in the car, and both said, "what happened to you?" My dad came back about a couple of minutes later and he commented that I was white as a sheet. Honestly I was terrified, something there was not right, at least it was different then I had ever expearienced</t>
  </si>
  <si>
    <t>2-3 ridges away from Mt. Hood near where Barlow Road crosses the White RIver Basin</t>
  </si>
  <si>
    <t>Mt. Hood Meadows</t>
  </si>
  <si>
    <t>Barlow Road</t>
  </si>
  <si>
    <t>possible tree tear down</t>
  </si>
  <si>
    <t>swiveled torso to move head around</t>
  </si>
  <si>
    <t>deep chimpanzee yelp</t>
  </si>
  <si>
    <t>https://www.bfro.net/GDB/show_report.asp?id=5242</t>
  </si>
  <si>
    <t>scat</t>
  </si>
  <si>
    <t>My wife and I were on vacation visiting different sites around the southern edge of Mt. Hood off of Highway 35. We came across a sign for the Barlow Road (US Forest Service Road 3530) and decided it would be fun to drive into the woods and perhaps see some of the wagon ruts. We drove to the edge of a clearing just north of a deserted campground and stopped to take a look around. Just after getting out of the car we noticed an extremely large pile of fresh droppings about 10ft from where we had parked. My wife, who has had experience hunting bears, elk and other large mammals, commented that the droppings looked odd and did not look like bear or elk droppings. They were more "human" in appearance but way too large for a person to have made. After a few minutes of looking around we both noted that we no longer heard any other animal noises of any sort. It seemed way too quiet. We had been visiting sites within a few miles of this place all day and this place really stood out as being eerily quiet. It was at this moment that my wife stated that it felt like we were being watched. I agreed. The whole environment just seemed really strange. We both got an extremely creepy feeling and decided to just turn around and leave. It was such a relief to be back in the car and moving up the road that we both laughed out loud and shouted about how creepy the whole thing was! Then my wife confessed to me that just before we left she had seen something watching us from across the meadow a 100ft or so away. She said that it had reddish brown fur, was moving on two legs. Just after she saw it, it started heading away from us and back into the forest. She only saw it for a few seconds before it was already back into the trees and out of site. She was sure it was not a bear based on her experience on hunting trips with her family.</t>
  </si>
  <si>
    <t>Devil's Half Acre Campground off Barlow Road</t>
  </si>
  <si>
    <t>Devil's Half Acre Campground</t>
  </si>
  <si>
    <t>meadow , mountains , creek</t>
  </si>
  <si>
    <t>observed witness then walked into the forest</t>
  </si>
  <si>
    <t>1.5 foot long scat was found in the area</t>
  </si>
  <si>
    <t>The scat found was larger than human feces in diameter and about a foot and a half long. The association of sasquatch with the word "Devil" in the geographical designation is not uncommon in the Northwest.</t>
  </si>
  <si>
    <t>https://www.bfro.net/GDB/show_report.asp?id=9109</t>
  </si>
  <si>
    <t>On Tuesday, September 24, 2002 I was hiking alone on the Ruckel Creek trail near Cascade Locks. The time was about 4 p.m. I was beginning descending from the area known as The Benson Plateau. Although I am not sure of my exact position it was probably close to 45 deg. 38' 21" N, 121 deg. 52' 24" W at an elevation of about 3,300 feet. The trail was very dry and dusty and the steep decent required that I walk very carefully. As a result I made almost no sound at all. There was suddenly a very loud crashing sound from close by and my thoughts were that a bear had been surprised. At first I saw nothing, but the sound indicated that an animal was fleeing up the steep hillside. Then for about two seconds from a distance of about a hundred feet I could clearly see what looked like a large guerrilla running up the hill. Only the back was visible and it was black. The animal was only visible from the waist up. It had powerful back and shoulders and a very large head that rose to a distinct hump much as it does in pictures of some apes. I do not know how big it was other then to say it was a lot bigger then me. The head was particularly massive I thought. The animal apparently tripped and fell forward, but caught itself and kept moving up through the dense thicket. At that moment it turned its head enough for me to see its head and face in profile. It had a distinct nose but there was little else I could distinguish. At this point I went for my camera. This took a few seconds. When I looked up again I could see motion but could not make out the animal. There was a fallen tree about a hundred and fifty feet up the hill and it began to rock up and down at a uniform rate of about 1 HZ. It made a corresponding creaking and rubbing sound and this continued for some time, perhaps fifteen seconds keeping my attention drawn to that spot but seeing nothing but the tree bobbing up and down like it was being deliberately shaken at a uniform amplitude. Then it suddenly stopped and I could hear nothing. Then I noticed some motion about fifty feet to the right of the tree and thought I could see a face looking at me. The face seemed smaller that the animal I had saw but it still looked like a face and shoulders against a lighter backdrop. I stood with the camera ready knowing that the animal was still there and expecting it to stand up and again show itself. But this waiting game went on for perhaps two minutes. Then I began to wonder if the animal was in fact gone and perhaps I was looking at some strangely shaped stump because it did not move and I could not see it well enough to tell exactly what it was. At this point I took a picture thinking I might blow up the photo later for closer study to determine if anything was in fact there. It occurred to me that I should move around a bit and try to find a better angle. But there was no better position then where I was and caution prohibited me from moving closer. When I returned to my original position I no longer could see the face. I stayed around and listened and watched for a while but noticed nothing. The trail itself was very dusty and took prints well. My own prints were very clear but there were no other prints that I could see. During the incident I smelled nothing. When the digital picture was lightened and adjusted for contrast the head that appeared to be looking at me did look like it could be real. But in the background was what could be another far bigger animal. The larger image in the background is about the right size for the animal I saw. But the front looks like a light tan. I just took the picture and that is all I know about it. The picture quality is poor. Obviously if the animals were willing to pose I might have done better. I went back to the site two times to try to locate the exact position from clues in the picture but have been unable to relocate it exactly. I wanted to get another look and take another picture from the same location just to make sure I was not seeing something that just looked like what I was trying to see. The interesting part is right in the middle of the picture and needs lightning to see properly. I did go back about two days later and explore the place where the animal might have been headed. This area is called Rudolf Spur. All I found there was a pile of shit that was flat as a pancake and looked like tar. It was the size a large human might leave.</t>
  </si>
  <si>
    <t>on the Ruckel Creek Trail between the Mark Hatfield Wilderness boundary and the first switchback going down the hill</t>
  </si>
  <si>
    <t>I-84</t>
  </si>
  <si>
    <t>Mark Hatsfield Wilderness</t>
  </si>
  <si>
    <t>bluff charge , tree shaking</t>
  </si>
  <si>
    <t>possible second individual present , large flat scar found a few days later in the proximity of the sighting</t>
  </si>
  <si>
    <t>Witness Fred Bauer made a confirmed track find in snow on the trail to Table Rock in March of 2001. Fred is a very reliable witness and an experienced outdoorsman. Ruckel Creek, where the sighting occurred, is among the steepest and most rugged drainages in the Columbia Gorge National Scenic Area. The trail Fred was hiking is particularly nasty. Ruckel Creek is also proximitous to sightings that have taken place on the I-84 freeway that parallels the Columbia River in the vicinity of Bonneville Dam. The photograph that Fred took of the creature does not provide any real detail; the distance to the creature is too great and the concealment in surrounding foliage is too great. Still, Fred is to be commended for the preparedness and determination necessary to even attempt a photograph under the circumstances. The combination of excitement and fear is impossible to comprehend by those who have not personally experienced a sighting at close range. Fred will be even more prepared if there is a 'next time' and his calm, careful reactions in a clutch situation are a definite example for the rest of us.</t>
  </si>
  <si>
    <t>https://www.bfro.net/GDB/show_report.asp?id=5100</t>
  </si>
  <si>
    <t>Cindy Dosen</t>
  </si>
  <si>
    <t>My friend B.P. and I decided to spend an evening at Eagle Creek State Park along the Columbia River on I-84 at milepost 41 East of Portland, OR. We had a cook out camp fire in the Community Kitchen there. It was on April 9th, 2001, a Monday, which we purposely chose to avoid the crowds. Not that there are many people out there in the Winter but a Monday evening will usually guarantee no others will be around. It was cold out, just above freezing, and it had been raining quite a bit earlier. We had a nice dinner. We had cooked on our portable BBQ earlier in the evening which had included BBQ steak. We had already picked up and put away all of our gear so we were ready to go when we wanted to. At 11:50 PM we had just looked at our watches thinking it was time to go, when from across the creek, about 200 yards away, came a shrieking yell that both startled and shocked us. The yell came from across the creek, up on a ridge due west of us. At first I thought it was an emergency siren going off at nearby Bonneville Dam, but the siren quality of yell quickly turned into a very breathy roar of some very large animal. It lasted about 10 seconds. We stared at each other in disbelief. Before either of us could utter a word, another yell, just like the first, came from behind the Community Kitchen no more that 100 feet from us. This was the first time that I had ever experienced the hair standing up on the back of my neck. I thought I would have been able to identify any animal that lived in the forests of Oregon but this call was completely new to me. We stood there silent, listening for about 5 minutes. We knew that we were right in the middle of the two calls so maybe these two animals were going to meet right where we were standing. We then decided to leave. I was so glad. When I was inside my truck we locked the doors right away. We did leave our left-over food behind for them in case they were interested in that. I was skeptical about Bigfoot before but I try to keep an open mind. The only place I have heard the same exact calls since was in a film that was a 70's Class B movie called The Bermuda Triangle. Another thing to note on that occasion was that the snow line was unusually low still for that time of year. We thought that maybe this had driven these bigfoots down low in search of food. We were up there a few more times that year with our recorders but never heard another thing.</t>
  </si>
  <si>
    <t>inside the lower park south of the ranger station and fish hatchery at the Community Kitchen</t>
  </si>
  <si>
    <t>Eagle Creek State Park</t>
  </si>
  <si>
    <t>scream then a scream in response</t>
  </si>
  <si>
    <t>siren-like scream , yell</t>
  </si>
  <si>
    <t>noticed the snow line was low that year</t>
  </si>
  <si>
    <t>I spoke with the primary witness by phone. The report appears to be credible. These two friends have hiked many a trail, and they were baffled at the sound of vocalizations they heard that night. After BBQ steaks and packing up to head out, they heard a shrill yell followed by low howl. The sound came from across a creek, up on a small ridgeline 200 yards from them. Around 3-5mins later another similar type of yell came out of the brush 100 yards behind them in the opposite direction. This yell was more deep, resonating, breathy, and had a growling sound to it. Neither witness could identify the call, but recalled it being very similar (but not exact) to one found on the BFRO website. The one witness who used to do solo overnight hikes will not go adventuring alone anymore.</t>
  </si>
  <si>
    <t>https://www.bfro.net/GDB/show_report.asp?id=22742</t>
  </si>
  <si>
    <t>My hunting partner Ed and I were into the second week of the Oregon bow season. It was about 0600 when we came upon a stock pond. These ponds are fed by a small spring or small creek. We decided to circumnavigate it to see if we could see what was watering in the area. I went left Ed went to the right. I hadn’t gone far when I came to a depression in the muddy gravely pond edge. It looked like a very big heavy person had left a footprint there. I got down and saw that there were toe impressions at the front. Well I called Ed over to see this and he said there was another one behind the first. We backtracked the prints and found what appeared to be skid marks on the hill side of the pond. This was just next to the small trickle of water which fed the pond. The hair on the back of my neck stood right up. We went up the hill for about forty yards but found indistinguishable impressions in the trashy undergrowth. We went back down and tracked them in the other direction and the impressions (overturned pebbles, broken and bent grasses) went about 100 yards down a hill into a ravine thick with manzineta and small scrub oak. We then went back to the foot tracks and covered them with logs so they wouldn’t be destroyed. Went home and got some plaster of Paris. We made the impressions and we were shocked to find that there were definitely toes on one cast the other was in too much gravel to make a good impression. At the same time I took some pictures of Ed stretching to match the stride of the prints. The next week we went into the same area, same skid road, about 300 yards past the stock tank. We were walking side by side when something to my left and slightly behind us, up the hill aprox.100yards something caught my eye. I spun around to see what it was, and to my astonishment I saw a pair of legs running into the thick underbrush. I couldn’t see all of it because of the trees. My impression was of a two legged creature, animal, with long brown hair on the legs running away from us. Ed saw the branches swinging back into place but saw nothing else. We both got spooked and quickly went back to the truck and never hunted there again. I gave the plaster cast to my nephew in San Jose California and have never seen them again. I still have the photos of Ed stretching to match the stride. The foot prints measured 18" long By 6" across the heel, and 8" across the ball of the foot. I got some hair samples from a star thistle down in the ravine and I still have them. Other comments: I'm an exited typist once I get started I type to beat the band, I can't spell worth a darn. I love this site and look forward each day for the BFRO.</t>
  </si>
  <si>
    <t>ten miles northwest of highway 140 in Salt Creek</t>
  </si>
  <si>
    <t>White City</t>
  </si>
  <si>
    <t>Butte Falls watershed</t>
  </si>
  <si>
    <t>Douglas fir trees , scrub oak , manzanita</t>
  </si>
  <si>
    <t>"long" hair</t>
  </si>
  <si>
    <t>running up hill away from witnesses</t>
  </si>
  <si>
    <t>https://www.bfro.net/GDB/show_report.asp?id=674</t>
  </si>
  <si>
    <t>Several years ago while hunting in southern Oregon on top of Wagner peak just southwest of Ashland Oregon, My father and I happened across A very large almost humon type track in the snow , it appeared to be 14 to 18 inches long ,6 or maybe 7 inches wide , the snow had been melting but it was no humon footprint , there were five distintive toes , and what looked like another heal print about 4 or 5 feet ahead of the other. On other hunting trips I have smelled very foul odor in that general area. And no sign of any wildlife at all . Its been atleast five years sence ive been up there. Its diffacult to give an exact location without showing someone, but its around a mile or two below the peak by trail where i saw the tracks onthe southwest side. However the odors seem to be mostly allways on the southeast side and east side in the heavy timber.</t>
  </si>
  <si>
    <t>7 miles on 2060 then hike 2 miles up the forest service trail</t>
  </si>
  <si>
    <t>Wagner CR.S.W. 2060 S.E.</t>
  </si>
  <si>
    <t>Ashland Watershed</t>
  </si>
  <si>
    <t>forest , meadow</t>
  </si>
  <si>
    <t>The witness was very cordial and eager to go over his account. He was able to tell me more about the area, which is a watershed and now completely closed to motor vehicle access, except by permit.</t>
  </si>
  <si>
    <t>https://www.bfro.net/GDB/show_report.asp?id=2681</t>
  </si>
  <si>
    <t>I was deer hunting on the east slope of a very steep hillside &amp; saw movement about 70 yards down &amp; away from me. I started to bring my rifle up but realized it was too dark &amp; tall to be a deer. I saw this "thing" walk through the trees &amp; even though it was very dry &amp; crunchy in the woods it made no sound. I saw it walk very briskly for about 40 yards and then turned down the slope &amp; out of sight.</t>
  </si>
  <si>
    <t>west of Crater Lake National Park near Union Creek</t>
  </si>
  <si>
    <t>Crater Lake National Park</t>
  </si>
  <si>
    <t>timbered forest , mountains</t>
  </si>
  <si>
    <t>walking on slope</t>
  </si>
  <si>
    <t>https://www.bfro.net/GDB/show_report.asp?id=675</t>
  </si>
  <si>
    <t>Vocalizations over a period of months. Long drawn out howls. They were very loud in comparison to other animals that you would hear in the area. The sounds appeared to be originating from BLM land across the street from my house. Did not see anything, but these were not howls that you would hear from other animals in the area. This happened throughout the summer and fall of 2003.</t>
  </si>
  <si>
    <t>800 block of Upper Applegate Road , vocal possibly from BLM land called Woodrat Mountain</t>
  </si>
  <si>
    <t>Ruch</t>
  </si>
  <si>
    <t>Applegate Road</t>
  </si>
  <si>
    <t>Woodrat Mountain</t>
  </si>
  <si>
    <t>occured in the summer and fall</t>
  </si>
  <si>
    <t>https://www.bfro.net/GDB/show_report.asp?id=65789</t>
  </si>
  <si>
    <t>My wife, daughter and I were towing our trailer up to a local camp site on a Saturday morning for an overnight campout. I was driving along on the Prospect/Butte Falls highway. I came around a corner and was slowed down to about 30 mph. As we turned the corner, about 40 yards down the road on the right hand side, I saw what I thought was a man take a step from the road into the forest. I clearly saw an arm swing and a leg. What struck me strange was that he was pitch black from head to toe. I said to my wife, "What was that?" She said, "I don't know." At this point I am still thinking that it was a person, but that it was strange. There was a dirt logging road that crossed the highway right where the creature was standing. I started slowing down and expected to see a person, or a truck or camper on the road. As we went by and looked, there was nothing there. We continued down the road and my wife and I talked about what we had seen. My daughter was in the back seat of the truck and did not see anything. I all happened very quickly. I did not see anything until it moved as I was proocuppied by driving and towing. My wife saw it standing there by the road before it moved and clearly saw hair and could see both sides of the torso. I kept running over in my mind what it might have been. I have lived in this area all of my life and have seen every animal that lives in the woods. This did not fit in any catagory. The only thing that color is a black bear, and this clearly was not a bear. We finally agreed that it may have been a bigfoot. We decided to hurry to out camp and drop the trailer and get back down and look for tracks. I had my camera and my intention was to find some tracks and get some pictures of them. We went to camp and hurried back to the spot. The time since we went by was about an hour. The logging road turned out to be very dry and hard. I searched all around in the forest and on the other side of the highway for tracks, but could not find anything that was clearly a bigfoot track. I went back to were it was standing an stood in the same spot and was looking up in the tree standing there looking for a bees nest or something that perhaps a bear might be interested in. I was still trying to eliminate all other possibilities. Then it occured to me that when I had seen this creature step off of the road that it had stepped behind some branches on this tree. As I looked up I realised that the branches were way above my head. I am 6' 4". This thing was big. That convinced me.</t>
  </si>
  <si>
    <t>off Fish Lake Road turn left onto Butte Falls-Prospect Road, 10 miles north on the Butte Falls Prospect Rd near the side road to Camp Creek Rd</t>
  </si>
  <si>
    <t>Butte Falls</t>
  </si>
  <si>
    <t>Butte Falls-Prospect Rd</t>
  </si>
  <si>
    <t>logging road , forest, mountains , creek , meadow</t>
  </si>
  <si>
    <t>fir trees , madrone , oak , brush</t>
  </si>
  <si>
    <t>shiny hair</t>
  </si>
  <si>
    <t>The passenger (wife) had a view undistracted by the demands of driving. She mentioned that at first sight - at about 100 feet - she thought it was a person in totally black clothing, inappropriate to the season. Next she realized that the individual was about 8' tall and had a coat of hair that glistened in the sun. At closest approach, she thought that the sasquatch had some similarity to a tree stump in the forest, at least with respect of its degree of camouflage.</t>
  </si>
  <si>
    <t>https://www.bfro.net/GDB/show_report.asp?id=8986</t>
  </si>
  <si>
    <t>This happened in early to mid October 2011 when my wife and I were driving west towards mile marker 26 on Hwy 66 in southern Oregon to go hunting. To the best of my recollection this is what happened: It was between mile marker 26-27. My wife were cruising along at 45-55 miles an hour. While heading to a hunting location we will still be looking for deer but going at a faster speed till we get to our next dirt road. I call this speed hunting. We were driving a stretch of this highway and it was just before mile marker 26, on the east side. It was kind of straight with a small bump or hill in the road in the near distance. I was driving and on my left was an area next to the road that was slightly treed but easy to see through. We could see about a 100 yards straight back off the road before it became more heavily treed. Coming up fast on our left was where the trees got thick again and this semi clearing was going to end. So I would call this an L shaped tree line. Running to our left, away from the road and us we saw something moving very fast. My observation of what I saw was a 7-8 foot tall, hairy creature running almost full throttle. Since I was the one driving I couldn’t give my 100 % full attention to this thing running. The things that I did notice were it was very hairy, ran on 2 legs and had long arms. To be more specific, the hair was black and flowing from head to waist. Black hair from head to torso then a reddish cinnamon hair color from torso to waist. I can’t remember from the waist down for some reason. I think it happened too fast and I was a little caught off guard. It was sprinting but for some reason I didn’t feel it was full speed. I’m pretty sure it was running because we caught it off guard and spooked it. What I did notice was it looked like a lot of the Bigfoot that I have seen on TV shows. So after we passed it I looked at my wife and I asked her “did you see that?” She said yes. We both agreed we just saw a Bigfoot but yet part of us just wanted to say no we didn’t! We talked a little about it and kind of dismissed it having second guessing ourselves. So the next year it was hunting time again and we found ourselves going down Hwy 66 again. We started looking for the same spot we had our encounter. Both of us had really never talked about this the past year. So I brought it up again to my wife and I described what I saw the previous year. Strangely enough our remembrance of what we both saw was pretty close. We’ve been hunting for years and have seen a lot of animals out in the wild. We have seen Antelope, Elk, Deer, Bear, Bison, Bobcats, Emu, Turkeys and other creatures. We know for a fact it was not anything we had ever seen before. This thing stayed on 2 legs and never went down on all fours. My wife and I are not attention seekers and have nothing to gain from this. We enjoy just keeping a low profile in life but we felt we should say something about what we saw. I figure no one in there right mind would put on a Sasquatch suit during hunting season to get attention. Thank you for reading this.</t>
  </si>
  <si>
    <t>just before mile marker 26 on Hwy 66 on the east side, traveling west</t>
  </si>
  <si>
    <t>Pinehurst</t>
  </si>
  <si>
    <t>Hwy 66</t>
  </si>
  <si>
    <t>mile marker 26</t>
  </si>
  <si>
    <t>black , cinnamon</t>
  </si>
  <si>
    <t>red-brown</t>
  </si>
  <si>
    <t>high cheek bones , brow ridge above eyes , bottom of feet were brown with purple tinge</t>
  </si>
  <si>
    <t>road crossing , hands were fists as it ran with thumbs up but bent back</t>
  </si>
  <si>
    <t>I talked to both the husband and wife by phone. The husband and wife were told by their son-in-law to go hunt this area as he had bagged a big buck one week before in the vicinity. The husband saw the figure first standing next to a tree and he slowed down. The Bigfoot ran toward their vehicle, came as close as the other side of the highway, then ran away making an arc of about 125 yards. They saw it for about thirty seconds. When it was closest, it was looking directly at the wife and she saw the most details. The midday sun was shining on it. She saw; red-brown eyes, closed mouth, square yet rounded head, hair as long as eighteen inches except on face and legs, high cheek bones, brow ridge above eyes, flat chin. Shoulders three or more feet wide with a smooth taper to the waist. Long arms, and every part of it was huge including knees, elbows, forearms, but everything in proportion. She did not see breasts. Both agreed its height was eight feet or more. She saw the bottom of huge feet come out of the grass as it ran away. They were bald and brown with a tint of purple on the bottom. As it ran, the hands were in fists with the thumbs up but bent back. Both agreed it ran smoothly and fast but could have ran faster. They could see muscles ripple in the hair as it was running, so it was not someone in a ghillie suit. It ran in the direction of the dirt road they were to turn onto and the wife told the husband not to go there. They did not think to look for tracks. The husband said if there is ever a next time, he would stop so he could see more detail. But the wife got the feeling it wanted them gone, that it was the aggressor. They have not returned to that area to hunt. She has since been nervous to camp except in a camper RV. The witnesses did not sketch, but found two sketches that are very similar to what they saw with the following changes. On the body sketch, there should be more hair overall that is much longer. On the face sketch, there should be less hair on the face but more hair that is longer on the head. They said if those changes were made to the sketches, and combine them, that is what they saw.</t>
  </si>
  <si>
    <t>https://www.bfro.net/GDB/show_report.asp?id=64111</t>
  </si>
  <si>
    <t>camping activity</t>
  </si>
  <si>
    <t>6/15/94 a large animal walked through our camp coming from deep cover. the sound indicated to me a large animal, not wishing to draw any ire, i left well enough alone and listened to it head on out. 0500 hours my camp mates compared notes with one actually accusing me of being the animal as he swears he saw a human silouette at the time we all heard the animal.0530 1 mile downstream i heard a loud commotion in the gravel of a 10 foot cut bank. thinking it was my friend i went to the sound only to smell a horrible smell. i threw a few rocks at the sound but nothing bolted like i think a normal animal would. the whole situation made my hair stand up. i camp and hunt the smell was nothing like any thing i had smelled much worse even than my old dog.</t>
  </si>
  <si>
    <t>3 miles west of Camp Monte on the Meolius River</t>
  </si>
  <si>
    <t>Metolius River</t>
  </si>
  <si>
    <t>cedar trees , fir trees , ponderosa pine trees</t>
  </si>
  <si>
    <t>walked through camp</t>
  </si>
  <si>
    <t>https://www.bfro.net/GDB/show_report.asp?id=676</t>
  </si>
  <si>
    <t>This sighting took place while I was on a fishing trip with my girlfriend, another couple, and their mom. My friends were staying at the resort cabins at one of my favorite fall fishing lakes. By the time we arrived (delayed by wiring problems on my boat trailer) it was about 3 a.m. We talked untill there was little reason to go to bed, just to have to get right back up to catch the morning bite. About an hour-and-a-half before sunrise my friend Wes and I decided to go for a little walk down to one of the streams that feed out of the lake. I was curious to see what the fish were doing. We both had flashlights, shining them into the stream as we walked along trying to spot fish. The further we went, the more uneasy I became and I have been in these woods all of my life and never felt like this ever. I asked Wes if he felt kind of weird he said, "Kind of." We decided we'd head back. We moved to a different cabin closer to the lake. After the evening fish I returned at late light, bummed about missing a very large brown trout. I spent most of the evening listening to fish jump and looking at stars. Wes' mom went to bed first and about 11:45p.m the rest of us went to bed. My girlfriend and I were not sleeping in the cabin with Wes and his family. We were sleeping in the back of a full size Chevy Surburban, mainly because Angela and I wanted a little privancy. Angela and didn't go right to sleep. This was about an hour-and-a-half after everyone said good night at the camp fire. I sat up to smoke a cigarette and I was looking out the rear side window when something caught my eye. The cabins where we were staying are not very large. There was outdoor lighting attached to the middle of the roof line of the cabin. At first I thought it was the wind moving the tree branches or bushes but something wasn't right. I then began to realize was I was seeing. I thought maybe I was a little more tired than I thought and that my eyes were playing tricks on me. Except the trick didn't go away. Just to make sure, I asked Angela to sit up and look around and tell me what she sees. I totally expected to look stupid and have her tell me she saw nothing. I did not tell her what I was seeing or where I was seeing it. I looked down at the floor. Angela sat up and it wasn't even two seconds before she visually locked onto the same thing I did. Still looking at the floor, I asked, " What do you see." Her first word was, "Yeti," and with that things now felt real. We both became excited, scared, and curious. I was a bit more uneasy with how the bigfoot was moving and acting. It was about 50 feet away back in the tree line on the other side of the cabin, about 15 feet away from Wes' mom's truck. It was standing just out of the light, so as not be directly seen. It was about 7-1/2 to 8 feet tall, covered in hair, very broad in the shoulder and across the chest. It wasn't as bulky as what is in the Patterson film. What made me very uneasy was its movements and actions. It wasn't coming forward. It had one arm up above its head and to the side, resting on a tree. It was rapidly rocking from side to side, and bobbing up and down. Angela made a statement about getting out to maybe get closer to it. I was in the process of telling her, "No!" when the next surprise was realized. Anglea points out that there's more than one. About two feet behind the tailgate of my friend's moms truck, was crouched not one, but two of what appeared to be smaller bigfoots. They were crouched close together, sitting motionless and looking directly at us. They looked like they were younger ones, compared to the big one still rocking back and forth by the tree. They were not as broad in the shoulders or chest. Angela and I wondered what to do, quietly talking to each other for five or ten minutes. I decided to wake up Wes by yelling toward the window of his bedroom, which was in the middle of the back wall of the cabin. Wes answered back and I told him to look out his window. At first he couldn't see anything through the window. I didn't tell him what to look for or what I was seeing for fear of him thinking we were pulling a joke or that we were totally out of our minds. As he opened the window, I asked him, "Do you see it?" His response was, "Oh, my #%&amp;^@ God!" Wes didn't say another word, which made me even more uneasy. I couldn't deal with it anymore. I jumped up to the front seat and was gonna start up the rig to back them off a little. When I got up front, I couldn't find the keys. I became a bit panicky. I found the keys and started up the Chevy with a big "vrooom!" and it hardly seem to bother them. I then decided if I was going to see Bigfoot, then by god, I'm gonna try to get a good look!! I was parked in such a way that I had to pull way out and swing the front end around for my lights to hit them directly. As soon as the Chevy moved, they took off back into the trees and bushes. I then headed down the road toward a picnic aera where they might cross the road. On the way, Angela said she had enough and didn't want to be around the bigfoot anymore. I turned around, ended up taking a wrong turn finding, and myself driving cross country through the cabins and the resort. I was turned around so badly I didn't know where I was. Angela spotted the cabin where we stayed the first night. I then began to drive out to the highway to leave because Angela didn't want to return until daylight. Just before I got to the highway, I remembered my friends at the cabin and the fact that they had their newborn baby with them. Angela agreed we couldn't leave them there, so we returned. Wes said that as we were driving off, something ran across the road behind us on two legs. Angela and I decided to leave the Chevy parked halfway blocking the road and go inside the cabin. After we got inside, I asked Wes if he'd seen what we saw, because I still could not take in the fact that this really happened. Wes told me he definitely saw what he belives to be a bigfoot. he explained that he became silient because of the two smaller ones at the back of his mom's truck. After twenty minutes had gone by, I needed a smoke real bad and Wes' mom wanted something to drink. Both were in my rig. Wes was the first to step out side. On the way back to the cabin, we heard a bunch of comotion down toward the lake, like something running through bushes, snapping and breaking limbs. We ran to the front door of the cabin. Just as we started up the steps, I fell onto the porch, scaring Wes to death. Once inside, we talked and tried to rationalize everything that had happened. Things were quiet outside from then on, other than the fact that a raccoon thumped on our door, which startled us. What was strange was that the raccoon seem to want to come into the cabin. The raccoon did not touch any of the food outside the cabin.</t>
  </si>
  <si>
    <t>Cabin #6 at Suttle Lake Resort</t>
  </si>
  <si>
    <t>Suttle Lake</t>
  </si>
  <si>
    <t>forest , mountains , lake</t>
  </si>
  <si>
    <t>ponderosa pine trees , manzanita</t>
  </si>
  <si>
    <t>watching witnesses , bobbing up and down , smaller individuals crouched by a truck</t>
  </si>
  <si>
    <t>Spoke with David S. at length. He is a dedicated fisherman and was very knowledgeable about fishing spots around the Bend area. The Kokanee salmon were abundant in the lake at the time (late October). The spawners were beaching themselves all along the shore of the lake, which may have been a food source that attracted the creatures to the vicinity. He felt the creatures were curious about them (the campers) and that they were being cautiously observed by what appeared to be an adult and two juveniles. There were occupants in some of the other nearby cabins who did not stir during their sighting experience. Total duration of the encounter from start to finish was at least 90 minutes.</t>
  </si>
  <si>
    <t>https://www.bfro.net/GDB/show_report.asp?id=5610</t>
  </si>
  <si>
    <t>Josephine</t>
  </si>
  <si>
    <t>My aunt and uncle, who lived on the edge of town, heard a burgler going thru stuff on the back porch late at night. Looked out an seen a huge bigfoot lookin thru stuff. My aunt screamed and bigfoot run off. About same time a neighbor said he almost hit a bigfoot with his truck, coming home from night shift. This really happened.</t>
  </si>
  <si>
    <t>Hugo , ten miles north of Grants Pass</t>
  </si>
  <si>
    <t>Hugo</t>
  </si>
  <si>
    <t>digging through trash , almost hit by car</t>
  </si>
  <si>
    <t>https://www.bfro.net/GDB/show_report.asp?id=677</t>
  </si>
  <si>
    <t>In 1975 I lived on Coyote Creek Road in Wolf Creek Oregon, and used to spend summer days at a popular, isolated swimming hole about 12 miles out a dirt road that ran between Wolf Creek and the Rogue River. We called it the "Jesus Saves" swimming hole after some graffitti sprayed on the rocks. In mid summer I was there with a friend, we were the only people in sight. I was washing my hair in the creek and looking up between my legs I saw a head peeking over a fallen log about 60 feet up the hill behind me, slightly to my left. Though I spent much time alone in the woods, this felt really creepy to me. My first reaction was to stand up and yell thinking a "peeping tom" was sneaking up to take a peak as this was a skinny dipping hole and my friend and I were following that fine tradition. As I stood and turned quickly, the head slunk down to disappear behind the log. Instantly I had these simultaneous impressions: this large round head with brownish hair (features were indistinct due to the angle of the sun) moved like an animal, not a human, the hair was standing up on the back of my neck; and I felt panic along with a need to flee. Within seconds I told my friend something was stalking us and we needed to leave NOW and looked back to the log -- 25 feet beyond the log was a clump of scrub oak. I clearly sas the head, shoulder, arm, and upper torso of a very tall creature standing upright and melting into the trees. This was not a bear. It was not a human. It was brownish and hair covered. Within 90 seconds my friend and I swam across the creek and climbed the rocks below the trail. Feeling less frightened I stopped and together we searched the hillside across the creek. We saw absolutely nothing. During the early 70's I had three other encounters in the Wolf Creek area where I heard something inexplicable and had the same sensation of panic and hair actually raising on the back of my neck. This story describes myt only visual experience. In those days many folks lived an isolated lifestyle far back in the mountains. I heard many stories from solid people about encounters with what they believed to be Bigfoot.</t>
  </si>
  <si>
    <t>dirst road going from W.C. to the Rogue River</t>
  </si>
  <si>
    <t>Rogue River</t>
  </si>
  <si>
    <t>rock creek side hil , forest</t>
  </si>
  <si>
    <t>buck brush , conifers</t>
  </si>
  <si>
    <t>watching witness from behind brush</t>
  </si>
  <si>
    <t>The witness is an experienced hiker and has spent several years living in remote areas of Oregon, hiking with her dogs or riding horses. She remembers clearly how panicked and terrified she felt. The animal was taller than her companion, who was six feet tall. Looking back upon the incident, the witness states the animal did not make her feel threatened, only frightened by its presence. It just seemed to be watching them. This witness also had a noteworthy incident about a year before the Wolf creek encounter. She was living near Wimer OR. on twenty acres near Sykes Creek Rd. (Jackson Co.). Because of the remote location, it was necessary in the winter for her to hike the last mile to her home. She was on one of these hikes with her dog at about 10 pm one winter's night, when she heard the heavy footsteps of something walking in the brush. Her dog began to bark. Her first thought was that it could be her neighbor, who was a large man. She called out her neighbor's name, but there was no answer. The footsteps did not stop with the call and her dog began to growl and back up against her leg. At this point the witness felt threatened and frightened. She ran back to her car and ended up spending the night at a friend's house. Witness states, "The next time I saw my neighbor I asked him if there was a recent night that he had been walking by the road late in the evening. He said no."</t>
  </si>
  <si>
    <t>https://www.bfro.net/GDB/show_report.asp?id=3702</t>
  </si>
  <si>
    <t>This report is submitted by the investigator after a phone conversation with the witness about another encounter. Ref: Report 23300 The witness, who was 12 years old at the time, was on a logging road watching for deer that might be pushed out by his relatives. He was sitting in a truck by himself except for a small pug dog. He said that he smelled a “dead animal” smell. At that time, the dog began to get very agitated and was barking and trying to get out of the truck. The dog leaped from the window to the ground. It then went from being aggressive to being very frightened. The witness said that the dog came back, cowered, wanted back in the truck, and peed all over itself. There was a bank that went up from the road next to the truck. The witness said that he heard something moving in the brush above him. When he looked up, he saw something moving. Then the creature stepped out into the open about 40 feet away up at the top of the bank. It looked at him for about 30 seconds, and made some grunting and mumbling sounds. He said that it cocked its head from side to side a couple of times. Then the creature turned and ran up the hill. He said that the creature was 7 to 7 ½ feet tall. The hair was dark brown, long on the arms, but shorter and more sparse on the chest. The chest and stomach muscles could be clearly seen. The witness was very frightened, and ran down the road towards his relatives.</t>
  </si>
  <si>
    <t>Whiskey Peak</t>
  </si>
  <si>
    <t>Applegate</t>
  </si>
  <si>
    <t>Upper Applegate Road</t>
  </si>
  <si>
    <t>long hair on arms and sparse hair on chest</t>
  </si>
  <si>
    <t>watching witness , coked head side to side a couple times</t>
  </si>
  <si>
    <t>grunt , mumbling</t>
  </si>
  <si>
    <t>Originally, I called the witness’s wife to interview her regarding another report. After talking with her, she said, “You need to talk to my husband about his encounter.” Her husband came on the phone and we talked for about a half hour regarding an encounter he had when he was 12 years old. Considering the location and details that he witness provided, I believe that this witness did have an encounter with a sasquatch.</t>
  </si>
  <si>
    <t>https://www.bfro.net/GDB/show_report.asp?id=23771</t>
  </si>
  <si>
    <t>1976-1977</t>
  </si>
  <si>
    <t>At the time of my sighting I was about 14 years old. My family and I lived ten miles or so from the Oregon Caves. I rode my horses around the area for several years.The night that I seen what ever it was, we had a thunder storm and being the horse freak I am, I thought that my ponies were going to get hurt. I had heard a report of a mans Arabians being struck by lightning. So I went out to check on them. I would take a lie detector test to this. On the right hand side of our pasture the river ran along side of it and the hot wire was to the chest of a fifteen hand horse this thing came out of the bottom of the river bed stepped over our hot wire fence and the only way I can describe the walk was like a swinging run because its arms and lags twisted with the run or walk or swing. I cant tell you how tall it was , I got the profile and it was big. very big.! Dark colored. I think it was around late summer or fall. I do have pictures of the house and cabins. The whole incident only took maybe a few seconds. It was fast. I never told any one about it until we had moved.I think we lived there up to 1978 then we moved to Montana ,I told my sister about it then. till this day she is the only one that I have told till now.I know it was Cave Junction , Josephine county, We lived right along side highway 46. The thing stepped over our fences like it was nothing then went across the road and up the embankment on the other side of highway 46.</t>
  </si>
  <si>
    <t>cabins ten miles from "the caves"</t>
  </si>
  <si>
    <t>Cave Junction</t>
  </si>
  <si>
    <t>Hwy 46</t>
  </si>
  <si>
    <t>Oregon Caves</t>
  </si>
  <si>
    <t>lightening</t>
  </si>
  <si>
    <t>mountains , caves , river</t>
  </si>
  <si>
    <t>running from river bed</t>
  </si>
  <si>
    <t>running , "twisted" run</t>
  </si>
  <si>
    <t>stepped over hot wire that was the height of a chest of 15 hand horse</t>
  </si>
  <si>
    <t>There was a dry lightening storm the night of the sighting and the witness went out to check on her horses. The pasture was only about 20-25 yards in front of the cabin and illuminated by large floodlights. The pasture was located between the house and Highway 47. The witness states that she saw a very large upright creature step from the direction of the river and run across the pasture, stepping over the electrical fencing. The animal moved across the pasture and across Hwy 47 up an embankment. Witness only saw the profile of the animal. She described the animal as "huge" and fast. The arms were long and the hands hung slightly below the bent knees of animal. The legs were very thick and slightly bent as it ran. The head was bent down as if animal was looking at its feet as it ran. She saw an all over dark color, though not as dark as a black bear.</t>
  </si>
  <si>
    <t>https://www.bfro.net/GDB/show_report.asp?id=11016</t>
  </si>
  <si>
    <t>It was in Cave Junction, OR in the late 1970's. My family was visiting my grandparents who lived there at the time. My family, (dad, mom, 2 sisters and brother) were sleeping in a tent trailer. My sister and I slept on the side that overhangs the trailer hitch, when early one morning the 2 of us were awaken to something scratching the bottom of our bed. Then it was scratching the tent part above us. Then the three sides of our bed. Neither of us said a word, but moved quietly to the zipper where the window was. We slowly unzipped it and were instantly assaulted with an awful smell. We saw dark brown fur up against the mesh and the scratching was once again above us. We quietly got out of bed and woke my parents, but by the time we got them up and they went outside it was gone. We figure that the movement of the trailer scared whatever it was off. We were positive it was bigfoot. The trailer was parked on the pavement so there was no way to know if there was foot prints anywhere. My parents and grandparents never spoke of whatever they found or didn't find that day.</t>
  </si>
  <si>
    <t>matted hair , extremely foul smell</t>
  </si>
  <si>
    <t>scraping against tent and trailer</t>
  </si>
  <si>
    <t>While speaking with the witness, she further described the fur as being rough/matted looking. The smell of the animal made her nauseous. It was described as a combination of a person that hadn't bathed in a year and a very dirty garbage can. The girls were terrified and huddled together to pray. The trailer was about 7ft in heigth and whatever scratched it had to be able to reach on top of it. The area itself was remote and heavily wooded. No neighbors nearby. Their grandfather had heard of sightings in the area and was the only person that believed them.</t>
  </si>
  <si>
    <t>https://www.bfro.net/GDB/show_report.asp?id=6724</t>
  </si>
  <si>
    <t>I believe I was visited by a bigfoot. I was living out on my family's 3/4 acre place. It was heavily timbered with a year-round creek in the back of the property and a mobile home. The location is about 8 miles northeast of Grants Pass, Oregon. The year I believe was fall of 1978. I moved up from southern California to Oregon and on the night of the visit I was home alone. I had been sleeping and I am guessing it was maybe 2 a.m. when I was awakened by heavy, bi-pedal footsteps walking around my 12 x 60 ft mobile home. Pine needles littered the grass and seemed to amplify the heavy steps. I have hunted and fished all my life and have never felt anything like that night: the sensation and fear of what was outside my trailer stomping around. Mind you my closest neighbor was 100 yards away on his 3/4 acre place. No man would have been tromping around my trailer that night. I sat up against the headboard of my bed with my rifle. I was shaking and scared and the hair was standing up on the back of my neck! I could not get up the courage to get up and look out the window. After some time the visitor walked away and after a couple of hours I dozed off until morning. I did not tell anyone because of ridicule.This really happened !</t>
  </si>
  <si>
    <t>Jump Off Joe Creek Road</t>
  </si>
  <si>
    <t>Grants Pass</t>
  </si>
  <si>
    <t>forest , creek , horse ranches</t>
  </si>
  <si>
    <t>circling trailer</t>
  </si>
  <si>
    <t>Jump-off Joe Creek is north of Grants Pass, the Merlin exit of I-5, as I recall. The area is more developed nowadays but its proximity to vast tracts of forestland in the Rogue River basin make it very plausible sasquatch country. The witness is sufficiently experienced in outdoor pursuits that his account, while lacking in visual confirmation, does bear weight. He is certain that something more unusual than a prowler or a bear was in the proximity of his residence.</t>
  </si>
  <si>
    <t>https://www.bfro.net/GDB/show_report.asp?id=3780</t>
  </si>
  <si>
    <t>Ok, I feel as if I need to qualify this statement. First of all, it was the discovery of this website and report submission form which inspired me to come forward and reveal my sighting incident. I have held off for over four years for fear of accusations of incompetence and lunacy-- after all, who doesn't poke fun at the "freaks" who tell of UFO and Bigfoot incidents? Second, I will confidently say that this sighting is absolutely true, and I will continue to have vivid memories of it all of my life. Third, I am a highly reputable source: I am a licensed English Teacher currently working at a large public high school in Oregon. I am educated, am of sound mind, and am not wasting my efforts here on a hoax of any sort. Finally, my most accurate narrative memory of my sighting: at the time of my sighting (see above for details), I was alone in a two bedroom residence located approx. 1/4 mile north of US Hwy. 199, on a gradual wooded slope. On this three-acre property, there are two horse pastures--one below the house and one above the house. Both pastures are surrounded by active hot- wire fences and contain two horses which may move freely between both lower and upper pastures. I was completing a research paper for a college class at the kitchen table. I had on light on, and my friend's dog (a small brown heeler) was on a 35' wire tether tied to the porch outside the small house. I was completely engrossed in schoolwork when I heard the dog outside begin to "go ballistic." I was quite alarmed by this, so I immediately tuned in to the animal's actions. I will never forget what I heard: all the dogs and horses from the other residences (which were quite far away--over several rises and ridges) were shrieking nonstop. Wanting to be cautious, I went to my gunsafe and removed a large caliber pistol and a powerful flashlight and headed towards the front door. I turned off all the lights in the house and I opened the front door, carefully searching with the flashlight and pistol before exiting. What I saw unnerved me. The small heeler was focused on the lower horse pasture and steadily loosing a quiet growl. The two horsed had moved to the upper pasture and were rustling about and neighing very unusually. I squatted down beside the dog (who did not pay me any attention- -very unusual) and pointed my flashlight in the direction of his muzzle. What I saw at this time nearly stopped my heart: there was a large figure crouched down outside the outer hot-wire in the tall grass beside a telephone pole. My light was reflected back at me by two small circular markers on the pole and further dispersed by the light fog making initial identification very difficult--I immediately thought "bear." To my complete shock, the dog suddenly screamed and leapt straight into the air with its hair bristled. Upon landing, it bolted under a pickup truck and whined like a puppy. As this happened (realize that this all occurred in but several seconds), I saw a creature rise up on TWO legs and begin to move along the hot-wire. I rose to a full standing position and aimed my pistol right on it. In my mind I was thinking "bear, no, horse, no, man, no , God what the F*** is this thing?!" I consciously tracked the creature with my pistol sights and flashlight beam (I was a Military Police Officer in the Army for over 5 years and trained in firearms tactics--it all came back at this moment, let me tell you!) for at least two full seconds in which time I SAW this HUGE THING take off in a full BIPEDAL RUN (the "thud -thud" rhythm and distinct movement of two legs/feet are unmistakable). I was more frightened than I can ever remember being (yeah, I am a grown man!) , and I bolted for the house and immediately armed myself with larger weapons and called my friend's father to come from Grants Pass to search for this thing. Upon his arrival, we drove down to the road outside the hot-wire where I estimated the creature to have been. Since the road was gravel, all we found was disturbed grass as if something large had moved through it--no footprints were located. For the remainder of the night and into the next morning, all the animals in the small community near Wilderville, OR were restless and noisy--the little heeler being the worst off for he did NOT calm down for a whole day. I hope this info is helpful to your research, and I hope that someday we (the population at large) can prove the existence of whatever the hell I saw that night in Southern Oregon.</t>
  </si>
  <si>
    <t>private residence 1/4 mile past the Oregon Dept. of Transportation Weigh Station on the right , near mile marker 9</t>
  </si>
  <si>
    <t>Wilderville</t>
  </si>
  <si>
    <t>Redwood Highway</t>
  </si>
  <si>
    <t>mile marker 9</t>
  </si>
  <si>
    <t>forest , horse pastures</t>
  </si>
  <si>
    <t>stood up from pasture then ran away</t>
  </si>
  <si>
    <t>the animal were restless and noisy the next day</t>
  </si>
  <si>
    <t>L.P. has taught 10th grade History and English at a public high school in Oregon for the last two years. He has just changed careers and is now a police officer for a metropolitan police agency in Oregon. He has a Bachelor's degree and is nearly finished with a Master's degree from the Univ. of Oregon. He was a highly decorated military police officer in the US Army. He is an intelligent man with above-average observation skills. L.P.'s recollection of the property and landscape in Wilderville are very consistent with that area. There are several small farms and houses in that area of Hwy 199 and most of these parcels have horses and other livestock. Although his observations of the creature were limited in detail, due to the fogginess and reflection of his flashlight, L.P. is absolutely positive that the creature moved on two legs and was tall. L.P. is 6'4" and estimates that the creature was quite a bit taller. He does not recall any particular smell associated with the creature. I found this witness to be truthful and credible. Witness is receptive to further interviews by members of the BFRO.</t>
  </si>
  <si>
    <t>https://www.bfro.net/GDB/show_report.asp?id=680</t>
  </si>
  <si>
    <t>Where to begin? Rochelle and I took our kids to the Oregon Caves National Park in southern Oregon. We ate lunch at a picnic table and then took a tour of the caves. The caves were spectacular. If you haven’t seen them before, they are a must see experience. Upon our exit of the cave, everyone usually turns to the right to go back down to the gift store and lodge. However, we are fresh from Alaska and love to hike in the outdoors (i.e., we just moved from Alaska to Oregon earlier this year). We decided to go left and hike up to see the Big Tree (i.e., a Douglas fir tree with a circumference of 40 feet that is about 800 to 1,000 years old). We hiked for about 2 miles into the forest up the mountain. As we were hiking up the trail, we smelled a very strong pungent smell. It was as strong as a skunk but it wasn’t a skunk (i.e., we know what a skunk smells like and it wasn’t a skunk even though it was as strong smelling as a skunk). We were standing down wind of the smell. We continued to hike up the trail and the trail started to switch back to the right as we climbed the mountain. There were plenty of tall trees and brush. I heard a faint sound (i.e., “Whoa, Whoa, Whoa, Whoa, Whoa, Whoa!). At first I thought it was the blood vessels pounding in my head because it was a constant sound / rhythm and I’m out of shape (i.e., it was a big mountain and we were constantly walking up, up, up, up). We kept walking up the trail. I heard the sound again except it was louder. Then I thought, “This sound is external – not internal.” We all stopped and I asked, “Do you guys here that sound?” Rochelle, Levi, Hannah, and Micah looked at me and nodded their heads in affirmation. Don’t ask me why but we continued to walk up the mountain through the very tall trees and brush. The sound continued in cycles of five to six repetitions (i.e., Whoa, Whoa, Whoa, Whoa, Whoa, Whoa). Louder and louder. Now the sounds were behind us. I started putting one and one together in my mind and my biological “fight or flight” responses kicked in. I stopped my family on the trail. I told them to stay quiet. I hiked up the hill to our left because I had to go poop ASAP (i.e., this happens when the biological “fight or flight” response kicks in). While I was doing my duty, I was scanning the woods down the mountain on the other side of the trail my family was standing on. That’s when I saw it. I saw it come out from behind one tree to the left and walk to another tree to the right. Then it looked back and was watching my family while they were standing on the trail. I’ve hiked through the woods in Alaska numerous times and believe me, I know what a grizzly bear looks like and I know what a black bear looks like. I was actually chased by a grizzly bear on the Russian river in Alaska about six or seven years ago. What I saw was not a grizzly bear or a black bear. What I saw walked upright on two legs like a human and it was much taller than a grizzly bear or a black bear. What I saw was Bigfoot (otherwise known as Sasquatch). I pulled up my shorts immediately, walked fast down to the trail and got my family moving up the mountain. I sure as heck wasn’t going to go back down the trail where we came from and go right to it. I didn’t tell my wife or children what I saw because I didn’t want them to panic. At this point, the adrenaline was rushing and I was very hypervigilent (i.e., constantly looking behind us and through the woods). The sound stopped but I wasn’t convinced we were safe. When we got to a place where the kids could stop and sit on a fallen log to rest and drink some water, I pulled Rochelle away and told here that she wasn’t going to believe what I saw. She believed me right away. She smelled the smell and she heard the repetitive cycles of “Whoa, Whoa, Whoa, Whoa, Whoa” and she knows I’m not crazy. I told her to keep the kids going and that I would stay at the back to keep my eyes on what was behind us. I told her that if anything came up from behind us or through the woods from the side of us that I would run interference to protect them. I told her that if this happened, I wanted her to run the kids on the trail, don’t stop, and don’t look back. We agreed not to tell the children because we didn’t want to panic them. We never heard the sounds again and I never saw anything after that. We finally made it out of the woods about 1½ hours later. We sent the kids into the gift store to look for a gift because we had promised to buy them something if they were good hikers and didn’t complain. Rochelle and I sat on the bench outside the gift store and talked about the pro’s and con’s of whether or not to report what we smelled, heard, and saw (i.e., I don’t want people to think we are crazy). Rochelle said it was up to me. I decided that I wasn’t going to keep this a secret because it was real and I know I’m sane. I remembered reading about how the albino gorilla was a myth/legend in Africa for quite some time until someone finally captured one. Well I’m here to tell you today (and the world) that Bigfoot/Sasquatch is not a myth/legend. The creature/animal really and truly does exist!! After we made our decision, Rochelle went into the gift shop with the kids. I walked to the Park headquarters and reported what I saw to NPS Ranger Beverly. I sat in the chair stunned and then I began to cry. All these emotions that I was stuffing due to the adrenaline began to surface now that my family and I were safe. You don’t know how vulnerable I felt being so far out in the woods without the ability to protect my family in that kind of situation (i.e., no gun). I told the ranger that I was not crazy. I gave her my business card (i.e., I’m a licensed psychologist in private practice). I told her that I have two master’s degrees and one doctorate degree and that I was an intelligent person. I told her that I know what I smelled, heard, and saw. In between the tears and my shaking, I told her that I saw Bigfoot. She believed me! She didn’t think I was crazy. She said that there is a lot about our world that we don’t know and that we are discovering new species all the time. She took my story, Rochelle’s story, and Levi confirmed what the noise sounded like. I was the only one who saw Bigfoot because I had hiked up off the trail high enough to see it. I can’t tell you what it looked like other than it was very tall, looked half-human and half ape, walked upright, and had very dark hair (i.e., a mix of very dark brown and/or black hair). It happened way too quick and all I could think about after I saw it was to get my family the heck out of there. I’ve done some surfing on the internet and what I saw looked a lot like this picture below. Rochelle and I are willing to talk with anyone. We don’t believe that it is right to have this kind of experience and to hide it from the rest of the world. Please feel free to pass this on to anyone you think would be interested in hearing the truth. This is a true story that just happened today (7-1-2000 shortly after 5pm).</t>
  </si>
  <si>
    <t>left trail after exiting Oregon Caves to see the "Big Tree"</t>
  </si>
  <si>
    <t>Oregon Caves National Monument</t>
  </si>
  <si>
    <t>forest , caves , mountain</t>
  </si>
  <si>
    <t>following family on the trail while vocalizing</t>
  </si>
  <si>
    <t>whoa whoa whoa whoa whoa whoa</t>
  </si>
  <si>
    <t>Update: July 25, 2000: BFRO investigators have been working intermittently in the area since Dr. Johnson's incident. Large indistinct tracks have been found, but nothing worth casting. A few other credible witnesses have come forward reporting similar incidents in the same area prior to Johnson's incident.</t>
  </si>
  <si>
    <t>https://www.bfro.net/GDB/show_report.asp?id=678</t>
  </si>
  <si>
    <t>I and my now-ex-husband were hiking the Big Tree Trail after going on the Oregon Caves Tour. We were about midway along in the hike, when we heard a loud, deep call. It came from above us on the hillside, starting at our left. It started faintly, and picked-up volume as passed above us on the hillside, and then faded away. It moved quickly... not as quickly as a bird flies, but far faster than a man travels. It was deep, and the quality was such that it seemed far away, yet was clearly audible. It sounded like, "whuh! whuh! whuh! whuh!" The trail cuts through pretty dense forest, and we couldn't see anything. There were no starts and stops to this repetitive call, no slowing of movement judging by the movement of the sound.</t>
  </si>
  <si>
    <t>switch-back portion of the Big Tree Trail from the Cave at Oregon Caves National Monument</t>
  </si>
  <si>
    <t>wha wha wha wha</t>
  </si>
  <si>
    <t>The witness imitated the call, which can also be paraphrased as "wha' - wha' - wha' -", like an emphatic sound of "what" without the terminal "T". It was identical to the vocalization once demonstrated to me by another curator who heard the sound in western Washington and imitated it in the same fashion.</t>
  </si>
  <si>
    <t>https://www.bfro.net/GDB/show_report.asp?id=6655</t>
  </si>
  <si>
    <t>I am 16 years of age,and it is 4:27 and about an hour ago i was mowing a friend of the familys lawn and kept noticeing these rocks being thrown at me and so i thought that the weed eater was hitting these rocks and didn't think much and it, well about two mins later i could smell this awful B.O smell and thinking i must really have bad B.O, so i checked and i couldn't smell anything and the rocks started to come back at me again but this time i could hear laughter but like a **** person so i keep looking around to see if anyone was around messing with me, AND NOBODY WAS THERE so i just kept mowing and smelling that awful smell and then the rocks started being thrown at me and i looked over in the woods and trees and saw this huge creature behind a tree and my hair went strait up on end and i ran like a bat out of hell and when i got to the door i looked back and it was running through the trees and the trees and bushes were moving fast like in Jurassic Park and i know it wasn't a bear it was too tall and no bear can run that fast on two legs if they can run on two legs at all. it was about 8 to 9 ft. tall. 6/8/02</t>
  </si>
  <si>
    <t>Helms Road</t>
  </si>
  <si>
    <t>Applegate River</t>
  </si>
  <si>
    <t>long shaggy hair</t>
  </si>
  <si>
    <t>laughing</t>
  </si>
  <si>
    <t>rocks thrown were approx. 6-8 inches in diameter</t>
  </si>
  <si>
    <t>J.W. was using a heavy-duty brush cutter on some overgrown areas of the yard. The rocks thrown at him were six to eight inches in diameter and initally, the only explanation he could come up with was that the cutter was kicking them up. J.W got a close enough look at the animal to note that it was not a bear. The legs were long and muscular, though not bulky. The arms were long and anatomically positioned to the animal's sides. Overall hair color was brownish-gray, long and shaggy. The rocks thrown at him were six to eight inches in diameter.</t>
  </si>
  <si>
    <t>https://www.bfro.net/GDB/show_report.asp?id=4481</t>
  </si>
  <si>
    <t>A friend and I were driving from Vancouver, WA, to Eureka, CA, at about 11.45 pm late in July of 2002. We were lucky enough that the road opened on the same day we planned to travel as it had been closed much of the week before because of the sour biscuit fire. Anyway, we were both alert as we were excited about seeing the effects of the fire and indeed some of it was still burning in isolated pockets all around the road. There was very little traffic that night. I was suprized at first by seeing movement on the left side of the road. My first reaction was hitchhiker? then a millisecond later my brain said "bear?!.. standing...upright? then another fraction of a second and the creature was in the road in the open right in full view of my high beams. At that time I jokingly said "There he goes right there" as I told my friend earlier that bigfoot was supposedly seen in this area before. About the same time my mind was coming to the realization that it was not a bear because it was walking on two feet and my friend started to make this "hooo hooo!" kind of sound and pulled his legs up to his chest fetal style. Now I must interject at this point that my friend and I are not easily frightened and also that he is 6'4" and to pull his legs up to his chest in a Toyota 4Runner is not the easiest of movements. Thats when I was gripped in a fear that I have never known not even when the Cali police have pulled their weapons on me, not when I was surrounded by Yurok indians drunk and pissed off at me and my entire race. But at that moment I was stricken with a fear that I can only say was instinctual as I was not terrified but something deep inside me said" Get the f... away from here now!" Please excuse my language but that is as close as I can descibe my feelings at the time. When the fear hit, me my right foot immediately floored the accellerator, not in an attempt to hit the creature but in an attempt to get away from it. That last little bit of info bothers me to say openly as I have always been interested in things that are supposedly mysterious and I am not someone who would ever be called weak-willed. I wish in hind sight that I would have slowed down or even stopped but my instincts took over and all thoughts of interest in the creature were not even in my mind at the time. The creature was at least seven feet tall, more like eight feet, as it was a full foot taller than my 4x4. I am in construction by trade and I am fairly adept at estimating sizes as I have to do it all the time. It was covered in fur/hair medium to dark brown. Long arms and legs, with each appendage not having any parts out of proportion with the other parts of the same appendage. Which I mean to say is that the calves were not overly long in comparison to the thighs and so forth. The only time I saw the arm go down it went past its knee and the individual fingers flexed, although I will admit to not getting many details. [My eyes] did get drawn to the shoulder area which was very wide and that's when I noticed something that makes me think it was not a trick or hoax. The muscles in the shoulder areas and between them bulged independently. I could see little muscles under the fur ripple in various ways when it moved like an animal, not at all like a bulky costume or a hide worn by a person that would move in a more uniform and less isolated way. The head was somewhat conial and sat upon a thick short neck. I unfortunately didn't see the face up close so I can supply no clear details. I did get a glimpse of the face when it first hit the road and heard us coming, though. It was too far to detail anything accurate but it was wide with very little in the way distinguishable features. When the creature saw us it seemed to pick up speed but never ran or even trotted, just seemed to increase its pace. Now this thing walked directly in front of my truck at very little distance in full view of my high beams. If this was a trick, someone spent a lot of time, money, expertise, and genius to pull it off on a road that was until a few hours before was closed to all traffic. Not impossible but I dont think so. The most unsettling thing for me (besides the abstract fear) was the way the creature moved - something familiar about it. Now I've seen many shows playing what are supposedly films of bigfoot and how it could be faked. But in these reeactments the fakes are easily seen for what they are. Someone in a suit or with fur covering them trying to move like and ape, which usually turns out very mechanical and almost obvious. This creature moved with extreme fluidity and smoothess. All appendages moved at the same time, head turning, legs moving, arms moving, all with the same fluidity. After the creature moved across the road to the trees on the right side, we both looked at each other and said "No way!" with very wide eyes. A few minutes later we came to the first signs of civilization when we passed a Ford Explorer on the side of the road with three firefighters in it. The driver's side doors were both open and I saw the faces of two of them and they looked amazed or shocked. I think they were just a few minutes ahead of us and they may have seen something too or they were the culprits of an very elaborate and expert hoax. If there were any other reports in the area or if it is possible to talk to some of the firefighters fighting the fire in the region I would like to speak to them. Please any info you might have would help.</t>
  </si>
  <si>
    <t>3-5 miles north of Cave Junction on Hwy 199</t>
  </si>
  <si>
    <t>Hwy 199</t>
  </si>
  <si>
    <t>Eight Dollar Mountain</t>
  </si>
  <si>
    <t>forest , forest fire</t>
  </si>
  <si>
    <t>all appendages in proportion to one another</t>
  </si>
  <si>
    <t>walking , extremely smooth gait , "sloth-like"</t>
  </si>
  <si>
    <t>could see the fingers flexing and muscles moving</t>
  </si>
  <si>
    <t>The witness states that the moment the creature was recognized by him as not man or bear, an immediate fear reaction set in to something that did not fit. He emphasized its extreme fluidity in the way it walked, apparently almost gliding across the road despite its accelerated pace that never changed into running. The location is near the foot of Eight Dollar Mountain, a 2,400' butte.</t>
  </si>
  <si>
    <t>https://www.bfro.net/GDB/show_report.asp?id=8392</t>
  </si>
  <si>
    <t>Richard Hucklebridge</t>
  </si>
  <si>
    <t>I was just browsing Google earth tonight and clicked on some place marks that turned out to be links to your big foot sighting page. The place marks were on the Big Tree loop at the Oregon Caves and it perked my interest because I have ridden my dirt bike through those mountains and made it to the caves from the Applegate Lake side. After reading those reports I think I should share with you guys something that happened to me on the Sturgis Creek trail. Sturgis Creek trail is at the base of mount Elijah which is probably 2 miles to the east of the Oregon Caves. The trail will take you from mount Elijah all the way to the Big Tree loop where you can then walk down to the cave area. The first time I went to the trail was in mid spring of 2005 and I got my truck stuck in the snow. I tried to get it out and decided I should probably walk back down and find a phone unfortunately not knowing that it was 14 miles to the nearest house with a phone. As I started walking down the road something started screaming / howling from the trail head area behind me. I know what mountain lions, wolves and coyotes sound like and this was nothing like that. The only thing I can compare the sound to be the howling I’ve heard in the werewolf movies. It sounded like a deep screaming howl, and it echoed off the valley walls very loudly. It repeated probably seven times, and I was getting really nervous. The most distinctive thing about the sound is it didn’t die out like you hear with wolf and coyote howls, it would end abruptly and start again. Luckily I had my 45 caliber carbine rifle with me and I had the safety off for at least four miles after hearing that. I was pretty freaked for a while. I walked backwards for at least a mile and was constantly watching my back after that. After reading the reports from 2000 in the cave area I think there’s something around there, I just hope I don’t run into it especially if it’s screaming like that.</t>
  </si>
  <si>
    <t>Sturgis Creek Trail , from Sturgis Ford Road go west then take NFD 1020 to NFD 600</t>
  </si>
  <si>
    <t>NFD 600, Tail 903</t>
  </si>
  <si>
    <t>Sturgis Creek Trail</t>
  </si>
  <si>
    <t>forest , canves , mountain</t>
  </si>
  <si>
    <t>howls</t>
  </si>
  <si>
    <t>7 "werewolf-like" howls</t>
  </si>
  <si>
    <t>I.M. Called me on the afternoon of July 9, 2006, and we went over the facts again. The very loud screaming and growling started when he was about 300 yards from his struck truck. He thought those sounds were coming on the up side of the mountain about ¼ mile away as he was walking on that Sturgis Creek trail.</t>
  </si>
  <si>
    <t>https://www.bfro.net/GDB/show_report.asp?id=14891</t>
  </si>
  <si>
    <t>I recently moved into this house in May of 2004 and when exploring found different animal trails. Thinking they were deer, I occasionally follow them. After seeing that deer like to feed in the lawn area, I started putting apples and other fruit out for them. Within the last couple of months I have heard some things at night and when I checked I never saw anything but I always would smell a strong musky odor. The dog would go out barking; I knew he would come back in smelling like a skunk. He always came right back without a smell. When he went out chasing deer, he would always stay out for some time. I started to put fruit out on the table by the house. In the morning it was gone. A couple of nights ago I awoke with the motion sensor light coming on. I smelled that smell but by the time I got to my feet to look out the window all I saw was something large and dark walking on two legs, heading back into the trees. Unfortunately, the creature had moved into the shadows. The ground is solid so I have not been able to see tracks of anything, not even the deer that I do see crossing the property. I smell him almost nightly and continue to try to get a better look at him. I could not honestly tell if it was Bigfoot or a man but from where I saw him he was walking past a pull trailer and he stood with his shoulders well above the top. I am 5'5" and the trailer is taller then I stand. This is why I THINK I may have a Bigfoot around. I often feel like I am being watched. One last thing. When I first moved here, I had chickens and each night 1 or 2 would end up missing. There where never any feathers around so whatever took them carried them off. A coyote, racoon, skunk, etc. would kill at the site and there would have been feathers. I never did find any feathers, not even near the house.</t>
  </si>
  <si>
    <t>Wetherbee Drive near Fishhatchery Rd</t>
  </si>
  <si>
    <t>Wetherbee Road</t>
  </si>
  <si>
    <t>forest , river , mountains</t>
  </si>
  <si>
    <t>pine trees , oak trees , cedar trees , manzanita , madrone</t>
  </si>
  <si>
    <t>walking away from house</t>
  </si>
  <si>
    <t>chickens stolen, food taken , possible sighting of one standing next to camper</t>
  </si>
  <si>
    <t>The location is just south of Grants Pass at the edge of the Applegate River and the Siskiyou Mountains and National Forest. The witness and visiting friends have experienced thrown objects, intense odors and the feeling of being observed. In addition, rabbit food is regularly removed from a covered garbage can (with the lid returned roughly into place). A rabbit was removed from its pen without any damage to the door and pets have shown signs of anxiety and fear. There have been other suspicious events not attributable to human activity, especially given an observant and protective dog on the premises. The chickens that disappeared were free ranging, flying and roosting in trees. Therefore the possibility they fell prey to raptors cannot be eliminated. On one occasion, the witness saw the sasquatch standing next to a camper cover with its arm draped on the camper’s roof, which is about 6 feet off the ground.</t>
  </si>
  <si>
    <t>https://www.bfro.net/GDB/show_report.asp?id=12019</t>
  </si>
  <si>
    <t>Trace Taber</t>
  </si>
  <si>
    <t>I had lived in Indiana for a few years and had returned to Oregon in 2005. I was so excited to be back home; even the air smells sweeter when I got back. I would get in my car and just drive sometimes. One day, winter of 2006, my daughter and I drove up to the Oregon Caves and then meandered back towards Redwood Highway. I decided to stop at a park on the outskirts of Cave Junction to smoke and stretch my legs. It was winter and nobody else was in the park, very quiet and cold. We walked down to the river, randomly talking about how pretty it was. Out of the corner of my right eye I saw someone walking in the river. My first thought was of concern because it was so cold and I could not imagine anyone being in the river except if there were an emergency. I turned my head and all I remember seeing was a very large dark person (It walked like a human). I don't remember much after that except sheer panic. My hair was standing on end and I yelled at my daughter to "RUN"!!! I didn't even look back to make sure my daughter was behind me, I figured I could hear her footsteps and that was good enough. All I could think about was whatever that thing was, it wouldn't take long for it to catch up to us before we made it to the car. Once we were in the car I don't even recall how fast we got back to the highway. I stopped in a parking lot once we were in Cave Junction and tried to calm down. We hadn't even spoken to each other until then. My daughter finally asked me, "Mom, what was that?" I told her that I had no idea, maybe it was a bear. Her reply was that it didn't look or walk like a bear and it was too big to be a bear. I agreed with her but I didn't have any other answer at that time. I honestly cannot recall a time when I have been that panicked especially considering that there really was no reason to panic. This thing was far enough down river that I could not make out details of its face and it was just "strolling" through the water. It was not making threatening movements at all. I had pretty much convinced myself it had to have been a bear and forgot about the incident until recently when I saw a bear while hiking. I have seen bears in the past but this bear was quite close and it didn't really bother me. I just turned around and walked back the way I came in. It occurred to me as odd that being alone, seeing a bear ahead of me (with my car quite far away) I felt no panic and very little fear. I couldn't understand my fear of whatever was walking in the river. It was much farther away than this bear had been, my car was much closer and I was not alone...I was in a public park not far at all from Cave Junction, I mean it really bothered me.</t>
  </si>
  <si>
    <t>Forks Park outside of Cave Junction</t>
  </si>
  <si>
    <t>walking in river looking for soemthing</t>
  </si>
  <si>
    <t>walking in river</t>
  </si>
  <si>
    <t>I spoke with the witness for quite some time and found her to be quite sincere and able to recall with detail the events of the day. I am able to add the following: She and her daughter observed what they believe was a bigfoot from approximately fifty to seventy-five yards away. The bigfoot was shin deep in the river, appearing to be looking down and moving towards them. The bi-pedal creature was splashing and walking as if looking for something. Her description: "It was all dark from head to toe. It walked like a man with its head down but much, much bigger." At some point it stopped walking and looked up, possibly noticing she and her daughter. This is when they left the area in haste. This area is just outside the small city of Cave Junction. Across the Illinois River is a large tract of forest land which leads to the protected Kalmiopsis Wilderness Area. This sighting is also in the same general area as the well-known sighting at the Oregon Caves by Dr. Johnson in 2000, see Report #678.</t>
  </si>
  <si>
    <t>https://www.bfro.net/GDB/show_report.asp?id=26646</t>
  </si>
  <si>
    <t>I write this email with a little apprehension of what my son and I heard in late August 2006. My 16 year old son (at the time) and I were on a three day hiking trip in the Siskiyou Mountains of Oregon. We were hiking on trail # 900, to a snow shelter cabin we've been going to for about the last 10-12 years at the time. It is called Greyback shelter off of trail #900 or Obrien Creek Trail. The entire area is wilderness and you can reach the Oregon caves from the same main trail # 1207, also called the Siskiyou/Rogue division trail. On the southwest side of the cabin there is a huge meadow where there used to be another cabin built in the 40's by cattlemen. On the third and final morning we woke up in the shelter where we had camped. And, I had to answer natures call, my son was just getting woke up when I told him I would be back in a few minutes. I walked to the meadow where there is an old outhouse type thing just to the back of the old cabin that stood there, and well... After, I had finished, I remember feeling like I was being watched, and I walked toward the path that connected the two cabins in the meadow. The meadow is beautiful, so it being about 8:00 - 8:30 AM, I stood at the base of the meadow to enjoy the scenery. Then, above me I heard a screeching howl/guttural like sound, that lasted a couple of seconds and ended abruptly, and began again, it seemed like it went on for about 2-3 minutes. I stood there looking up to the area I heard the sound and could not see anything, which was weird because it is relatively open meadow with rolls and dips. I didn't recognize the animal making the sound. Like so many of your reports that I have read, I'm a hunter, hiker outdoorsy kind of a guy. And, I had a hard time identifying the sound, still can't. But, it kind of freaked me out I pulled my pistol and quickly, cautiously went to the cabin were my son was, and We never go to mountains without a firearm, He had heard the sound as well, and he had pulled his weapon, he knew it was me coming I was calling him to let him know it was me, as I came around the cabin I saw my son looking in the same direction as I had when we both heard the sound, he was as white as a sheet. We were both very visible shaken. He then asked me "DAD, what the hell was that?" I know my son is a teenager, I know he cusses, but not around me at the time. We ate and uneasy breakfast and packed our gear and headed out, a lot earlier than we would normally. All the way down the trail back to my truck we constantly check our back trail, it only being about a mile and half down and out of the area it was probably my longest hike. We have not been back to the cabin since, and that was just over 2 years ago. I would also like to add that the sounds we heard that day are similar to two of your sound clips 1973 Puyallup and the 1978 Snohomish county whoops/ howls. But, with a little more guttural grunt that ended abruptly, it did not taper off like a coyote, fox, wolf or elk; it just stopped and started again. My name is B. H., and I lived in Medford, Oregon. Think what you will of me and my son, but we know what we heard that day and we do not know what made the call. We are no longer on the fence of "do" or "do not" we believe it was a Sasquatch.</t>
  </si>
  <si>
    <t>Take hwy 238 out of Medford and head towards Jacksonville, follow Hwy238 out towards Ruch. Turn left on upper Applegate Rd. follow to Carberry Creek Rd, that is also called county 777 Rd. Follow to the junction of FR 10 (Thompson Creek rd.) and FR 1005 and FR 1020. Follow road 1005 all the way to end of the road, which ends at Obrien Creek. Trail # 900 Trail head. Follow Trail # 900 to trail junction #1207, here is a sign that tells you how to get to the Greyback Snow Shelter at the fork of 900 and 1207. Follow foot path to shelter and you will see the other trail/path that will take you to the meadow where the Krause cabin used to stand.</t>
  </si>
  <si>
    <t>FR 1005</t>
  </si>
  <si>
    <t>Siskiyou Mountains</t>
  </si>
  <si>
    <t xml:space="preserve">forest , mountains , </t>
  </si>
  <si>
    <t>coyote bark howl</t>
  </si>
  <si>
    <t>4-5 howls over several minutes that last 3-4 seconds</t>
  </si>
  <si>
    <t>I called the witness, B.H., on the afternoon of February 25, 2009. The witness was very credible in the retelling of his encounter, which took place two years ago in a wilderness area of the Siskiyou Mountains of Oregon. This witness was very cooperative, and sent along several photos of the area. I asked B.H; "How far away were the strange, unidentified sounds from your location, and where was your son in relationship to you?" He described their relative locations as an off-angled pyramid; B.H. located at the left corner of the base, his son located at the right corner of the base (1/4 mile apart), and whatever it was making those strange sounds higher up toward the ridge, about 50 to 60 yards somewhere in front of him and to his right. At first he thought it sounded like a coyote bark, or maybe even a bear making a "woofing" sound. He then realized that it was not one of those creatures, but something else all together. He couldn't put the screeching/guttural/howling sounds to anything that he was familiar with; and he has been outdoors for most of his life backpacking and hunting. He thought his son could be in trouble, and he took off in that direction as fast as possible. There were four to five very loud screeching/guttural/howling sounds heard over several minutes. The sounds lasted three to four seconds each time. B.H. decided to go to where his son was located. As he was leaving he heard one last moaning sound. These sounds were also heard by the son, causing him to be concerned. Two days prior, his son (L.H.) found what he thought was a large bed about 300 yards in front and to his left of where B.H. first heard those strange sounds. B.H. never saw this bedding area. The following is a hand-written message from the witness regarding the bedding area, as stated by his son: "I did talk to my son, L.H., and asked him about that area we talked about. He said it was a large 6 -7 foot radius in and among brush and branches. The bed itself was completely void of any debris, and it was against a large fir tree. He said he could remember where it was, and I've included it with this email. According to L.H. it was approx. 200-300 yards up the meadow and to the left, about 300 yards below the ridge line. And, almost a perfect 45 degrees from the location of the calls or vocalizations we heard. Hope that helps." Meadow where incident happened. Note: The sounds came from the trees that are located just up and to the left of this witness as he stands in this photo, at about 50 to 60 yards up and behind him. His son's location at the time when the sounds were made was approximately 1/4 mile away, in a straight line to the witness' left. This area is located just a few miles due east of the Oregon Caves, and is close to the Bigfoot Trap that was built in the Siskiyou National Forest in 1974. The witness' directions were very precise, and I found the location as mentioned in the report on my topographical maps. The witness and his son are now confirmed believers in sasquatch creatures as being real.</t>
  </si>
  <si>
    <t>https://www.bfro.net/GDB/show_report.asp?id=24892</t>
  </si>
  <si>
    <t>15-16</t>
  </si>
  <si>
    <t>Maybe nothing, but, my wife and I were camped in Fiddler Gulch, (Lat 42.220218 Lon -123.748328 deg.), over the weekend of June 15th, 2008. Several times we heard what sounded like a branch hitting a tree. The sound was the same each time, two cracking sounds spaced about two seconds apart. My wife thinks that the sound may have been heating or cooling of a burnt out tree, cracking as it expands or contracts. We were in the Biscuit fire area. There was not much of a breeze to cause branch movement, so not likely wind. The sound was two measured beats, and was heard just once or twice morning and evening.</t>
  </si>
  <si>
    <t>end of NFD 029 at Fiddler Gulch</t>
  </si>
  <si>
    <t>Selma</t>
  </si>
  <si>
    <t>Fiddler Gulch</t>
  </si>
  <si>
    <t>2 knocks at a time , 2 seconds apart</t>
  </si>
  <si>
    <t>deer were coming into their camp and hanging out</t>
  </si>
  <si>
    <t>Spoke with our witness W.N. on the afternoon of February 16, 2009, about he and his wife's brief experiences in June of 2008 while they were working at their gold claim, and camping out in a wilderness area. W.N. seemed very astute and credible in talking about their experiences that occurred to them while on their claim in southern Oregon. On several different occasions while the witness and his wife were spending several days and nights out on their claim last summer, they had the opportunity to hear what the witness believed to be wood on wood knocks close to their camp. The wife tried to justify those sounds as tree embers still cooling down from the "Biscuit" fire, but in all reality that fire had long ago been put down due to several years of winter rains. The Biscuit fire was one of the largest in that part of Oregon. This fire burned over 500,000 acres in the area of their claim. He explained to her that the fire had been out for several years and through several winters, so the burned trees could not be making those sounds. What can be added to this report, and was a strange happening, was the fact that during those two days while the wood knocking was taking place, they had several deer come down into their camp and just seemed to hang around; almost close enough to touch, which had never happened to them before. Those burned areas do draw many wild animals after several years, especially deer, because of the new growth. Prior to last year's BFRO expedition in southern Oregon, the wife and I had the opportunity to drive up into this area, just checking on locations where our large friends might be hanging out. This area seems to be recuperating very well from that very large "Biscuit" fire that occurred several years ago. Please note that this area of Oregon also has a reputation for many Class "A" and Class "B" encounters in the recent past. The main reason this investigator thinks there is a good possibility the knocking sounds were being made by sasquatches, is the behavior of the deer around the couple.</t>
  </si>
  <si>
    <t>https://www.bfro.net/GDB/show_report.asp?id=25445</t>
  </si>
  <si>
    <t>It was about 7:15am and overcast but had just stopped raining. I was hunting near Hugo, Oregon. I was about a half a mile from where I parked my vehicle walking on an ATV trail. It was still mostly dark and I had my flashlight in my hand but turned off. I was trying to be quiet as possible while walking quickly because I wanted to make good time to a favorite clearing without spooking any deer that may be in the area. As I was walking, I saw a very large animal walking upright in front of me across the trail at about 10 yards. It didn't appear to be running but expanded the distance of about 15-20 feet in two strides from left to right of the trail. It did so without making any noise that I can remember. I instantly froze and clicked on the flashlight. What I saw made my hair stand on end. I saw a large muscular dark fur covered animal that looked to be about 7 - 7 1/2 feet tall. I guess it would be around 500 lbs. I have seen a few bears and I know positively that it was not a bear. It was maybe 20 yards away from me and moving quickly down the hillside and into the trees. The entire encounter lasted just a few seconds. I don't believe it looked back at me so I don't know what it's face looked like. I was fixated on it's body. It never made any threatening movements toward me but I had never been that scared in my life. I quickly turned around and quickly walked back to my vehicle and left.</t>
  </si>
  <si>
    <t>Jack Creek Road</t>
  </si>
  <si>
    <t>clearing , forest</t>
  </si>
  <si>
    <t>manzanita</t>
  </si>
  <si>
    <t>large buttocks</t>
  </si>
  <si>
    <t>walking between trees</t>
  </si>
  <si>
    <t>legs bent , arms swinging , gliding gait</t>
  </si>
  <si>
    <t>covered 25 yd in 5 seconds</t>
  </si>
  <si>
    <t>I contacted the witness. Our conversations were by email and by phone. I found him to be articulate and able to recall the events of the day without hesitation. As he recalled his encounter, he admitted to having "Goose Bumps" as he told me what happened. After much questioning, I am able to add the following to his encounter in his own words: "The ambient light was very low and the only way I even saw it was because I was walking slightly uphill on a ridge and I noticed something very large moving against the clouds. When I turned on the flashlight it was wet with dark brown almost black fur. When it walked, it's legs were bent, torso was slightly hunched over and its body seemed to kind of glide and didn't bounce like people do. Its arms were long, to the side of its body and swung like a person. I don't really remember what its hands looked like sorry. I have no idea if it was male or female or how old it was. It was just big and muscular with a big rear end. Its head looked like it was sitting almost directly on it's shoulders. I want to say its head looked pointy but I'm not positive. There is one more thing that I'd like to add that I forgot to say. I had a camera with me but the encounter was so short lived that even if I had remembered the camera, there is no way I could have taken a picture. I use to think with all the digital cameras out there that Sasquatch couldn't exist because there would be tons of pictures but now I can see why that isn't true." The witness stated to me he watched the Bigfoot cover 25 or so yards in less that 5 seconds but noted it didn't seem to be in a hurry. He was an avid non-believer prior to this encounter,having spent a great deal of time in the woods and not had any similar experiences. He has now changed his mind and stated he will see the area where he hunts deer in a whole new light from now on. I believe the witness has retold his encounter as it happened and I am convinced what he saw was indeed a Bigfoot. This is a sketch drawn by the witness:</t>
  </si>
  <si>
    <t>in the drawing, there is a strip of hair that runs down the back. makes me think of how skeptics of the Patty film say they can see "the zipper". perhaps its this section of hair they are mistaking as a zipper</t>
  </si>
  <si>
    <t>https://www.bfro.net/GDB/show_report.asp?id=28445</t>
  </si>
  <si>
    <t>Klamath</t>
  </si>
  <si>
    <t>My brother and I were spending the night in our grandparents' camp trailer, which sat about 20 yards away from our parents' house. We were staying there because our other set of grandparents were borrowing our bedrooms in the house for the evening as guests. Initially, my dad escorted the two of us out to the trailer and tucked us in. He locked the door as he left. That was at about 10:00 p.m., maybe 11:00 p.m. As my dad left, I turned on the light so that I could look at a book that I checked out at school that day. I laid there in bed and looked through the book. My brother was laying directly to the left of me in his sleeping bag. I was reading the book for about an hour when I noticed peculiar footsteps outside of the trailer. The footsteps were deep-sounding thuds like deer make in the woods. I used to hunt, so I was familiar with "deer sounds". There were always a lot of deer around our house in the night, so I paid it no mind at first. I was just thinking deer were walking around the trailer and on the lawn which surrounded the house. I continued to look through my book for maybe 15 minutes when I realized that the footsteps were not going away and were very close. This started to really creep me out. I reached up to the light and turned it off. At this point, I just listened. The footsteps continued in the vicinity of the trailer. This continued for about 10 minutes after I shut the light out. After this, the horrific started. [At this point, my story is probably going to sound like an unbelievable haunted house story, but you must believe me. After this incident happened, I never spoke of it to anyone outside of the family for years. Recently, I've told my good friends and my wife this story because now days I guess I just don't care if they believe it or not.] I was laying there listening to the footsteps when suddenly I heard what sounded like fingernails or claws gently brushing the side of the trailer and the trailer door. I was petrified. This continued off and on for a half of an hour. The next event was really creepy: The animal outside started to claw at or play with the ceiling vent in the middle and at the top of the trailer. I didn't see anything at first, but then I saw what looked like the silhouette of a long shaggy finger poking through the vent above the metal mesh screen. It reached from one end of the vent to almost the other side. This lasted for only a few seconds, and then the ceiling vent was still and silent. However, the footsteps continued around the trailer for at least an hour more. I figure it was past midnight by this time. During this period, I heard the animal trip over the trailer hitch or something like that. This was confirmed by the ping of reverberating metal. The animal continued to stay within the vicinity of the trailer after midnight. What happened next makes me believe that this animal was probably a Bigfoot. At this point, I heard a car turn off the main paved road and up our subdivision's dirt road (about a quarter mile away). As the vehicle closed on our location, the creature sprinted directly towards what sounded like an eastern direction. What I heard was deep, coherent, bipedal footsteps. This creature was very heavy, but bipedal. As it turned out, the car coming up the road turned into our neighbor's driveway. It was indeed our neighbors, and they appeared to have just come from a party by the way they were talking. They were only mere feet from my brother and I, but we were so scared that we couldn't move or yell for help. Our neighbors went into their house, and I continued to listen for the animal. I could hear the thing walking probably a hundred yards away out in the forest and sagebrush, but it appeared to be keeping its distance. I could hear the distinct bipedal footsteps. The creature did this for a couple of hours, and I was starting to feel as if it were getting safer. I went to sleep finally. However, sometime later I was awakened by the sound of something literally punching or hitting the trailer. I heard the footsteps again up close. The animal was back. It walked around the trailer as it did earlier and then it appeared to go away and I went back to sleep. During the entire event, my brother and I did not move a muscle or even say a word to each other. The next day, we stayed in that trailer until my dad finally came looking for us at 11:00 a.m. We were two frightened boys.</t>
  </si>
  <si>
    <t>private residence in subdivision 15 miles south of Klamath Falls</t>
  </si>
  <si>
    <t>Keno</t>
  </si>
  <si>
    <t>Ken-Worden Road</t>
  </si>
  <si>
    <t>pine trees , juniper trees</t>
  </si>
  <si>
    <t>shaggy finger</t>
  </si>
  <si>
    <t>walking around trailer , messing with vent , scartching trilaer sides</t>
  </si>
  <si>
    <t>https://www.bfro.net/GDB/show_report.asp?id=681</t>
  </si>
  <si>
    <t>I believe that I saw a Bigfoot in Oregon back in the 80's. I was with my parents and sister on a camping trip somewhere south of Crater Lake. It was around 9:00 p.m. and had been dark for at least an hour. We all went to bed; my parents slept in the trailer and my sister slept in the camper and I got to sleep in the tent. We had all got in our spots with the tent about 15 feet from the trailer. I crawled in my sleeping bag and could here my parents voices but couldn't understand what they were saying. I could also hear a couple twigs snap. At first I thought it was a squirrel but then I thought; they aren't out at night. The terrain is flat with small pine cones and tons of pine needles covering the ground. We were the farthest campground out and national forest all around. The closest campsite to ours was about 60 yards away and there was one guy in it and he had a great big bon fire going. I saw him right before I went in the tent and could here him banging some pots or pans now and then. So this noise was getting closer. It wasn't very loud but I could make out actual footsteps. It was coming from the wooded side of the tent. This tent is a 9x12 with about 5ft. walls. I could still hear my parents and knew it wasn't the guy in the next camp site. It was at the back of the tent and it was coming around towards the front. In the corner of the tent I could see the glow from the bon fire. I was looking at the glow because that is the only bit of light that I could see anything. I could make out this outline shadow and it was human like but could only see from about the chest down. It was very quiet and purposeful in it's walking. It bumped the corner of the tent and and the whole tent shook. It seemed to stop right in the fire glow and stare at the tent as if to wonder why it shook. I would think that if it was a man, that when it bumped the tent that it would have acted different than just staring at it. It was now walking around to the front of the tent which the zipper was right next to the pavement in which I would not be able to hear it walk anymore; which in fact I didn't. If that zipper would have moved a millimeter; I would have screamed my head off! I didn't get much sleep that night and the next night I slept in the camper.</t>
  </si>
  <si>
    <t>south of Crater Lake</t>
  </si>
  <si>
    <t>Crater Lake</t>
  </si>
  <si>
    <t>walking around tent</t>
  </si>
  <si>
    <t>I talked with the witness by phone. The following details can be added to the report. --When the witness first saw the figure, it was turned sideways and he could only see from the shoulders to the waist. --The creature was not overly massive but not skinny either. --The witness looked for prints the next morning, but the ground was covered in pine needles.</t>
  </si>
  <si>
    <t>https://www.bfro.net/GDB/show_report.asp?id=8025</t>
  </si>
  <si>
    <t>There were 4 adults and 3 older children in the car. We were waiting for Amtrak to show up. It was close to dusk. Something came across our view WAY across the tracks...maybe 200 ft away. I could be wrong about the distance. On the far side was the edge of the forest. Walking along the edge of the forest, in southerly direction, was a big brown hairy creature. At first we thought it was someone in costume... but soon realized it wasn't and that it was a real "thing." It continued walking in a lurching forward fashion... looking back over its shoulder at us. It was cold outside so we had the kids get into the car. The being scared us. Chemult is so isolated. We were the only people there. Since we couldn't explain what we saw, we just decided to collectively drop the subject..... and tried to forget about it. A few years later I read a letter in the personals section of the Bend Bulletin newspaper...asking if anyone in Central Oregon had seen Bigfoot. All of a sudden, the light came on in my head and I realized what we had seen way back when. Then I called up the others who had been there and they all agreed. I showed them the famouse 1967 photo and that coucld have been taken by us! Just thought I would share with you. Finally, somewhere I can tell this story and have someone believe me!!!!</t>
  </si>
  <si>
    <t>Chemult</t>
  </si>
  <si>
    <t>forest , railroad tracks</t>
  </si>
  <si>
    <t>walking along treeline away from witnesses</t>
  </si>
  <si>
    <t>"lurching"</t>
  </si>
  <si>
    <t>https://www.bfro.net/GDB/show_report.asp?id=683</t>
  </si>
  <si>
    <t>I was sleeping in my big rig with the engine off and my alarm was set for 4:15 a.m. Somthing woke me up five minutes before I was supposed to get up. I got out of the truck to have a look around and saw nothing. I then got back into the truck when I heard a sound that made my skin crawl. It was a loud high pitched whooping sound that echoed throughout the forest. I have never heard anything like this before. About a year later me and my son were watching the Discovery chanel or The Learning Chanel about Bigfoot and they had what was supposedly the sound from a Bigfoot. It was the very same sound. And again it made my skin crawl and the hair on my neck stand up. My son thought it was very funny that his dad was standing on the couch like a scared old lady when we heard it.</t>
  </si>
  <si>
    <t>Hwy 97 across the street from a restaurant</t>
  </si>
  <si>
    <t>Hwy 97</t>
  </si>
  <si>
    <t>high pitch whooping</t>
  </si>
  <si>
    <t>https://www.bfro.net/GDB/show_report.asp?id=682</t>
  </si>
  <si>
    <t>In August of 1998, I hiked into the Sky Lake Wilderness to Squaw Lake to fish. Squaw Lake is located in dense alpine forest approx. southeast of the upper end of Fourmile Lake and reached by trail 3 miles from the Fourmile Lake campground. When I reached the lake, mosquitoes were so bad that I made my way to the Lake shore where an on-shore wind kept most of them away from me . At the shore I fished for awhile when the wind briefly changed direction, blowing off shore. As the wind changed I noticed a very foul smell. I remember thinking that there must be something dead in the willow thicket about 10' on the otherside of the trail from where I was standing on the lake shore. This smell was followed shortly by a sound like something hitting a tree with a large rock or branch. This was followed awhile later by what I passed off as a bird, but it was not like a sound made by a bird, more like a high pitched howling. This sound was like the screem recorded in Ohio that the BFRO has on your website and gives me chills every time I replay it. This screem was followed by the tree pounding sound again. By this time I was becoming very unnerved and had an increasingly overwhelming feeling of being watched and I did not want to find out what it was, so I gathered up my courage made my way through the mosquitoes back to the trail,returned to the trail-head and left the area.</t>
  </si>
  <si>
    <t>Sky Lakes Trail near Squaw Lake</t>
  </si>
  <si>
    <t>Klamath Falls</t>
  </si>
  <si>
    <t>FS Rd 3661 off Hwy 140</t>
  </si>
  <si>
    <t>Squaw Lake</t>
  </si>
  <si>
    <t>noticed broken branches 10' in a tree</t>
  </si>
  <si>
    <t>Talked with Larry C. for several minutes about the Sky Lakes Wilderness area near Squaw Lake. This area appears to be prime habitat for sasquatch and is probably part of the home range for a family group. Larry C. is interested to follow-up on his experience in the Squaw Lake area.</t>
  </si>
  <si>
    <t>https://www.bfro.net/GDB/show_report.asp?id=455</t>
  </si>
  <si>
    <t>Date: 09/19/2004 Time: Approx. 6:00 PM Conditions: Partly Cloudy w/ clear visibility Location: About one mile or less from Cascade Summit Pass on Hwy 138. I had spent the weekend visiting my kids in Ashland and was returning home to Redmond. I was traveling on a very straight section of 138 East of the pass when I saw a large very dark humanoid figure appear out of the woods and very quickly run (great strides) across the roadway and disappear into the woods to the south before I could get even to it. It was maybe 50 yards ahead at first sight. Though it was clear, it appeared to be shadowed from head to foot.</t>
  </si>
  <si>
    <t>10 miles west of the junction between Hwy 138 and Hwy 97 aka Dimaond Lake Junction</t>
  </si>
  <si>
    <t>Chiloquin</t>
  </si>
  <si>
    <t>walking quickly</t>
  </si>
  <si>
    <t>As described by the eye witness, the creature walked at an accelerated pace across the highway without actually running. It appeared black from head to toe.</t>
  </si>
  <si>
    <t>https://www.bfro.net/GDB/show_report.asp?id=9352</t>
  </si>
  <si>
    <t>I stepped outside to empty the trash when I heard at first what sounded like a siren. It could best be described as sounding similar to the whoops posted on this site. There were 4 or 5 loud whoops that had more emphasis towards the end of the sound. Immediately following the first sound and continuing throughout the sounds I could here a pack of coyotes going absolutely nuts. There are a lot of coyotes that frequent the area so I know their sounds really well. Sometimes they get worked up but never anything like this. After the sounds ended everything went quiet, even the coyotes stopped howling.</t>
  </si>
  <si>
    <t>before Running Y Resort on the south side of Hwy 140 W</t>
  </si>
  <si>
    <t>Hwy 140 W</t>
  </si>
  <si>
    <t>forest , hills , lake</t>
  </si>
  <si>
    <t>juniper trees</t>
  </si>
  <si>
    <t>coyotes howling with it</t>
  </si>
  <si>
    <t>https://www.bfro.net/GDB/show_report.asp?id=13597</t>
  </si>
  <si>
    <t>Will Robinson</t>
  </si>
  <si>
    <t>6:45 the night of December 10th I was driving home from bonanza high school on highway 140 east with my two duaghters and son when we drove around the last sharp curve and just past mile marker 29 when my headlights picked up a movement on the side of the rode about 50 yards a head of us. At first glance I thought it was a person because it stood upright and walked on two legs however as it stode acroos the highway its gate was slightly hurried and it only took two massive strides to reach the other side of the road. The shape was like a human however it was extreamly tall approx. 8 to eight and a half feet due to the limited light cast by my headlights I could only see a large dark shape and little or no features. I slowed my van down to see if I could spot it in the trees at the side of the road but it had disappeared. Shaken by the sight I asked everyone in the car if they had seen something in the road and one of my daughters as well as my 20 year old son described exactly what I thought I saw. It wasn't until we reached our home approx. a mile further down the road that we realized what it must have been we had no other explaination for the size, shape or huge stride of this creature.</t>
  </si>
  <si>
    <t>mile marker 29 on Hwy 140 E</t>
  </si>
  <si>
    <t>Bonanza</t>
  </si>
  <si>
    <t>Hwy 140 E</t>
  </si>
  <si>
    <t>forest , mountains , farmland</t>
  </si>
  <si>
    <t>daughter heard screams a few weeks later</t>
  </si>
  <si>
    <t>After speaking with the witness some additional details should be added. When this sighting occurred it was approximately five degrees outside at an elevation of 4000 feet. She thought the creature was a person at first sight when it stood up and crossed the highway, but when it crossed a two lane highway in two strides smoothly and with no effort; seemingly impossible for a human since each stride was a least ten feet long from a standing position. She also noticed the size - very tall with very long arms that swung as the creature moved, and it appeared to be dark brown or black in color. After the creature crossed the highway it disappeared down a hill where the witness' house is located with only five or six other houses at the bottom the same hill. She informed her neighbors of her sighting, but none of them had seen or heard anything. However, the witness' daughter was woken up in the middle of the night by something screaming outside of her window a couple weeks after their experience.</t>
  </si>
  <si>
    <t>https://www.bfro.net/GDB/show_report.asp?id=27087</t>
  </si>
  <si>
    <t>Lake</t>
  </si>
  <si>
    <t>Tracks of 3 "animals", different sizes. at the edge of the lake in soft soil. Looked like they were feeding on the underwater plants at one end of the Lake. Tracks indicated that they were at that location on 2 different occassions in early October, 1999. Single animal'strack was first observed, On a return visit about two weeks later there were three sets of tracks. All the tracks were at the edge of lake where a large leafed underwater plant was growing. We observed that the plants had been stripped from the water where the tracks were found. I photographed and video taped the tracks and the area. I have visited the site several times in November and December and have found no more evidence. The tracks were destroyed by weather before I could get a plaster cast made. I have a video tape and several photos of the tracks.</t>
  </si>
  <si>
    <t>Withers Lake in the paisley Ranger District</t>
  </si>
  <si>
    <t>Paisley</t>
  </si>
  <si>
    <t>Hwy 31 USFS Rd 3360</t>
  </si>
  <si>
    <t>Withers lake</t>
  </si>
  <si>
    <t>potentially feeding on lake vegetation</t>
  </si>
  <si>
    <t>https://www.bfro.net/GDB/show_report.asp?id=684</t>
  </si>
  <si>
    <t>Lane</t>
  </si>
  <si>
    <t>I was traveling home from Bend after picking up my children and we were about about 10 miles east of McKenzie Bridge when I saw a large creature standing beside the road on the left side. I only saw it for a few seconds and it was perfectly still with it's hands hanging down at it's sides. I judged it to be well over 6 feet tall. I said "What in the heck was that?" as we passed by. My wife was with me in the front and she said she didn't know. As soon as I could I turned the car around and went back for another look but there was nothing there to be seen. There were 3 adults and three children in the car and all but the smallest child saw the creature. I know this took place many years ago but the scene is still vivid in my mind. Twenty years after this incident occured my wife and were talking about it and I mentioned it standing on the left side of the road and she said "The left side? The one I saw was on the right side!" Chills ran down my spine when she said that. We had talked about the incident many times but this was the first time we realized we had both seen different creatures!</t>
  </si>
  <si>
    <t>10 miles east of McKenzie Bridge on Hwy 126</t>
  </si>
  <si>
    <t>McKenzie Bridge</t>
  </si>
  <si>
    <t>Hwy 126</t>
  </si>
  <si>
    <t>highway embankment</t>
  </si>
  <si>
    <t>https://www.bfro.net/GDB/show_report.asp?id=4595</t>
  </si>
  <si>
    <t>In May or June of 1977 my wife and I decided to take a ride up the MacKenzie River from Eugene on a Sunday afternoon. After stopping at Cougar Springs, we headed up to Proxy Falls area and hiked into the Three Sisters Wilderness area about three miles. We had just entered a meadow about twenty yards wide and stopped to talk when we both heard something that sounded large moving in the trees just outside the clearing. We both started listening. Whatever was in the trees was making a low, soft grunting sound and it's footsteps were audible and heavy. It sounded like a biped. My wife asked me what it was but I had never heard something make that sound before. I grew up about 40 miles from this spot in the upper Santiam River area. Whatever it was completely circled us, staying in the trees, twice. We were both becoming uneasy, and my wife asked me to get us out of there. We began to walk back down the trail, stopping occasionally to see if it was following. It didn't.</t>
  </si>
  <si>
    <t>O-126 to O-242 to Proxy Falls Trailhead</t>
  </si>
  <si>
    <t>Belknap Springs</t>
  </si>
  <si>
    <t>MacKenzie Hwy</t>
  </si>
  <si>
    <t>Proxy Falls</t>
  </si>
  <si>
    <t>stopming thorugh brush</t>
  </si>
  <si>
    <t>circled them twice</t>
  </si>
  <si>
    <t>I spoke with the witness by phone and have a few more details to add to his report. They immediately left the trail from Proxy Falls to pick their way along game trails traveling approximately three miles and stepped into a clearing about twenty yards wide. The animal initially crashed through some brush and he thought it might be an elk until it began to grunt. The grunting was a very low, soft, odd warbling. The animal made this sound as it circled the couple twice. The animal could be heard occasionally popping brush. Approximately 10 minutes passed from the time they noticed the animal until they decided to leave. The decision to get out of there was more instinctual than thought out. All he could think about was the safety of his car. He stated at first they walked, afraid of being chased and stopped one hundred yards away to listen. They could still hear the animal popping brush so they picked up their pace until they reached their car. He is familiar with the fauna of the area and has had experiences with bear, cougar, etc. of which he said, ” I’m cautious, but not afraid when around bear, or cougar, but this thing really spooked me.” He stated that it would be unusual behavior for a bear and added that he and his wife were not carrying any food. They discussed the possibility that it was a Bigfoot on the way back to their car. The McKenzie Highway O-242 just east of Proxy Falls is closed for all but five months of the year and generally not open until mid-July The terrain of the Three Sisters Wilderness is rough, being formed by a lava flow. Many small bodies of water can be found and few people pass through this area during the very short three to four months it is accessible. There are no roads into the heart of the wilderness area. The witness, an Associate Professor of Electronics and Electrical Engineering, was sincere and I have no reason to question the validity of his experience.</t>
  </si>
  <si>
    <t>https://www.bfro.net/GDB/show_report.asp?id=21154</t>
  </si>
  <si>
    <t>This sequence of events occurred in December 1978, a few days before Christmas. The location was at the edge of the Oregon Dunes National Recreation Area near Cleawox Lake, about half a mile west of the Coast Highway 101 across from the Jessie M. Honeyman Memorial State Park. The air was slightly hazy but brightly illuminated by a waning moon between full and third quarter. The observer with her German Shepherd dog had been walking in the beautiful night, very warmly dressed, as was her habit. She had been standing quietly on a high spot with trees in the ridged terrain covered with beach grass and intermittent impenetrable thickets, at about 1 AM, when she observed the silhouette of what she thought was a man approaching in her direction from the north about 400 yards away. This person was walking on an elevated ridge that projected him against the skyline, the north-south ridge oriented running past her to the west. Throughout the entire pacing sequence she could see light through the legs. Not wanting to have an encounter at that hour with anybody, she retreated below the ridgeline and sat down in a concealed and dark hollow with her dog. As the “person” got closer at a brisk pace, the dog bolted towards it, barking and with its running start ran to the top of the ridge about 500’ ahead of the figure. There the dog immediately made several “yaiyeeee - yaiyeee” distress calls and ran back to the observer, huddling close to her and shivering. It should be mentioned here, that the dog had lived in Alaska and had had encounters with moose, bear and other mammals and had never reacted in this manner. The approaching individual seemingly took no notice of the dog, did not break stride or slow down but kept getting closer with its steady stride. At this stage, it made a left turn and walked directly toward the observer, she observed that the head and shoulders traveled without vertical motion, as if the individual were traveling on cross-country skis. She also observed a distinct “sliding” motion of the feet, which she believes was caused by a peculiar sideways swing of the foot and leg. It came to a stop about 150’ from the observer. It should be added at this juncture that during the entire approach, the creature walked on the anterior half of the foot with a 5’ pace, as ascertained by inspection on the next day. It stopped in the exact place where the dog had turned around and faced in the direction the dog had run. The hooded observer shielded her face with her gloved hands and hood to be less visible. After several minutes with no motion on either side, the “person” got progressively smaller until only a lump remained visible. The observer contemplated whether the “person” was receding but decided that it was simply hunkering down and watching. After a while, in fact, the figure stood back up and seemed to hold both of its hands beside its head, perhaps cupping its ears to hear better in the prevailing brisk wind from its rear (from the west). It then started walking more slowly toward the observer, taking 3’ steps (as verified later). During this approach it swayed dramatically from side to side. The observer now also noticed that the creature was evidently naked by its silhouetted legs clearly outlined up to its crotch. Its legs turned out in a peculiar manner during each step but each footfall was set exactly in line with the preceding foot, a detail verified later in daylight. At this juncture, she came to the inevitable conclusion that she was observing a non-human individual (Only to be positively confirmed when it subsequently ran). Intermittently, she noticed that the hair on the head and shoulders “bristled” and flared out. She could now estimate that its height was between 8’ and 9’. During the walking and standing phase, light was always visible between its long legs which were rather slender in front view, but thicker when seen from the side. Upper and lower legs seemed of normal relative proportions, but longer than human proportions in reference to the upper body. In face-on view, the individual had a huge head and masssive shoulders, no visible neck, with a peak to the head and backpack-like hump on the shoulders, long arms with hands hanging clear of the torso to either side almost to the knees and a narrow waist. The hair on the peak of its head occasionally flared up and was additionally ruffled by the wind. After some time, after the creature had held its hands again to its head (ears), it suddenly dropped low down and then launched itself with a powerful push-off off the side of the ridge, about 10' high, into an instant high-speed run, in which it covered 95’ to concealment in three 30’ steps, with the legs straight out in front and back, giving the impression of a different hip articulation than that of man. [The human record for the corresponding effort, the triple jump, is just over 60’] To this point about 30 minutes had elapsed. The creature appeared to run at an angle toward the observer rather than away, perhaps to circle to the downwind side. The dog was shivering violently at this time, when the observer decided to show herself on top of the ridge behind her, where she stood for a moment waving her walking stick demonstratively in the air, while the dog pressed against her legs. Then she forced herself to walk, fighting the inclination to run, the half mile or so back to the parking lot and her car, where she and her dog sat with open windows. The dog would intermittently look in one direction or the other and woof slightly. At this point the hidden creature let out two intense, loud and powerful screams, a sound “paralyzing” in its intensity and beyond comparison to anything else. Thereafter, it appeared to be gone and the dog fell asleep. The next morning the observer surveyed the scene of the previous night and made additional observations. The approach of the creature along the ridge top was shown by half footprints, 8-9” wide, with a step length of about 5’4”, in a straight line without stradle. The width of the foot would indicate a foot length of between 18” and 20”, in turn commensurate with a height above 8’, in congruence with the observer’s estimate. The uniform walking on the front part of the foot suggests that the animal was using a “stealth” walking, undoubtedly having detected the observer early on as she had seen its approach. The footprints were not particularly deeply imprinted, in keeping with the rather slender-waisted and thin-legged appearance observed during the night.</t>
  </si>
  <si>
    <t>edge of Oregon Dunes National Recreation Area west of Hwy 101 across from the Jessue M. Honeyman Memorial State Park</t>
  </si>
  <si>
    <t>Florence</t>
  </si>
  <si>
    <t>Hwy `0`</t>
  </si>
  <si>
    <t>Oregon Dunes National Recreation Area</t>
  </si>
  <si>
    <t>hair bristled on head</t>
  </si>
  <si>
    <t>came towards witness, cupped ears</t>
  </si>
  <si>
    <t>walking , run , walked on outside of foot</t>
  </si>
  <si>
    <t>dog was very scared</t>
  </si>
  <si>
    <t>https://www.bfro.net/GDB/show_report.asp?id=10977</t>
  </si>
  <si>
    <t>My veterinarian sister, former girlfriend, and myself had been on a road trip and had finished eating dinner at the Sizzler in Bend, when we headed south to find a camping spot for the night. We were heading south and then west when we stumbled onto Kitson Springs, a deserted place when we arrived. We basically threw our sleeping bags on the ground and went to sleep. In no more than 10 minutes we heard loud rustling by the spring about 20 yards away, then a series of loud stomping, then a blood curdling shrieking and howling that lasted nearly 20 minutes. If you are familiar with the Puyallup tape from 1974, this will give you an example of what we heard. We could not see the creature. I had to cover my ears and my two companions panicked, so I told them to play dead. We were scared stiff anyway. I whispered to my sister, the vet, if she thought it could be a cougar which she thought was ridiculous. She suggested it sounded apelike. The "creature" ran at tremendous speed up the hillside screaming the whole way and we heard the shrieks in the distance for at least another 10 minutes. We somehow fell asleep and awoke in the morning not quite sure of what had been there. I found NO tracks, but had little time to look; since my sister threatened to drive away without me if I didn't get in the car. How we fell asleep, I don't know.</t>
  </si>
  <si>
    <t>Kitson Springs</t>
  </si>
  <si>
    <t>forest , mountain , streams</t>
  </si>
  <si>
    <t>stomping , run</t>
  </si>
  <si>
    <t>howling , shrieking</t>
  </si>
  <si>
    <t>Contacted Paul regarding sightings report dated in 1978. Paul has a BA in Anthropology and has worked as a archaeologist with the California Department of Transportation. He studied under Rosalind Ribnick who exposed Paul to the bigfoot phenomenon in great detail...she is convinced of the Giganopithecus theory. Paul did NOT have what we would call a "BFRO Sighting" as other people report. Paul had what I would call a "Bigfoot Encounter" where BF is heard shrieking, howling, and stomping in the night.</t>
  </si>
  <si>
    <t>https://www.bfro.net/GDB/show_report.asp?id=80</t>
  </si>
  <si>
    <t>1983-1984</t>
  </si>
  <si>
    <t>I was staying the summer with an older cousin and his wife in the summer of 1983 or 1984. I was 13 or 14 at the time. They lived in the mountains somewhere out of Elmira(not sure of the exact spelling but it is close to Eugene). My cousin and his wife were new to Oregon; they had recently moved there from Bakersfield CA. My cousin was wanting to do some scouting as deer season was soon coming up, so one morning we packed a lunch and headed out into the forest from his house. In this area there was only one paved road and in the direction we headed there was only one dirt road that soon ended. There was a fairly good hiking trail that we traveled on for maybe an hour and a half then we came apon a smaller less-traveled path that we stayed on for a good 45 minutes, stopping now and again on the edge of small clearings. The forest became to thick to see very far at all. So we decided to try and make our way up onto the side of a mountain we had been traveling at the base of. After about 30 40 minutes of dead-end game trails we had gotten high enough that the forest started to thin a bit. We came to a small clearing that gave us a slight view of the valley below. We decided that we had gone far enough and decided to stop there and eat before turning back. It wasn't but just a moment after getting our food out and sitting back on an old log that we herd some rustling and snapping of twigs what seemed like just out of our sight in the dense forest. By the sound of the twigs we both knew this couldn't be a rabbit or any small animal. My cousin instantly turned and whispered BEAR. We were still for about 1 minute, then came identical noises from the opposite side of the clearing. This really confussed me as the sound were rather loud and I didn't see how it could have moved to the other side of the clearing without us hearing. My cousin then whispered TWO BEARS. He then whispered "They smell the food." Just then there was a loud snap in the area of the second noises. Another the thing that was most frightening was the loudness of cracking. I thought this is one huge bear. Over the next 2 minutes I was terrified as the snapping and breaking of what must have been large branches changed position around the clearing never did the noise come simultaniously from the same spot. Not untill I heard the shot did I see my cousin with a snub nose .38 pointed into the air. As soon as he fired there came a loud powerful roar that started low in pitch and ended very high (not shrill). It was a warning I will never forget. As soon as this powerful yell,scream,bellow,??? ended we were on our feet running in the direction we had come from. After about 50 yards to our horror there came another yell and I was sure this thing was following us. We began running full speed. I instantly started getting scratched and stuck by the thick forest. We were running downhill and at about 150- 200 yards there was it again screamed. It seemed so close but we never saw anything: no movement, shadow, shape --nothing. We were now running as fast as we possibly could not on paths. I can only describe it as reckless abandon. Several times I lost my feet and rolled and dove through ferns, trees and thorny bushes. I became separated from my cousin but never slowed up as this scream would repeat approx every 20 seconds. Once back on the trail, my cousin emerged about 50 feet from me. We still ran for what must have been a mile before this thing let up and started giving us some distance. But every time we started to stop or even slow it would yell as if to say, "Not yet -- get going." It was the tiredest I had ever been. My lungs throat were were way past hurting. I was so tired I was dizzy. I felt as if I would pass out any moment. We made it back to the house where his wife waited at the door, having heard the shots and screams. I was ripped to shreds from the forest. My cousin refused to believe it was something like bigfoot although he knew it was no bear. He thought it was some pissed off crazy mountain man. I knew not there wasn't a man alive that could have kept up with us,let alone make that noise. I only went outside 2 more times in the next week I was there, once to go to the library and then to the train home. We went to the library to research what this could have been. My cousin said it was a panther but I don't think he actually believed this. He wouldn't let me talk to anyone about it.</t>
  </si>
  <si>
    <t>Elmira</t>
  </si>
  <si>
    <t>circling witnesses</t>
  </si>
  <si>
    <t>The witness described the area as wooded and quiet. The day was overcast. He told me that he and his cousin had stopped for lunch at a small clearing. The sounds of twigs breaking started as soon as their own feet were quiet. He said it sounded like they were surrounded. They would first hear a snap on one side of them, then the other. However, the witness' feeling is that it was one animal, making it seem as though there was a second. He is not sure how he could not have seen what was chasing him. Concerning the vocalization, he told me that it started low and grew in intensity. The witness said that it conveyed to him that he was in no way supposed to be there. He wanted to cut his stay at his cousin's home short, leaving not long after this. His cousin continues to brush the incident off.</t>
  </si>
  <si>
    <t>https://www.bfro.net/GDB/show_report.asp?id=3200</t>
  </si>
  <si>
    <t>On the afternoon of August 17, 1984, about 3 or 4 pm, my (now ex)wife and I were leisurely riding our Vespa motor scooter in the woods on Fairview Mtn. Road, near Yachats on the Central Oregon Coast. We had been coasting downhill for a minute or two with the engine shut off, so it was very quiet. We pulled over off the road to look at the nice view of the horizon. The weather was clear and warm. Our visibility was excellent. At that point we noticed movement about 100 yards slightly downhill on the far side of the clearcut. A large brown creature got up off the ground, looked at us, and started walking down the hill along the treeline, looking at us a few more times. It walked about 20 seconds and maybe 150 feet directly in our view before it stepped up on a 4 foot tall bank, parted the brush and entered the forest. Along the way, it walked behind and close to a stump, and about 1/3 of its body was visible above the stump from our point of view. The creature walked upright, had a flat face, unlike a bear, a flat chest, and it swung its arms as it walked, very much like humans do. It was too far away to identify the features of the face, but we could tell the top of the head was covered with hair and there was a mane of heavier hair on it's back and shoulders. The body was large and bulky. It did not run, but moved fairly quickly with long strides. When it went into the brush, I said, "let's go down there!" And she said, "let's get the hell out of here!" So we compromised and waited 15 minutes before we went down to take a look. We found the circle where it was napping, round and about 7 feet in diameter. The dry grass was matted down. The foot prints away were about 20 inches long and about 7 feet heel to heel. The ground was too dry to make a detailed print, but the imprint was clearly there, and it indented the ground about an inch to inch and a half. We did not notice any smell like some people report. The stump it walked behind was about 6.5 feet tall. We guessed that accounting for the slope and difference in our elevation from the creature, that it might have been about 8 or 8.5 feet tall, because about 1/3 of its body was above the stump from our view.</t>
  </si>
  <si>
    <t>east of Hwy 101 on Fairview Mountain Rd. 10-12 miles</t>
  </si>
  <si>
    <t>Yachats</t>
  </si>
  <si>
    <t>Fairview Mountain Road</t>
  </si>
  <si>
    <t>"heavier" hair on back and shoulder</t>
  </si>
  <si>
    <t>sleeping on ground then got up and walked away</t>
  </si>
  <si>
    <t>quick walk , swinging arms as it walked</t>
  </si>
  <si>
    <t>the spot where it was laying was round and about 7 feet in diameter</t>
  </si>
  <si>
    <t>https://www.bfro.net/GDB/show_report.asp?id=5529</t>
  </si>
  <si>
    <t>Bob and Autumn</t>
  </si>
  <si>
    <t>1992-1993</t>
  </si>
  <si>
    <t>My cousin and I were on a camping trip to the Bohemia Mine area like we do at least two times a year. This was in 1992 or 1993 I belive in August.We setup camp anf then hiked around until evening then came back and made dinner. After dinner it was dark so we went up to lookout tower which besides Bohemia Mountain itself was the highest peak about 6000 ft. there was a meteior shower that weekend and we went up to watch it. We stayed up there till about 21:00 I think and then went back to our camp. We stayed up for about half of an hour then went to bed. We had a 3 man tent to sleep in. At about 22:00-23:00 I was just about to fall asleep when I started hearing branches breaking like something walking through the woods towards us. It started a ways away from our camp and kept getting closer. My cousin was calling my name and asking me if I had heard the sounds but I was consentrating on listening to them and to scared to answer him so I just lay there like I was asleep. we had taken his car up there and we parked it about 100 ft. away from our tent because there was to many branches and stuff to drive it all the way up to the tent. The noises stopped and all the sudden there was high pitched and fast " Woop, Woop, Woop" thatfrom about where his car was parked. My cousin asked what that noise was and said nothing because it scared me to death. Then it started walking our way and we just layed there and listened and it got closer and closer to our tent until it came about a couple of ft. away. We were so scared we layed there and didnt move a mustle because whatever it was had been walking on two feet not four. It stopped making noise a couple of ft away and we couldnt hear any walking until we could here it was right next tot he tent it had snuck up real quiet we could hear it breathing, when my cousin moved a leg it scared whatever was outside our tent and it took off running and we could hear the individual steps that hit the ground like thunder. It sounded very heavy. It ran off about 50 ft. and stopped. Then it would start walking back towards us, got within about 10 ft. then we couldnt hear it anymore. Then all the sudden it was right next to the tent. It had snuck up real quiet again to our tent: it could move very quiet when it chose to, it move from one side of the tent to the other quietly and fast, it would beon one side and then the other before we new it. It did this pretty much all night. It had left once then came back. finally we fell asleep off and on. In the morning we looked for tracks but there was to much forest litter to see any. we did not have any protection with us at the time and I have never been so scared in my life. I have believed in Sasquatch pretty much all my life, my cousin and I go up there a couple of times a year to look for evidence and hope to have another encounter, but have not. I have hunted since I was a little boy with my father and continue to hunt today and I know the sounds deer, elk and other four legged creatures make when walking and this creature definetly was walking on two legs. Deer usually visit our camp when we go up there and we can hear them coming in the dark, they get close and we can see them in the flashlight. I have read other accounts in books after ours and have found a few simulaitys, like the heavy footsteps when it ran, the " Woop, Woop, Woop" we heard is also in Roosevelts account I believe as well as others. My cousin and I have read books about the fourtys and some of the miners reported seeing Bigfoot, there is also other reports from the Cottage Grove area that I have from old newspapers. I have became a volunteer researcher and have read alot of reports and my cousin and I ahve gone over this in our heads to make sure that it couldnt have been another animal that visited us and we know that it was a Sasquatch.</t>
  </si>
  <si>
    <t>Bohemia Mining District 15 miles east of Cottage Grove</t>
  </si>
  <si>
    <t>Cottage Grove</t>
  </si>
  <si>
    <t>Row River Road</t>
  </si>
  <si>
    <t>Bohemia Mining District</t>
  </si>
  <si>
    <t>coming up to tent , circling camp</t>
  </si>
  <si>
    <t>interesting location</t>
  </si>
  <si>
    <t>https://www.bfro.net/GDB/show_report.asp?id=685</t>
  </si>
  <si>
    <t>While we were tent camping at Waldo Lake in the Oregon Cascades, at about 4 am we heard a moaning howl. My wife woke me up and said that there was a bear in the camp. I heard the howl and had no idea what kind of animal made that noise. Another camper a few hundred feet away had dogs that starting going crazy barking. The howling went on for about 20 minutes to a half hour. Our German shepherd started growling. We got up and got in the car with our sleeping bags still thinking it was a bear. At about 5 am and still dark, the other camper left in a hurry in his pickup. It looked like he lit about a half gallon of Coleman fuel in his fire pit. The flames were probably 6 feet tall. We did not see or hear anything else that night. The next day I walked around and looked for signs of the animal. I walked around the other camp and did not see anything. We joked about bigfoot coming that night but I was shocked this last year when I was listening to some of the bigfoot recordings on this site and then heard the moan howl from Columbiana, OH. That was exactly what we heard and it gave me chills.</t>
  </si>
  <si>
    <t>camping area on Waldo Lake</t>
  </si>
  <si>
    <t>Oakridge</t>
  </si>
  <si>
    <t>Waldo Lake</t>
  </si>
  <si>
    <t>each vocal lasted 3-4 seconds</t>
  </si>
  <si>
    <t>The howl sounded to the campers to be about a quarter of a mile away and each vocalization lasted about 3-4 seconds, first rising and then falling in pitch. The witnesses state the vocalizations below are exactly what they heard.</t>
  </si>
  <si>
    <t>https://www.bfro.net/GDB/show_report.asp?id=11304</t>
  </si>
  <si>
    <t>We were driving the convertible and Mel was tapeing the road as we drove. The bigfoot or whatever it was came from behind a tree and ran quickly into the woods. It was about two football fields away and was in the video for a very short time. It appeared silver at that distance and seemed to run with its hands at its side.</t>
  </si>
  <si>
    <t>Lorane</t>
  </si>
  <si>
    <t>Smith River Road</t>
  </si>
  <si>
    <t>mountains , creek</t>
  </si>
  <si>
    <t>silver</t>
  </si>
  <si>
    <t>The Lane County, OR video shot through the windshield of a car driving down a back country road shows something running off the road and into the woods at a distance of a few hundred yards. It took me several viewings of the video to actually see the thing, it's so small in the frame. It is at best two or three scanlines tall as shot, and because of this there's really nothing I can do to the image that would be worthwhile. It's not going to prove anything, either way. LeRoy, thanks for sending it to me. It's always worth a look, in my opinion.</t>
  </si>
  <si>
    <t>https://www.bfro.net/GDB/show_report.asp?id=206</t>
  </si>
  <si>
    <t>As I was coming down into the lake country as I call it. The wind was blowing from my left to my right. I picked up this bad smell, almost like something had died. I looked to my left and next to the trees 15 or 20 ft. away was this upright dark haired creature standing there looking at me. I said geese what the hell is that. Then this creature turned and went into the trees. To be honest I did not follow it. It scared the devil out of me. I have not returned. I'm not sure I want to.</t>
  </si>
  <si>
    <t>Go up the McKenzie Hwy 126 from Springfield past McKenzie Bridge to Boulder Creek Road turn right and go to the top. Hike over the ridge into the Mount Washington Wilderness. About a half mile in on the left was this upright dark haired creature.</t>
  </si>
  <si>
    <t>MacKenzie Bridge</t>
  </si>
  <si>
    <t>Boulder Creek Rd</t>
  </si>
  <si>
    <t>Mount Washington Wilderness</t>
  </si>
  <si>
    <t>mountain , lake</t>
  </si>
  <si>
    <t>black with red tinge</t>
  </si>
  <si>
    <t>hair all over , "long" arms, wide chest</t>
  </si>
  <si>
    <t>staring at witness then fled</t>
  </si>
  <si>
    <t>I phoned R.L. who currently works in Springfield. While working for the Willamette Natl Forest a few years ago, he became well acquainted with the upper McKenzie River watershed, Mount Washington and Three Sisters Wilderness Areas. Since I also know the area, it is relatively easy to determine his topographical knowledge of the region. R.L. is early 50's, a woodsman/forester, who enjoys cross-country trekking through wilderness using a compass, and not using established or mapped trails. After talking with R.L. for some 30 minutes and based on the witness' descriptions, it is my view that his report describes a real sighting. R.L. does not want to involve the press in this incident. He seems to be a cautious person. Following are highlights from my notes during our conversation this evening: I asked R.L. to describe what he saw of the animal. He had hiked over Boulder Creek ridge from the road and broken into the high lakes country of the Mount Washington Wilderness. The wind was apparently blowing from the east across his path toward the west in the middle of a cloudy day. On this wind he smelled a bad odor that really caught his attention. Stopped and looked around up-wind, and there some 20 feet away stood an eight-foot upright creature in about 4 ft of brush against the edge of a darker fir forest. He said the creature was too close for comfort. R.L. described the animal as having huge wide shoulders, long arms, covered all over with 4 to 6 inch long reddish-brown dark hair. Emphasized dark almost black coloration with reddish highlights. The face appeared dark, eyes not really seen but appeared dark and covered with the long hair. R.L. referred to drawings he had seen of prehistoric man, saying the creature looked similar only with a bigger chest and shoulders completely covered with the long hair. Again emphasized the idea of long hair covering the entire body, head, limbs not a furry or soft appearance. As soon as R.L. turned his head and body to look more closely, the animal turned while looking at him and bolted over a small hill covered by lava pumice soil and stone disappearing into forest and understory cover. The entire viewing encounter happened in less than 5 seconds. I asked if he could have taken a photo. He said cameras were not something he carried while trekking. Usually carried only a knife, compass, and water bottle. The encounter was very quick. The creature disappeared in a couple of quick strides. Because of the pungent dead smell and startled viewing, R.L. became frightened. He said, "The animal went east, I went west leaving the area making my way back to my truck." I asked R.L. if he is interested in returning to the area. He said not alone but agreed to go with me sometime soon to look for sign and possibly see the creature again. He does need coaxing. I explained the value of hard evidence such as photos, recordings, accurate descriptions. Asked him to make a series of simple notes for everything he can remember and do it soon, since it has already been over a week. I asked if he knew of other recent sightings in the Pacific Northwest. Quizzed him a little, he apparently knew nothing of the Oregon Caves or Hoh Reservation incidents recently reported in the press. Other responses to me indicated that he was not previously aware of the BFRO web site until he looked up bigfoot information on the web following his encounter.</t>
  </si>
  <si>
    <t>https://www.bfro.net/GDB/show_report.asp?id=673</t>
  </si>
  <si>
    <t>Myself and my two cousins were out hunting. I had met up with my younger cousin and we both hiked up to an old logging road. We then heard a very loud scream come from across a valley. It was about a mile or so across and the scream seemed so loud at first I thought that some lady was screaming for help or something. The screaming lasted for just a short time, mabey 30-45 seconds or so. I Asked my cousins what that sound was and they said they have never heard it before even though they have hunted these woods for about seven years now. I then remembered that I read in a book that sasquatch sometimes make a loud screaming noise. I still do not know exactly what made that noise.</t>
  </si>
  <si>
    <t>within 5 miles of Diamond Peak Wilderness</t>
  </si>
  <si>
    <t>logging road</t>
  </si>
  <si>
    <t>Diamond Peak Wilderness</t>
  </si>
  <si>
    <t>My conversation with the primary observer convinced me that these young hunters heard a scream call with sufficient volume, timbre, and pitch to be associated with sasquatch. This remote high mountain forest wilderness area near Diamond Peak is prime habitat for this elusive primate.</t>
  </si>
  <si>
    <t>https://www.bfro.net/GDB/show_report.asp?id=1778</t>
  </si>
  <si>
    <t>My girlfriend and I were driving westbound on Hwy 58 just west of the summit. When I saw this very large, seemed to be dark in color, come running across the road at a very fast speed!!! I was very tired and thought that maybe it was a large elk or something. So I looked over at my girlfried and she was in shock, she could'nt believe what she saw. She was very certain that it was on two legs. So this is what I saw just to let you know i am not the type of person that would just write something like this if it was not 100% true. I just would like to report what I saw and try and help you guys out. thanks.</t>
  </si>
  <si>
    <t>westbound on Hwy 58 west of the summit</t>
  </si>
  <si>
    <t>Wilamette Pass</t>
  </si>
  <si>
    <t>dark with grey patches</t>
  </si>
  <si>
    <t>The eye witness and his girl friend both saw the creature for about three seconds. He noticed, in that brief time, the animal was not evenly colored, but had some lighter, possibly grey, patches elsewhere on its body. Its height was estimated to be between 6' and 7'. The impression of its non-human nature was so immediate, that the woman started crying out of fear and insisted they keep going as fast as possible. The primary eye witness noted, particularly, the incredible speed with which it crossed the highway and described it as running. It crossed from south to north over a relatively straight stretch of the road.</t>
  </si>
  <si>
    <t>https://www.bfro.net/GDB/show_report.asp?id=7366</t>
  </si>
  <si>
    <t>My two sons and I were camping this weekend at the One Potato Mineral campground...just up the Forest Service Access Road from Mineral Camp. (Sharp Creeks/Bohemia Mine area). We were hiking up the steep road leading to the Ghost Town mining area in the early evening. We kept talking about a "strange bird sound"...the "Whoop-Whoop- Whoop"...and just dismissed it as some weird bird. I happened across your website because I was looking for information on the Bohemia Mine. I had chills and goosebumps when I read your journal entry. We also heard "heavy" footsteps outside our tent on Saturday night, July 17th. Then in the very early morning...around 4:00am...I could smell something REALLY nasty. Here...something had "Marked" our tarp and our tent. The urine smell was SO strong...we had to leave our tent tarp behind. I really do believe NOW that we had a "Sasquatch Encounter". Whoa!</t>
  </si>
  <si>
    <t>One Potato Mineral Campground</t>
  </si>
  <si>
    <t>Sharps Creek</t>
  </si>
  <si>
    <t>Mineral Camp Campground</t>
  </si>
  <si>
    <t>circling camp</t>
  </si>
  <si>
    <t>urine smell was so strong they left their tent behind</t>
  </si>
  <si>
    <t>During their evening hike, the three participants each independently and simultaneously got an acute feeling of "being watched" and returned to camp at a run. The night-time steps were distinctly bipedal and of slow cadence. The odor was definitely not a cadaverous one, but an intense "dirty" animal aroma. The witness could not be positive that the animal had, in fact, urinated on their tarp or just touched it. Their small dog, which had furiously barked at a visibly approaching cougar, was silent and cowed inside the tent when the nocturnal events happened.</t>
  </si>
  <si>
    <t>https://www.bfro.net/GDB/show_report.asp?id=9020</t>
  </si>
  <si>
    <t>I was out side going to the bathroom by a creek (aprox. 20 feet away) and from across the creek (35 yds away)I here a hooting/ howling from a crop of trees. I immediately go inside. we heard the sound from inside the Yurt (25 feet from creek)2 more times. later that night (30 min) I went outside with a flash light to survey the hill side, when I seen a faint outline of something duck behind a group of trees. I immediately go inside. The next morning I went outside to check things out and there was a footprint leading towards the front door of the yurt. It is a very steep hill leading to the Yurt so the print was only the ball of the foot and the first 3 toes. embedded in the muddy print were several small white/brown hairs that I collected. there was also a hair on the door. My friend and I have been hearing this sound for months but much deeper in the mountains, never this close. My friends dad has been hearing the same sound from deep in the mountains since he moved there in 1984.</t>
  </si>
  <si>
    <t>near McKenzie Valley</t>
  </si>
  <si>
    <t>Blue River</t>
  </si>
  <si>
    <t>McKenzie Road</t>
  </si>
  <si>
    <t>Mckenzie Valley</t>
  </si>
  <si>
    <t>mountain , creek</t>
  </si>
  <si>
    <t>brown , white</t>
  </si>
  <si>
    <t>ducked behind trees</t>
  </si>
  <si>
    <t>hoots , howl</t>
  </si>
  <si>
    <t>After interviewing the witness on the phone and in-person, I found him to be lucid, articulate, and consistent. He recounted the event and described the sheer bone-rattling volume of the close-in subject vocalizations while the witness(es) were in the yurt (a type of tent but stronger). Because of private property issues, the witness declined to visit the site of the event with me. He did give me one very small indeterminate hair sample collected adjacent to the trackway, which appeared to be brownish-red, curled, and missing follicle material. Further analysis yielded inconclusive results. The witnesses' encounter is consistent with previously collected reports, and merits further in-depth field investigation.</t>
  </si>
  <si>
    <t>https://www.bfro.net/GDB/show_report.asp?id=27479</t>
  </si>
  <si>
    <t>My partner and I were bow hunting for elk just outside of the major power lines running down the North Fork of the Siuslaw River. He set up to call elk under the power lines just in the brush from the open field area and I proceeded up the road as it enters the forest to set up at a creek area the road crossed. As I approached my set up point, I could clearly hear a very loud knocking. It was not patterned but was like a sound I have never heard in my 30 years of hunting in Oregon forests. It sounded very distinctly of stone, possibly an enormous piece of wood but I really have decided it had to be stone, on a very hard substance of some sort, like a solid piece of wood. This knocking had to be less than 75 yards from where I was. It would continue in small groups, like 3 to 4 knocks, pause, then follow up between 10 and 20 seconds with 1 or 2 more knocks, silence for around a minute and go again. This went on long enough that I was seriously starting to think a person might be up there, but we were behind a locked gate with no other cars parked there and there is just no way anyone could walk through the forest from the other side. It is like miles and miles of timber and undergrowth to I don't even know where to get to where I was. I would estimate this continued for 15-20 minutes, and a good 10 or so was while my partner was performing regular cow calls. He had to be approximately 150 yards+ from where I estimated the knocking. Then he used an elk call referred to as a hoochie mama, and the knocking just stopped. The call didn't go off right and even I was thinking it sounded way wrong. Then I thought I could hear something moving through the brush towards the call. I never saw the brush move or anything, but I could hear a very clear movement of something trying to be quiet. No real twigs snapping or anything just a sound of brush/undergrowth rustling. About 15 minutes after the knocking stopped, I started moving up the road quietly towards the rustling to make sure I was in bow range. I had dismissed the knocking and was thinking elk coming to the call at this stage. I set up 3 different times along the road, hugging the brush in my camo to help conceal me. The third set up was more in the open and I was standing next to a thinner tree. This was about 30 minutes after the knocking stopped. I was straining hard at the brush that would still rustle in approximately the same place like something was stirring but not really moving towards the call any more. Then out of nowhere about 30 yards from my set up there was this super loud knock on the only large tree in that spot. It totally freaked me out. There is no way that was an elk, or bear. I can't decide if this was the same creature that was knocking first and it moved to that area to look for my partner and then spotted me or if the original knocking called up another creature that spotted me as it was moving towards the original knocking. Either way, it was too dark to see my bow sight pins anymore and my partner had moved out of the brush to the road so I quickly crept up the road with an eye towards the brush looking for what made the sound. When I spoke with him, he said he heard some knocks but had dismissed them. When I explained the knocks, he couldn't really come up with any plausible counter explanation. By the time we got back to the car, it was almost pitch black, approximately 7:45pm.</t>
  </si>
  <si>
    <t>North Fork Suislaw Road</t>
  </si>
  <si>
    <t>Suislaw River</t>
  </si>
  <si>
    <t>power lines , mountain , forest</t>
  </si>
  <si>
    <t>3-4 knocks , 10-20s pause , 1-2 knocks , 1 min pause</t>
  </si>
  <si>
    <t>knocks paused after elk call</t>
  </si>
  <si>
    <t>I spoke with the witness and he described himself as a high school teacher and avid bow hunter with a lot of experience in the woods. He wanted to get in a hunt during the last bow season for elk, so was checking food plots out by some power lines with a hunting partner. When he ventured alone close to a creek, he began to hear knocking and dismissed the sound to himself as campers driving tent stakes. As he listened further and the knocks increased in volume and intensity, he became puzzled - this was not someone pitching camp. When his partner let loose a cow call to lure bull elk, the knocking stopped. When the witness continued to walk the treeline, he could hear footfalls in the woods mirroring his movement. When he would stop, the movement would stop. When he walked, he would hear the movement in the woods continue. At this point it was getting dark and the witness began to suspect he was dealing with a bear. He began to walk toward the road hoping to get more in the clear because with the light situation, his range with the bow was about 25 feet. When in the road, the witness heard one last gigantic knock. He described this sound as threatening in its intensity. The witness was lucid and articulate throughout the interview, and his account seemed to be a true and accurate description of his experience during that evening.</t>
  </si>
  <si>
    <t>https://www.bfro.net/GDB/show_report.asp?id=36505</t>
  </si>
  <si>
    <t>Brian Herzog</t>
  </si>
  <si>
    <t>January 20th, 2016 about 1100. I was driving towards hwy 126 on High Banks road. I saw a large animal covered in long hair in a field to the right of the road. It was a lot larger than a bear. It was so out of place, in the open field. It was frozen still. I haven't seen any cattle in that field lately. I regret not stopping to take a picture. I was on my way to a doctors appointment and had a car tailing me. I was planning on asking the farmer who owns the property what animals he has had in the field lately.</t>
  </si>
  <si>
    <t>field next to a business park on High Panks Road</t>
  </si>
  <si>
    <t>Springfield</t>
  </si>
  <si>
    <t>High Banks Road</t>
  </si>
  <si>
    <t>open field</t>
  </si>
  <si>
    <t>standing in field</t>
  </si>
  <si>
    <t>The investigator had brief phone call and an in-person meeting with the witness. She is a nurse and has spent much time in both agricultural and forest settings. She has spent time around farm animals and is comfortable identifying deer, bear, elk, and other large forest animals… as well as cattle, horses, llamas, and other large farm animals. At approximately 11 am on Wednesday January 20th, the witness observed a large black hairy object in a cow pasture she was passing. She assumed this was an animal. The witness described the animal as broader than the back end of a cow, but not as wide as one. She couldn’t make out any arms, legs, or head and determined that it was far too large to be a bear. The witness described it as looking like a large burned-out hairy tree stump. The witness does not know what she saw, but indicated that if it were a bigfoot, she assumed it would have been hunched over and facing the other direction. She estimated the animal to be approximately 5 ½ feet tall and 4 to 5 feet wide. The animal’s hair was long and dark. The animal was still during the observation and did not move at all. The witness first saw the hairy object/animal as she passed the adjacent farm house and slowed her car to get a better look. She indicated that she would have gone even slower or maybe even stopped her car and gotten out, except there was pressure to go faster from a car behind her and she was on her way to a doctor's appointment. The witness did not capture a photo. A recreation of the drive was performed and it appears that the witness observed the hairy object for 20 to 25 seconds. At the time of the sighting, the weather was overcast and not rainy nor foggy (the investigator verified that this weather claim is accurate). The witness indicated that she got an excellent look at the object. The animal was approximately 70 yards from the road and 20 yards from the far edge of the pasture. The grass in the pasture was approximately 2 - 4 inches high. The witness passes this farm often and a few weeks later stopped to talk to the property owner. While talking to the property owner, the witness indicated the following. The property owner does own hairy cows, but they were on another part of the property. There were no cows or other animals in that pasture on the day of the sighting. The property owner does not own llamas. The property owner thought the witness’ questions were odd. The property owner did not indicate that any strange animal had ever been seen in the area before. The property owner was not available to be interviewed. The investigator and witness did not enter the property to attempt a recreation of the sighting. The property is adjacent to wilderness and other farms and a light-industrial site. The McKenzie River is at the back of the property so there is plenty of wilderness cover in the area. The investigator concludes that the witness is credible. The object/animal in question is not fully identifiable. However, there is enough detail in the witness’ story to conclude that this is a Class B report of interest.</t>
  </si>
  <si>
    <t>https://www.bfro.net/GDB/show_report.asp?id=50901</t>
  </si>
  <si>
    <t>It took us about an hour to cut our way in with chainsaws. The road was blocked by trees from the winter snow storm. We were the first back in there. We were going in to look for remains of an old homestead. We had walked up from the truck about a hundred yards. It's an old logging unit with trees about 10-12 feet tall. Had to pick and cut our way threw the ferms and blackberry's. I walked into a small opening on a rise. I just happened to lookout across the drainage and I noticed the outline of what looked like a person. But way out of proportion. I called for my friend to come over and look at what I was seeing. I'm old and the vision is not what it used to be. I wasn't sure I was looking at a shadow. But then it moved about two feet to the left. And just stood there and looked strait at us. We watched it still not believing what we were seeing. It was perfectly still. After a minute or two we turned away for about 10-20 seconds turned back around and it was gone. No doubt one hundred percent gone. We were looking at the head shoulders down to mid abdomen. I have worked in the woods from 14 years old. I'm 62 I've seen many black bears brown bears, moose, buffalo, nothing comes close to the size of what we saw.</t>
  </si>
  <si>
    <t>.5 mile up Goodman Creek Road off Hwy 58</t>
  </si>
  <si>
    <t>Dexter</t>
  </si>
  <si>
    <t>Goodman Creek Rd</t>
  </si>
  <si>
    <t>logging road , forest , mountains</t>
  </si>
  <si>
    <t>staring at witnesses then moved out of sight</t>
  </si>
  <si>
    <t>saw head , shoulders, mid abdoman</t>
  </si>
  <si>
    <t>I talked to the witness by phone: The witness has worked as a logger and tree planter. He enjoys exploring old homesteads and was doing that on this day when he saw the figure 200 to 225 yards away. The sunlight was behind the black figure. It was huge, about eight and one half to nine feet tall based on the height of the surrounding trees. The head went onto estimated three feet wide shoulders. The figure then sidestepped and tried to hide behind a little, sparse tree. The witness observed it for one and one half to two minutes. He did not see arms move. He did not detect any foul odor. If the figure was closer and more detail seen, this would be Class A report.</t>
  </si>
  <si>
    <t>https://www.bfro.net/GDB/show_report.asp?id=63141</t>
  </si>
  <si>
    <t>Linn</t>
  </si>
  <si>
    <t>I don't know if this is of interest, but way back in 1970 while hiking the Pacific Crest Trail north of Hoodoo ski area, something happened that I will never forget. I was with three friends on a hiking trip. When it was time to hit the sack, around 11 pm, we all got into a small wall tent. All of us were in sleeping bags, ready to go to sleep. Then we heard heavy footsteps. They sounded like a man walking. Who or whatever circled our tent three times, brushing up against the tent without tripping over the ropes holding up the sides of the tent. It was very dark outside. We saw no light from a flashlight. We thought "How can a guy walk around the tent without a light"? By the way, I do not think there was anyone camped within miles of us. Needless to say, this scared the heck out of us. We did not get out of the tent to look around- too scared. We were all only 15 years old at the time! That's it.. Not much there, but it is all true. Again, I will never forget it!</t>
  </si>
  <si>
    <t>Pacific Crest trail north of Hwy 20</t>
  </si>
  <si>
    <t>Detroit</t>
  </si>
  <si>
    <t>Oregon Hwy 20/126</t>
  </si>
  <si>
    <t>Pacific Crest Trail</t>
  </si>
  <si>
    <t>circling tent</t>
  </si>
  <si>
    <t>The boys had had a campfire for the evening, but had extinguished it before retiring. They, specifically the witness, had an instant recognition that the footfalls were not from a person, a feeling reinforced not only by the heaviness of the steps, but also by its nocturnal behavior. They could not tell whether the tent was touched by a hand or a foot. The witness estimates that they hiked about 10 miles per day, putting them in the vicinity of Hunt's Cove to the SW of Mt. Jefferson. The terrain remains roughly the same, even if the locale was farther south from that indicated here.</t>
  </si>
  <si>
    <t>https://www.bfro.net/GDB/show_report.asp?id=6027</t>
  </si>
  <si>
    <t>A friend and I were driving toward Canada on a secondary highway in Oregon. It was dusk and we were travelling at about 55 to 60 mph. in a 1989 Ford Escort. We went past something on the road. It was hunched over eating something on the road, right in the middle of the road. It's back came to the top of the car door. It appeared to be two colors, brown and gray and looked kind of like a really, really big wolverine or something. It was definitely NOT a bear. It exhibited no fear of the car and as we went past it lifted its head and looked right at us. When I looked in the rearview mirror it had resumed eating. It was a massive animal, the like of which I have never seen before, or since. My friend and I didn't speak for about half an hour, then we both simply said, "Did you see that? What the hell was it?" To this date, we still can't figure out what it was we saw. I know it was not a bear and it was far too large to be a wolf or a dog. I was raised on a farm and have seen fox, coyote, and bear numerous times. This creature was huge and very solid looking. I would estimate that, if erect, it would have stood at least 7' tall, perhaps more. The hair was, as I said, of two different colors, lighter around the head area and then darker over the rest of the body. The hair appeared to be about 3 inches long. The snout was strange, not like anything I've seen before, kind of dog-like, but more pushed-in.</t>
  </si>
  <si>
    <t>north of Eugene on a secondary hwy</t>
  </si>
  <si>
    <t>brown , grey</t>
  </si>
  <si>
    <t>lighter hair on head , had a snout more pushed in than a dog</t>
  </si>
  <si>
    <t>eating something on road</t>
  </si>
  <si>
    <t>sounds like a misidentification</t>
  </si>
  <si>
    <t>https://www.bfro.net/GDB/show_report.asp?id=687</t>
  </si>
  <si>
    <t>While fishing at a large beaver pond about 5 miles east of Gates, Oregon in the summer of 1994, I found a set of strange tracks in the mud along the pond's bank. The tracks came down off a slope behind me, and continued about 15-20 feet out into the water, where it appeared that the animal stopped. The tracks then made a banana loop back toward shore. Because of thick brush, I was not able to continue to follow them. Being a skeptic, I went home without thinking much more about it. I then told my brother-in-law about the tracks the next day, and he asked me to take him to them. Bringing along some plaster, we headed back to the pond. The tracks were still visible, and had even begun to dry in the sun. The tracks measured about 18 inches long and had only four toes. The animal had to be very heavy because the inprint was very deep. We took a cast of the track, and started to head home, when we found a dead, half eaten beaver in the brush. The only thing strange about this was that this was the direction that the tracks had been heading, and it appeared that something big had been in the brush. The beaver had been picked apart, not torn apart, almost like something was looking for the tastiest entrails. My brother-in-law called 1-800-bigfoot,and submitted a report, so I'm sure you have made note of this incident. Only now have I become aware of this Web Site, and I wish to obtain more info on this subject. I am mostly interested in other sightings in the Mill City/Gates area. Being a long time resident of the Santiam Canyon, I would like to hear if anyone else from the area had had similar experiences. I have heard many other stories from loggers,hunters,trappers etc, and have begun to explore these further. Now that I have access to E-mail I would like to be able to share some of these stories with you.</t>
  </si>
  <si>
    <t>near Pennick Creek</t>
  </si>
  <si>
    <t>Gates</t>
  </si>
  <si>
    <t>pond , forest</t>
  </si>
  <si>
    <t>possibly ate a beaver</t>
  </si>
  <si>
    <t>https://www.bfro.net/GDB/show_report.asp?id=686</t>
  </si>
  <si>
    <t>It was the middle of the night and I was woken up by the dogs barking, I opened my bedroom window and yelled "shut up" and when I did something screamed, I mean SOMETHING SCREAMED - I have never in my life heard what I had just heard. I went to get my husband up as he had fallen asleep on the couch that night. I was in the living room and could hear the dogs barking frantically in the back yard which is backed up to a mountain. I opened the window to call the dogs back and heard what ever it was moving along the back side of the yard. It was a definitely a very large animal by the sounds it made while running. I yelled for the dogs and what ever it was stopped and I could hear it breathing. It was a raspy sound and very close. It was too dark to see but Im sure it was stopped looking back at me from a distance of approximately 75ft. It then ran up the hill. By the sounds of its running I'm convinced it was on two legs, not four and that scream was nothing I had ever heard before or ever want to hear again. My family has been hunting my whole life I know what a cougar sounds like and a bear and elk and what I heard that night was none of those. We live on six acres backed up to a mountain range also we are within 5 miles of the cascades. I believe in my heart bigfoot was in my yard that night. Also we found footprints on top of the mountain several months later that I photographed but I did not measure properly for which I kick myself for being so stupid. The prints were huge, at least 18 to 20 inches long and when you put your hand down in the print you could feel where the toes and ball of the foot were. What ever made these prints was very large and heavy. I can scan the pics and email if you want them.</t>
  </si>
  <si>
    <t>Hungry Hill off Hwy 226 , right on first driveway off Hungry Hill Rd top of the hill</t>
  </si>
  <si>
    <t>Scio</t>
  </si>
  <si>
    <t>Hungry Hill Road</t>
  </si>
  <si>
    <t>The location is on the S.E side of Hungry Hill, on a short spur road off Hungry Hill Road. The sides of the hill are steep in places, and it is wooded, with some scattered houses around its perimeter. The witness has encountered an intense stench and "uneasy" feelings while with children on Hungry Hill collecting leaves for school projects. Found and photographed was a substantial footprint. The witness was very conscious of the two-legged gait of the creature retreating in the dark from her house. She imitated for me the stertorous breathing of the animal when it stopped (unseen). She is aware of activity reports by neighbors over many years.</t>
  </si>
  <si>
    <t>https://www.bfro.net/GDB/show_report.asp?id=7209</t>
  </si>
  <si>
    <t>While I was archery hunting on Aug 31, 2004 near Maxwell Butte, I found two tracks that measured 14x5 inches, both tracks had a prominent large toe on the side of the track. The tracks were not together but on the same ridge. I also found a feces pile that was like bear in contents (berry seeds) but much larger and more human-like. it was like a fifty cent piece in diameter and 12-14 inches long. I had a visitor the next morning at 4 am. I was sitting in my dimly lit tent listening for elk bugling. I woke at 3 am and was wide awake drinking coffee and hoping to get a head start on my hunt by hearing elk. I was surprised by a low growl that sounded like it came from my stomach. I thought it was odd that I didn't feel it, but as soon as that thought crossed my mind a loud scraping sound was followed by a loud thud that came from the thick patch of trees next to my tent, only 2-3 feet away, I heard no other sound after that. I slapped the table top [inside the tent] hoping to hear something leave but whatever stomped the ground didn't make another sound. I put my boots on, grabbed an axe and went outside yelling, hoping to scare off the animal but I never heard another sound. I think a bear would have been more obvious. This animal was able to get next to my tent and leave without me noticing anything except for the growl and the stomp.</t>
  </si>
  <si>
    <t>Maxwell Butte Trail</t>
  </si>
  <si>
    <t>Marion Forks</t>
  </si>
  <si>
    <t>Hwy 22</t>
  </si>
  <si>
    <t>fir trees , pine trees</t>
  </si>
  <si>
    <t>stomped away from tent</t>
  </si>
  <si>
    <t>12" scat</t>
  </si>
  <si>
    <t>The witness was sitting in a large tent (10'x12') without even his car in the adjacent parking area (he had been brought to the site). The moon was just barely past full and was setting in the mid-morning hours. He had some small illumination in the tent, largely to provide a minimum of heat. He had been fully awake for an hour before he heard the soft growl, "as a dog would make if you tried to take its bone". The scraping and thumping sound suggested to him that the creature slipped off a log and hit the ground with its foot.</t>
  </si>
  <si>
    <t>https://www.bfro.net/GDB/show_report.asp?id=9289</t>
  </si>
  <si>
    <t>Camping out archery hunting with 19 year old son. Heard what sounded like non-descript mumbling outside tent. Thought I was hearing things, went to sleep. Woke to hear foot steps outside tent heading to truck, something rustled around in the truck, thought it was my son. I rolled over to see my son shaking inside his sleeping bag. Before I awoke to the footsteps, he heard at least two different vocalizing/mumbling sounds with walking around our tent. They stopped on my side and he heard a loud vocalization type talking and saw a large hand push in the side of the tent using three fingers, about 4-5 inches. I was snoring and my son thought this might have attracted them. We waited inside the tent for a couple hours and could hear movement outside. Nature called and we both went. I saw one standing behind the truck and he saw one duck behind a tree. We tried staying in the tent for another hour, but they wouldn't go away. I got up went to the truck started it; one was about 30 yards behind truck just watching. We grabbed the tent and everything in it and without breaking it down, threw it in the truck and left. This went on from 11:00pm until 4:00am when we left.</t>
  </si>
  <si>
    <t>Sweet Home</t>
  </si>
  <si>
    <t>forest , mountains , meadow</t>
  </si>
  <si>
    <t>circling camp , staring at witness , poked tent with three fingers</t>
  </si>
  <si>
    <t>fingers poked tent 3-4"</t>
  </si>
  <si>
    <t>This report was filed by a witness who was bow hunting with his 19 yr old son. I visited with both men at the site where they offered to take me, some 40 miles (approx 1.5 hours) from the nearest town. They had camped without campfire on the moonlit night of August 31, 2012 in a remote site together in their tent in anticipation of an early morning hunt. They continued to remind me that this was an extremely unusual event for them, as they had spent most of their lives being very comfortable in the woods, and were pretty horrified from their experience. The father and son described the encounter occurring between 11:30 PM and approximately 4 AM. At about 11:30, the father said that he was awakened by what he thought was the sound of “footsteps” and attributed the sound to a “deer or elk, or bear” and went back to sleep. Later while the father slept, the son who had not fallen asleep so far that night, observed a large hand pressing on the tent, as well as hearing vocalizations from the subject closest to the tent that he described as “mumbling” with another subject farther from the tent in the trees. The son said at that point he hid inside his sleeping bag, afraid to look. The father said he was awakened again by footsteps, only this time the sound was in the vicinity of his truck, and apparently “someone was rummaging around in the back of his truck.” It was at that time that he noticed his son’s distress, as his son was convulsively shivering from fear, head completely covered within his bag. Both men had to go to the bathroom, so they both deliberated stepping out of the tent for some time, all the while hearing the presence of two bipedal subjects circling the campsite in the forested area outside of the perimeter. They noted that there would be quiet, but when they would begin to talk, they could hear footfalls in the woods, only to go silent when they stopped talking. The father described this experience as similar to his stalking technique where he would shadow elk. Eventually the two men exited the tent to relieve themselves, and while doing so, both men observed large dark silhouetted figures in the tree line and on the road leading to the campsite. The father had brought his flashlight with him, and shined it on the figure in the road. He described an approximately 8-1/2 foot tall upright figure with its head turned away from the light beam. The subject had dark brown, almost black hair, and was holding a very large arm and hand up to shield its eyes from the intensity of the flashlight. After this both men returned to the tent, still believing they were seeing things, and waited while two bipedal subjects continued stalking-type behavior around their campsite. As the witness described in his initial report, they gave up and left the area in a rush. During the entire interview process, both men were shaking and appeared to still be in fear. At one point, the relating of the encounter by the son appeared to be unusually charged with emotion. I video-documented my discussion with them and after numerous repeat views determined that their account of the experience was thorough and factual to the best of their descriptive ability. I examined the surrounding area of woods and the campsite and found no tracks or track way as the area was very dry, rocky, and/or ground covered with forest floor duff.</t>
  </si>
  <si>
    <t>https://www.bfro.net/GDB/show_report.asp?id=36370</t>
  </si>
  <si>
    <t>My son, his best friend, and myself were driving on a short logging road that crests over a hill and dead ends at the bottom. We had just crested the hill when we saw a large, black hairy creature start running at the bottom of the clear cut towards the timber line. The creature was approximately six to seven feet tall and running on two legs. We were approximately 200 yards from it when it started running. It ran a distance of about 100 yards to the timber line in only about 4 seconds, across uneven terrain. The time was about 8:30pm. We came back the next morning but could not find any tracks of the creature.</t>
  </si>
  <si>
    <t>east on Hwy 20 out of Sweet Home</t>
  </si>
  <si>
    <t>Willamette National Forest</t>
  </si>
  <si>
    <t>clear cut , lake , forest</t>
  </si>
  <si>
    <t>pine trees , maple trees , alder trees</t>
  </si>
  <si>
    <t>running across clear cut</t>
  </si>
  <si>
    <t>cleared 100 yds in 4s</t>
  </si>
  <si>
    <t>I happened to be scouting this remote location with the witness, his son, and the other man in the Willamette National Forest when they had the encounter. They had left in their vehicle on a provisions run earlier that day. When they returned to camp that evening (approx 9PM) they all three were excited, visibly shaken up, and relating their sighting of a large man-like creature with shaggy, but seemingly well-groomed black hair covering its body. Their story prompted all four of us to head back to the location on this obscure logging road and attempt to gather evidence. They described the speed and agility of the animal as we drove for some 20 minutes to the site. One of the men remarked that during this brief, 4 or 5 second period when the creature was not in cover, it appeared that it ran with such skill that its feet never touched the ground - only stumps and logs in the clear cut. As we arrived at the location of the sighting, I proceeded out ahead of them to the approximate place where the creature went into the woods. The area was dead silent, no animal sounds - including insects, were present. While I investigated the woods edge, I heard the men speaking in excited tones and made my way back to where they were standing by their vehicle. They were remarking that they had seen a large, upright heat signature "with arms" behind a tree apparently "peeking." The witness handed me the imager and I saw what appeared to be a heat signature very low to the ground, close to a large stump. While the stump had its own heat signature, this other form appeared to be brighter and thus detected as a warmer temperature than the stump. After handing the imager back to the witness, this brighter signature had disappeared. We left the location and headed back to camp. The next day, we visited the site again, and using myself for a scale comparison, the witness estimated the height between 6 and 7 feet. This location has a history of sightings, most notably encounter Report 36370. These hunters have spent most of their life in the woods. Their experiences, including this encounter, has changed their entire outlook on hunting, and being in the outdoors in general. Based on the interviews with the witness and my own personal experience with the witnesses in the area, I believe there is a very high likelihood that this account was factual, and that what they saw running across the clearcut was a Bigfoot.</t>
  </si>
  <si>
    <t>https://www.bfro.net/GDB/show_report.asp?id=41378</t>
  </si>
  <si>
    <t>Marion</t>
  </si>
  <si>
    <t>Chloe had been taken by her father to his logging camp at Detroit Lake. She was sleeping in a large, wooden floored tent in a room of her own. During the night she was awakened by noise and opened the inner door to the front porch, being separated from it by a full-length screen door. She was wearing a long T-shirt. At the other end of the porch, about 15-20' away, a sasquatch was standing in front of the open cooler door with a 20 lb. piece of meat, that had been brought to camp on the preceding day, clamped under its arm. The light in the cooler illuminated the creature fully and she described it as female with "normal-sized" breasts and reddish-brown short fur. She estimated its height to be about 6'6". The sasquatch looked at her, but neither of them moved. After some, seemingly considerable time Chloe screamed, to which the sasquatch did not react. The men in the tent began to jump out of bed and the sasquatch left with the meat. The men spilled out onto the porch and followed the receding figure with several flashlights. Its foot prints were about 14" long. The food in the cooler had obviously been searched through, but was left in rather orderly condition. Previously a bear had gotten into the same cooler and had made a mess of its contents. Chloe's father had seen a sasquatch some weeks earlier, when it was crossing the road in front of his car headlights just after dusk ("it scared him"). There were many reports of sightings in the area at the time.</t>
  </si>
  <si>
    <t>logging camp east of Detroit Lake</t>
  </si>
  <si>
    <t>got into cooler and grabbed 20lb meat</t>
  </si>
  <si>
    <t>Witness, Chloe S., is now a Social worker, was then a 16-year old. Although the cooler contained a variety of vegetables and fruits, the sasquatch selected and kept the meat only. The door to the cooler had been opened in normal fashion by the handle rather than torn off bear-fashion. The relaxed response of the sasquatch to the girl brings up the question of whether a sasquatch recognizes a human female as such and responds in a different fashion to her, perhaps as a function of the sex alone or different body language conveyed by women (or children, for that matter. Compare the Yacolt sighting report). I explored this possibility by way of John Green's records. We segregated the sightings into male and female human observers, singles, couples, and groups and indexed them against the length of their encounters. The time difference between male and female encounters with a sasquatch did not differ. On the other hand, it may not mean very much, because John mentioned that his database did not record as to who broke off the encounter. Hence, if there is a systematic difference in the readiness with which human observers, male or female, break off the meeting, then it would tell us nothing about sasquatch behavior, only about that of the observers.</t>
  </si>
  <si>
    <t>https://www.bfro.net/GDB/show_report.asp?id=688</t>
  </si>
  <si>
    <t>Visual Incident approx mid-seveties in Oregon State Park special campsite area called "Howard's Creek". It was the habit of my family and several other families to reserve this campsite for a weekend in the summer. It was an infrquently available campsite, as apparently there was a desire to keep the site pristine and in original natural condition. Howard's Creek does have a forest road that ends at Howard's Creek with a turnaround circular drive aspect at the end of the road and we set up camp in part of this area circled by road. It was a bright Sunday afternoon and all the other families had left for home to be sure the kids would be ready for school. My family stayed behind not feeling we needed to get back so urgently, and decided the 4 of us would go for a walk around the circular road. Almost at the turning point fork we saw what we assumed was a huge bear, walk out from the brush from the right of the road, look our way briefly, then walk fast accross the road and crashed into the brush on the left side. The size of this "bear" was frightening, as I and my husband are 6 foot 3 and 6 foot 4 respectively and this animal was much bigger, probably 7 or 8 feet tall at least and very heavily built. Covered with very dark brown fur. Walking upright with arms bent. Frightened, we rushed back to camp not wanting to be prey to some kind of attack from this creature, whom we assumed was loking for leftovers after people had left camp. Estimating distance from where we were to the creature, perhaps 60 to 75 feet in front of us. It was a bright sunny day but also with shade from all the trees there. Near the camp we noticed scratches gouged deep into a tree trunk, but considerably higher than we could reach, and we assumed they were made by the animal we'd assumed was a bear. As soon as we got home, we spoke to the couple next door who had been in the camping party, to ask more about what kind of bears you get in Oregon. We had no knowledge of bears we explained, being from South Africa where there are no bears. I asked if it was a Grizzly, as that as far as I remembered was the biggest bear you got. To our surprise she informed us that no bear was as big as we described, and nor do bears walk on two feet. Had we known that what we saw was really unusual, we'd have probably got a better description by looking more carefully. I do have university training in zoology, but the best I can say is that I saw it from the side, so did not get a good look at the face even though it glanced our way briefly. It must have weighed well over 500 pounds, maybe 800, I don't think more. Hopefully Howard's Creek is a well documented place. I don't know how to find it again. It's south of Orgon possibly closer to ugene. The family nex door to us knew the way and we followed them when we went there. I don't know what year it was, but it had to be mid-seventies: We lived in Oregon 1972 to 1984, and my younger son born Aug 1973 was with us as a toddler or young preschooler. One family camping with us said that a movie or part of one had once been shot in the Howard's Creek area. I know it was little used as a campsite. It's remote, off the beaten track and very peaceful and beautiful.</t>
  </si>
  <si>
    <t>Howard's Creek Horse Camp</t>
  </si>
  <si>
    <t>Hwy 214</t>
  </si>
  <si>
    <t>Silver Falls State Park</t>
  </si>
  <si>
    <t>berry bushes</t>
  </si>
  <si>
    <t>arms were bent as it walked</t>
  </si>
  <si>
    <t>road crossing at campsite</t>
  </si>
  <si>
    <t>A little more description from the witness: The fur was long and coarse looking maybe 2 inches, dark brown, no black, not red, not light brown, thick but not as dense as say a snow leopard, but more dense than an orangutan. Texture more like the latter. I assumed male but have no reason for that. Very heavily built, we were scared and felt the need to get lost from there quickly with the two little ones - but we walked fast, did not run (as one would do in the African bush where running is dangerous as it makes you look like prey.) So all we saw was the creature crossing the road. I'm sorry I can't think of any more details, I just didn't pay a lot of attention, not thinking it was unusual at the time - just assumed it was a giant bear. He (or she?) hesitated as he walked out of the dense undergrowth on the right with left arm bent so hand would be in front of sternum, I did not see anything carried. He looked startled/surprised on seeing us and then quickly crossed the road - so the noise through the brush was urgent and unabashed, whereas he'd arrived without a lot of noise.</t>
  </si>
  <si>
    <t>https://www.bfro.net/GDB/show_report.asp?id=2628</t>
  </si>
  <si>
    <t>I was a Deputy Sheriff for Marion County from 1970 to 1982. In about 1977, I was dispatched to a reported shooting incident on the Little North Fork Rd., East of Salem and northwest of Gates. The incident involved four young men who were college geology students, camping near the old mining town of Jawbone Flats doing some college work. They were at their camp around 10:00 at night when they heard a howling noise coming from the canyon below their camp site. They later heard the sound of a large animal coming up out of the canyon towards the road near their campsite. They had dogs with them that became scared and hid in the tent. One of the men got a rifle out of the tent and they all went onto the road to try and see what the animal was. When the animal got onto the road, they could not see it clearly as the area was only lit by the light of the moon and the camp fire but they could see the basic outline of the animal. They described it as being huge, maybe eight feet tall and standing on two legs. The animal started coming towards them which, of course, scared them and the young man with the gun fired at it several times. The animal stopped and then crossed the road and continued up the canyon on the other side of the road making a lot of noise as it crashed through the brush. I could not see much during the night so returned the next day to examine the area in day light. I found where the animal had walked up out of the canyon and saw several areas where it had stepped in the unconsolidated rocky hill side of rock and shale and made impressions but none sufficient to identify any characteristic. Several trees of two to three inch diameter were pushed over in the direction the animal travelled, up hill. The distance between the foot steps was at least four feet and that was on a steep uphill walk. I did not find any evidence of the animal being hurt by the gun shots as there was no blood or fur found. I tracked the animal up hill for several hundred yards and then lost the trail in a rocky area. I made a report of this incident and it should be on file. It should be noted that these young men were intelligent college students on a study project and when I interviewed them, were extremely scared by the incident and from my experience, I feel they were telling the truth. There was no other motive I could determine why they would make up this story and then call the police. This incident was never made public.</t>
  </si>
  <si>
    <t>Take the Little North Fork Rd towards the Cedar Creek Camp ground (now Shady Cove Campground). Just prior to the camp ground is a fork to the left that will take you towards the Pearl Creek Guard Station. Past this point the road goes towards the old mining town of Jaw Bone Flats. The road eventually comes to a bridge tha tis locked. Just before this bridge is an area where the road is widened and makes a sharp turn around a large rock out cropping. This is where the incident occured.</t>
  </si>
  <si>
    <t>Little North Fork Road</t>
  </si>
  <si>
    <t>Pearl Creek Guard Station Fork</t>
  </si>
  <si>
    <t>standing on road looking at witnesses then fled</t>
  </si>
  <si>
    <t>The very cooperative witness helped substantially to define the location where the incident occurred. He examined the footprints below, on and above the road but could find none that were definitive in their appearance. However, the step length of the track effectively ruled out a human origin. He was impressed by how extremely scared the students were after the event. The location is about a mile and a half east of Henline Mt. The reports of law enforcement personnel, as in this case, have a most laudable precision and completeness about them.</t>
  </si>
  <si>
    <t>https://www.bfro.net/GDB/show_report.asp?id=5350</t>
  </si>
  <si>
    <t>my wife's grandfather wanted to take me fly fishing at the little pudding river. he only had one pole so i went to watch. we parked near the bridge and walk east up the river. he pointed to a stack of rocks and asked me if i knew what they were. i told him no. he said big foot does that. i said ok, sure. as we walked up the river we saw them about every 200 feet. i waded across to where they were and he said "don't touch them". after we passed the 4th rock pile he put down his pole and we waded across to the other side. he told me to stay put. he was gone for about 10 min. he came back and told me not to talk and for me to follow. we walked about 50 yards into the woods until we came to a big fallen tree. he told me to be quiet. i saw in the middle of four trees that there were small branches packed down and red brown tufts of hair. it smelled like an animal had died. it turned my stomach. i also saw what i thought was chicken feathers in the den. we walked out and back to the river. he told me that i just saw a big foot den. he was 87 years old. i never thougght much about big foot. i dont know if it was or not. he died 3 years later. he was the grumpiest man i ever met. he was my best friend. i believed that he really thought what he showed me was the truth . also noticed: nothing was heard but i found it strange that he had me wait on the far side of the river while he went to check it out. he didn't say so but he showed me pictures of the big trout he caught there maybe 30 or 40 years ago.</t>
  </si>
  <si>
    <t>Abiqua River</t>
  </si>
  <si>
    <t>Silverton</t>
  </si>
  <si>
    <t>Meridian Road</t>
  </si>
  <si>
    <t>river , mountains</t>
  </si>
  <si>
    <t>rock stacking</t>
  </si>
  <si>
    <t>also noticed a den with hair in it</t>
  </si>
  <si>
    <t>Lengthy interaction with the eye witness, including his trip to the site to verify the location, revealed that the river in question is the Abiqua, a clear mountain stream rather than the muddy Pudding River. The site is located about two miles north of Silverton and due south of Mt. Angel. Especially the upper reaches of the Abiqua have been the source of many sasquatch reports. The characteristically stacked rocks and the nesting site in combination with previous encounters by the grandfather as well as the locale serve to provide a higher level of probability for these observations than they might have in isolation.</t>
  </si>
  <si>
    <t>https://www.bfro.net/GDB/show_report.asp?id=7642</t>
  </si>
  <si>
    <t>Hunting in the woods, I saw what I at first thought was a deer but it turned out to be an elk (rare to spot in the area). Out of nowhere, it took off running ... that's when I saw a large animal take off and run about 50 feet beyond the elk. It was about 300 feet from me and I pulled my rifle up on it to see it with the scope and was able to follow it just long enough to see that it looked to be dark brownish with what looked to be possible moss on it. I headed over to where it was and saw what spooked both it and the elk ... a group of 3 hunters were walking about. I asked them if they saw anything and they said no. I told them I think I just saw a bigfoot - they laughed. I chatted with them a couple minutes, then walked over the area that the bigfoot ran. Other than just some bent grass there was nothing until I came to the base of an old growth tree. There looked to be a single part of a foot print ... It was just the front half of the foot and it looked to have just the ball under the big toe and the big toe and the next two. It was about 3 inches deep and the big toe looked to be about 4 times bigger than mine.</t>
  </si>
  <si>
    <t>10 miles north Silver Falls State Park in a logging area</t>
  </si>
  <si>
    <t>chasing elk</t>
  </si>
  <si>
    <t>https://www.bfro.net/GDB/show_report.asp?id=15067</t>
  </si>
  <si>
    <t>Todd M Neiss</t>
  </si>
  <si>
    <t>A powerful "roaring scream" was heard by Dana and Sharmayne while they were fishing on a dock approximately 150 meters west of the Hoover Campground (located along the south side of Detroit Lake where the Santiam River empties into the lake). The scream emanated from a point along the lake to the west of where the witnesses were fishing. Approximately 30 - 40 seconds later, an unidentified fisherman was seen running away from where the scream had originated. Upon seeing him, the witnesses immediately joined the visibly panicked fisherman on the trail and the three of them continued running until they reached the relative safety of the campground. Once there, they ladies asked, "Did you hear that scream?" The shaken fisherman replied, "Hear it? Whatever that thing is was right next to me!" After their brief conversation, Dana and Sharmayne quickly struck their camp and drove back to Portland.</t>
  </si>
  <si>
    <t>Hoover Campground at Detroit Lake</t>
  </si>
  <si>
    <t>Hoover Campground</t>
  </si>
  <si>
    <t>forest , lake , river</t>
  </si>
  <si>
    <t>INVESTIGATION: At approximately 11:00 p.m. I received a voicemail-page and, upon retrieving it, listened to Sharmayne asking me to call her at her brother's saying that there was an "emergency" that required that I call her back "immediately." There was no doubt that she was still traumatized by the ordeal some three hours later. After she relayed the story to me, I asked her if she would be willing to meet me back at the lake the next day so I could do some investigation. She said she would rendezvous with me on the condition that they were out of the area before nightfall. The next day I loaded my car with my camping gear and assorted investigative equipment (video and still cameras, night-vision scope, parabolic microphone, plaster, etc.) and set off to my office to tie up some loose ends before heading out to the lake. I had scheduled to have lunch with Joe B. that day and so when he called to confirm our appointment, I relayed the events of the evening and my plans to follow up on it. Joe asked if I would like some company and I said that I would be more than happy to have him along. We decided to forego lunch and meet at his home in West Linn. There we proceeded to transfer my gear into his truck and shortly thereafter, we were on the road. Upon reaching the lake, we found Sharmayne and Dana waiting for us in the campground as promised. Once introductions were made, we set out to the fishing dock where the event took place a mere 19 hours prior. Once there, the ladies recounted their experience and pointed to where the vocalization had came from. Joe and I began a methodically canvassing the vicinity; Joe choosing to retrace the trail that the fisherman used as an escape route, while I paralleled him some 50 - 75 feet inland. As we scoured the lakeside forest, my attention was drawn to a large disturbance on the ground ahead of me. Upon closer inspection, there appeared what looked to be a spot where the grass was stripped clean as if something very heavy had skidded or pivoted in the trail leaving a fairly fresh divot measuring over a foot across. Glancing to my left, my eye caught what looked like a fecal stool about five feet from the trail. The stool appeared quite fresh and resembled some of the photos I had seen of other purported bigfoot scat. To the untrained eye, it would have been dismissed as a dark splotch of mud. Using a stick, I carefully dug a sample from it and set it on a boulder for later analysis. Returning to the trail, I almost immediately encountered what was obviously an animal bed in a patch of ferns (less than 15 feet from the scat). The bed was very impressive as the ferns were literally crushed flat to the ground. Unlike a deer or elk bed, this bed had the unique dimensions of approximately nine feet in length and four feet in width. Almost simultaneously, Joe was investigating a point along the shoreline which seemed the most likely location of the hapless unidentified fisherman. His rod-holder was still in place where he had abandoned it the night before. Ironically, the bed was located a mere fifty feet from where he was fishing (dove-tailing nicely with the account given earlier…"Whatever that thing is was right next to me!" I motioned for Joe to join me so he could observe the bed for himself. What impressed us both was the fact that something lying in the four foot tall ferns would be virtually undetectable from just feet away. There also appeared to be a hastily beaten path leading west from the bed and eventually looping south up a steep rocky slope. Joe and I decided we should return to camp to retrieve the cameras and a Zip-Loc baggie to collect the fecal specimen in for later analysis. With the imprint, scat, bed and surrounding area thoroughly documented on both video and still camera formats, we decided to return to camp for the night as daylight was quickly retreating. Once at camp, we fixed dinner and prepared to settle in for the night. We had visited for several hours when I decided to retire around 2 a.m. The night sky was exceptionally clear, so Joe decided to stay up and stargaze for another hour eventually turning in around 3 a.m. At around 3:15 a.m., Joe was jolted awake by a distinct sound of a "pretty startling" series of screams off in the distance. He recalled three powerful screams that started fairly low and ended in a crescendo. The first two were approximately 15 seconds in duration followed by a final scream that tapered off in about five seconds. Joe informed me that he attempted to wake me to no avail. Unfortunately, we didn't have a recording device in place before the "show" was over. The next morning, we packed up and prepared to head back to Portland. As we were pulling out of the campground, we decided to drive to a point along the road which seemed the most likely place where the creature would have crossed after ascending the slope above it's bed. We discovered a well used animal trail which I traversed until it intersected a fairly new gravel road some 100 feet above the main roadway. Unable to locate any further evidence of tracks, I decided to walk the gravel road out to where it met the main road.I had almost reached the gated intersection when my attention fell upon a rather deep impression approximately six feet up in the soft bank that ran along side the gravel road. Making use of a sturdy branch, I ascended the bank for a closer inspection. Upon reaching the impression, it became obvious that what ever had put them down was bipedal and extremely heavy. Glancing left and right, I became aware that it was only one of a series of tracks which were very deep set into the hillside paralleling the road below. I counted (and filmed) at least a dozen such tracks, each having over a 50" stride between them. Although they fell short of presenting the quintessential perfect human shaped print, it appeared as if they had been planted by an elephant…the downhill edge of each track buckling and cracking the earth. Unfortunately, the steep incline of the embankment was not conducive for casting purposes. Suffice to say, I know of no recognized animal that could have made such imprints. CONCLUSION: This investigation was ideal in that we were able to get on scene within less than 24 hours. HISTORY: This area falls within the known habitat of these creatures (the Cascade Mountain Range) and has a history of bigfoot events. FOLLOW UP: The fecal specimen was stored on ice and transported in a cooler. It is currently undergoing scientific analysis at an appropriate local facility. Those who have analyzed it so far seem quite impressed with it's condition and abundant parasitic activity. It will be inspected for content (i.e. diet), potential host cells (which can slough off of the intestinal walls) and unique parasites.</t>
  </si>
  <si>
    <t>https://www.bfro.net/GDB/show_report.asp?id=689</t>
  </si>
  <si>
    <t>On July 10, 1:45 am in our camp site of Taylor Park between the towns of Lyons and Mill City Oregon. My family and I were camping for our final night when 3 of us were awakened by a scream like howl that sounds 100% exactly like the Klamath recording it screamed twice right after a siren went off. At that moment we knew it was like nothing any of us ever heard before so when we arrived home searching for the sounds of cougars mountain lions and bigfoot as well we finally came accross your site and knew positively that it was bigfoot. The hair on our bodies arose as if we were there again hearing it all over again and the fear over took me and I began to cry again from what we know now was Bigfoot.</t>
  </si>
  <si>
    <t>across river from Little North Fork at a private campsire called Taylor Park</t>
  </si>
  <si>
    <t>Lyons</t>
  </si>
  <si>
    <t>Taylor Park Campground</t>
  </si>
  <si>
    <t>Klamath Scream</t>
  </si>
  <si>
    <t>screamed twice after siren went off</t>
  </si>
  <si>
    <t>https://www.bfro.net/GDB/show_report.asp?id=4644</t>
  </si>
  <si>
    <t>I believe it was in June of 2003 when I was fishing on the Breitenbush River approximately 4 miles upstream from Detroit, OR. The river flows through a fairly steep gorge at this point. Because of a hip replacement I had less than a year before, I moved very slowly and deliberately down to the river. The weather was clear and the ground dry. The river is approximately 50 ft wide, swift, and could be as deep as 10 feet. I had been fishing for about 15 minutes when I heard a loud branch snap across the river. In retrospect, I would say the snap sounded like a dry 3-inch branch snapping. I placed the sound about 20 feet up the bank. Since I was armed and very immobile with my bad hip, I decided to continue fishing. My thought was that there was a bear or elk in the thick brush. I kept an eye on the other bank but soon lost interest. I then heard a second loud snap similar to the first. Now, whatever it was had my attention. There was something big across the river in the brush. However, I was armed and separated by the river. I continued to fish with my eye on the other side. As I continously scanned the area, I observed what I first thought was a man move from right to left through a clearing near the source of the sound. The sighting lasted only about 3 seconds. There was no sound as "it" moved. My actual thought was, "Oh, there's a man over there." I then thought, "Damn', he was one big..." I was approximately 25 yards away when I saw "it". As my mind digested the information I realized that what I saw had the profile of a sasquatch. I remember a barrel chest, no neck, and it was bi-pedal. I climbed back over the hill to my car to drive over to the other side. No way could I cross directly. Approximately one quarter of a mile upstream, I found a place to park and a path. The path along the river was well above the point where I spotted "it". Because of my hip, I could not cut through the brush to the river. There was no lower path.</t>
  </si>
  <si>
    <t>Breitenbush River 4 miles north of Detroit</t>
  </si>
  <si>
    <t>Breitenbush Rd SE</t>
  </si>
  <si>
    <t>Breitenbush River</t>
  </si>
  <si>
    <t>barrel chest</t>
  </si>
  <si>
    <t>watching witness</t>
  </si>
  <si>
    <t>The second snapping sound fixed the witness's attention on the other side of the river. Because he was looking in that direction, he was able to see the animal as it walked about 20 feet through an opening between trees, approximately 10 feet up from the river’s edge. The witness only saw the animal from the waist up, but remarked on its classic sasquatch appearance. The witness defined the location with Topozone.</t>
  </si>
  <si>
    <t>https://www.bfro.net/GDB/show_report.asp?id=11818</t>
  </si>
  <si>
    <t>On June 21, 2005, I started a solo bicycle tour from Salem, Oregon that would take me east up into the Mount Hood National Forest, Warm Springs Indian Reservation, Old Mckenzie Pass Hwy just west of Sisters, and then loop back to Salem. On this trip I would have 2 encounters that are up to discussion as to what they were. Let me just start by saying I'm recently a believer in Bigfoot. For several months I've been reading the case histories on the BFRO website, and frankly, I knew that the areas I'd be riding in were prime Bigfoot country. Let me also add that I had no desire to have any kind of Bigfoot encounter because I'm on a bike, I'm alone, I carry no weapon for defense, I'm often camping miles from anywhere, and I scare easily. Well, on Friday June 24th, I was up near Detroit Dam at about 9pm, and was setting up my tent. I was about a 1/2 mile from the boat marina along what's called the upper arm of Detroit Lake, off Hwy 46, which is fed be the Breitenbush River. So its now about 9:45pm, I'm in the tent just listening to the night sounds, like the flow of the water, the leaves blowing a little in the trees, kind of just getting acclimated to where I was camping, when suddenly I hear this tremendous scream that shook me and filled me with dread. It came from about a mile away, sounded a little higher than middle pitched, like a scream a human might produce more so then an animal, but absolutely could not because of its loudness. This scream lasted about 4 to 5 seconds. It reverberated off the mountainsides in the area. What's more creepy is I was aware that a fisherman had reported to the BFRO a while back of an audible encounter. After the trip I looked it up, its #689, and sure enough this scream came from the area of the first report. I was roughly on the Northeast side of Detroit Lake, and Hoover campground is about a mile further east and south of me. Anyway, this is what I heard; it was definitely a scream and not a howl or a whoop, and frankly, if I had not heard recorded Bigfoot sounds previously, I don't think I would of known what to make of it. It was a little like the Puyallup Whoop-Howl of '73, but did not trail off at the end, was even in pitch the whole time, was louder and more like a scream. The second occurence happened on July 3rd. It was about 7:30pm; I was walking my bike along Hwy 242 (Mckenzie Pass Hwy). I was about 7 miles west of Sisters, OR. It was nice clear weather, sunny and early evening. I was walking the bike because I was too tired to ride, and it was too early to make camp. I was noticing how remote this area is. I had passed earlier a primitive campground called Cold Springs, and was 2 miles west of it. I noticed there were no more pull-outs for cars and didn't see anything or anybody up there. A car would pass about every 15 minutes. There were trees on either side of the road. It was a very pleasent walk. Well, all of a sudden I heard 4 knocks come from the woods just to my right about 50 feet away, behind a stand of trees and bushes. At first I thought Bigfoot, having heard wood knocking on the internet; I immediately looked at the road ahead to see if it was up, down or level. Being the bike and gear weighed 80 pounds, I would be able to make my escape only if it was down, and it was. I looked back at the area the knocks came from, and now saw one large bush suddenly shake, and then what sounded like a very low animal-like growl coming from it. At first I thought FLEE, but then thought of reports I'd read on BFRO, how people often filled with terror and ran. So I decided not to do that. I stood there and watched to see what was next, trying to act brave, and stood for about 30 seconds and thought- hell I don't really care what's next, I just wanted out, this ain't gonna be the day I investigate Bigfoot, I actually said to myself - maybe I'd comeback some other day. So I started walking off, and nothing else happened. I camped about 2 miles west from there. I should say to me this did not sound like a woodpecker, which is often high up in the trees, is faster and more in number of strikes, and is higher pitched. What I heard was four knocks, evenly spaced, coming from about ground level, the sound like that of wood on wood. No one was in the area, no development, it being preserved, protected wilderness. So what made that sound?</t>
  </si>
  <si>
    <t>To reach first location, take Hwy 22 for about 48 miles to Detoit, turn north on Hwy 46 and go 1/2 mile. Second location go about 7 miles west from Sisters Oregon on Hwy 242.</t>
  </si>
  <si>
    <t>Detroit Lake</t>
  </si>
  <si>
    <t>The witness suggested that the vocalization would have required five times human lung capacity to be generated at the strength and duration he heard. The tree that was shaken was a quaking aspen, about 16' high. Other trees alluded to are the lodgepole pine and manzanita.</t>
  </si>
  <si>
    <t>https://www.bfro.net/GDB/show_report.asp?id=12156</t>
  </si>
  <si>
    <t>Nov 13th, 2006: 9:00 pm, dark, rainy and cold. My husband and I had just put our oldest son to bed, and were settling down to watch TV in our living room. My husband heard "someone" screaming "bizarrely", very loud far off across our lake, so he opened our back sliding door to get a better listen. That was when we both heard a, maybe 3 at a time, organized pattern of what can only be described as roaring screams. We knew immediately they were not human. I had heard the Klamath audio before and this made my hair stand on end because it was exactly the same. This animal was closer, just across a 6 acre or so lake/pond. We heard probably a total of 4, 3-at-a-time, scream patterns. The individual screams were alarmed, but not frantic. It seemed to be almost 'responding' to dogs barking. The 'runs' were all about .5 - 1 second apart. The interval in between patterns was probably 1 minute or so. All was quiet for about 3 minutes and somewhere in the dark across the lake we heard something very, very large and strong tussle successfully with a dog. At the end of the tussle the dog let out a sharp yelp and we heard a thud. At that point we (I flipped out) shut the door, locked all the doors, sawed a serious dowel for our back slider, turned on our kids white noise machines and went to listen from another part of the house. We heard a few more screams but it sounded farther away at this point and then seemed to go away. Whatever tangled with that dog was extremely fast, extremely large and very strong. Based on what we heard, it sounded like the creature must have either approached or walked past a tied up dog. We heard a quiet small scuffle probably as the dog tried to bite it. Then an enormous amount of thudding, bushes rustling, and a loud pained yelp and a thud. All was quiet after that and we heard some quiet splashing in the lake. The splashing could have been disturbed waterfowl, however. It was pitch black and we were looking out our back sliding doorway into the blackness basically just trying to listen when this occurred. The tangle with the dog occurred about 3 minutes after we heard the vocalization pattern. In total, the vocal pattern seemed to be moving slowly from the northwest end of the lake to the northeast end, where we believe the dog incident occured. I have a BS in zoology from the University of Washington and a considerable amount of outdoors experience. I have heard all different types of animal calls, screams, etc... I'm even quite good at discerning the subtle differences between a Beluga whale click and a porpoise call. I have perfect pitch and a well trained ear from years of classical voice training. This was most certainly a primate type call, almost with a Siamang type quality to it. It was most definitely not human, and I'm certain it was not any other animal common around our area (coyote, deer screaming in pain, rabbit, fox, racoon, other). It was extremely similar to the Klamath falls recording only louder and closer, and it scared me more than anything I've ever encountered. My husband and I discussed our observations at length. There is honestly no other explanation for this type of call and activity, though we understand how rare and extraordinary this must be because we live in a settled area near freeways and quite honestly we've never really considered "bigfoot" before much more than "what a neat theory!" Let me just state again that this was not human. Not even close. Even a human trying to imitate something like that would have had a 'narrower', more nasal sound as a human just doesn't have the head/throat size to accomplish such volume and tone. Further, it had a squeal and roar quality at the same time, like nothing I've ever heard except the various recordings, in particular the Klamath. Also a human scream would have had some identifiable emotion to it (drunk, scared, angry etc...) as humans we're quite good at picking up on tones of other humans. This had none of that. It was entirely foreign to us. Update: this morning as I look through my binoculars across the lake, exactly where we heard the dog tussle incident, the neighbor's canoe dock is destroyed. It looks to just be made of plywood but it's cracked and half-sunk as far as I can tell</t>
  </si>
  <si>
    <t>Aurora</t>
  </si>
  <si>
    <t>Hwy 99E</t>
  </si>
  <si>
    <t>lake</t>
  </si>
  <si>
    <t>potentially killed dog</t>
  </si>
  <si>
    <t>resembled Klamath screams</t>
  </si>
  <si>
    <t>The dog was alive the next day, but limping. The owners of the dog were hard of hearing and had the TV turned up. The rather flimsy "dock" platform seemed to have been crushed by having been stepped on. The witness has substantial zoological field experience.</t>
  </si>
  <si>
    <t>https://www.bfro.net/GDB/show_report.asp?id=16624</t>
  </si>
  <si>
    <t>Morrow</t>
  </si>
  <si>
    <t>In the early spring of 1995, a friend of mine and I had just finished a construction job in Vancouver WA ,and were heading back home to Oklahoma. We left Vancouver in the late afternoon, and made our way down the highway that runs parallel to the Columbia River (I can not remember the # of the road) just after dark we aproached (what the sign said was) the Columbia River Gorge(seeing as how it was dark we did not see much). The road started to bend south a bit and we came to the first incline and in the headlights of my truck appeared this figure, at first I thought it was some animal that was crossing the road but as we got closer and the lights of the truck became more focused on it, we realized that it was not a common anima! It looked to be about three to four feet tall with the strangest red colored hair covering it's body. But the thing is, it was sitting in the road facing us with one leg straight out and the other leg out to it's right side, and it was trying to push itself up (as if it had been hit by a car). Well, I had to swerve into the other lane to avoid hitting the poor thing! All this took place in about a minute or so. My friend and I never said a word until after it was over a minute or so, I said "Charlie...did you see that?" and he replied "I was'nt going to say nothin' till you said something, but yes! We thought right off of going back but had decided that since it was so small that mother could be near by and we both (being avid hunters )were armed but what we saw was no mule deer or bear or anything else that we had stalked in the past; so we kept driving just to be on the safe side.</t>
  </si>
  <si>
    <t>Portland</t>
  </si>
  <si>
    <t>Columbia River Gorge</t>
  </si>
  <si>
    <t>sitting on road with leg stretched out trying to stand up</t>
  </si>
  <si>
    <t>Two investigators have talked extensively with Mark M. There is no doubt that Mark M. and Charles O. saw an unidentified smallish creature apparently injured in the roadway. There is considerable question however, about the darkness related to the time of day and the location near Boardman, which was not included in the original report. Also, a "Columbia River Gorge" sign is mentioned which has not been verified near Boardman. The investigators have patiently waited for Mark's friend Charles O. to verify the sighting. Until verification of location and time of day occurs, the investigators feel this report is less than stellar.</t>
  </si>
  <si>
    <t>https://www.bfro.net/GDB/show_report.asp?id=116</t>
  </si>
  <si>
    <t>Multnomah</t>
  </si>
  <si>
    <t>The Sandy River originates high on the slopes of Mt. Hood, located about 50 miles east of Portland, Oregon. The headwaters are beneath Reid and Sandy Glaciers at 6000 feet in elevation. From there the river flows due west through the Hoodland Corridor. It cascades past the communities of Welches, Brightwood and Sandy, then turns north to enter the Columbia River near Troutdale, which is 10 miles east of Portland, Oregon. The river drops swiftly through rugged canyons. It has deep boulder-studded pools with clean, gray gravel bars often shaded by tall, wet green trees. It is fishable most of the time and fishes well from 700 to 4,000 cfs. Nowhere else in the world does such a wild and scenic steelhead river flow through such a brawling, boulder-strewn, plunge pool mountain stream, supporting an amazingly rich and diverse food chain composed of mammals specifically adapted to their very tumultuous dispositions. It was mid-summer 1970 when this happened. I had returned to Oregon after a two year stint of duty in the Israeli Army as a Border Guard (post '67 war). Weekly, I would drive along the Sandy River to find a new place to target shoot (keeping up my military skills). This one particular day, in a meadow above and east of the Sandy River, I encountered a clump of birch tree saplings (4.5 inches in diameter) snapped off at about the 6 foot level and the tops were made into a family "nest" (space for 3 to 4 people)... Nearby I noticed the aroma of death... There was a pile of dead rabbit, neatly gutted. Only their guts had been eaten … The nearby woods were ominously silent for a summer's mid-day. I quickly left the area in search of a nearby Forest Ranger Station. One of the rangers believed my story and accompanied me back to the meadow. He took photos for the other rangers. Both of us became "Bigfoot" believers after that day !</t>
  </si>
  <si>
    <t>Sandy River</t>
  </si>
  <si>
    <t>Troutdale</t>
  </si>
  <si>
    <t>Gordon Creek Road</t>
  </si>
  <si>
    <t>possible nest</t>
  </si>
  <si>
    <t>nest could hold 3-4 people , found 6-8 dead rabbits in the area</t>
  </si>
  <si>
    <t>The witness, on finding the nesting site - only a layer of birch branches (birches are not native to Oregon woods, although aspens often look strikingly similar) piled deeply and compressed, evidently by several animals. He had the feeling of being watched and had his hair standing on end despite the fact that at, that time, 35 years ago, he was hardly aware of the stories of the sasquatch. The 6-8 dead rabbits were located about 20 yards from the bedding area. They were rather fresh - perhaps 24 hours old - and had been ventrallly ripped open full length, without evidence of tooth marks, and their entrails removed.</t>
  </si>
  <si>
    <t>https://www.bfro.net/GDB/show_report.asp?id=13037</t>
  </si>
  <si>
    <t>The story I have to tell is not a single sighting but three events that took place during the fall of 1979 and the winter of the same or the year of 1980. During this time I was working, living as a resident of the Portland Job Corps, which is located on the banks of the Sandy River, which enters the Columbia River at Troutdale, Or. The camp which is about 4.5 miles up the Sandy, I'd say, where the students live and worked at the time. I'm not sure if the camp is still there or not. The Sandy River takes a turn to the south [at the confluence with a small tributary] and goes up into the westside of Mount Hood. This is where the camp is located. The kids or students who lived and worked there were able to cut holes in the fence and play and explore in the woods, which we did. There was a path that led to the place called The Falls, which was about a half mile from the camp where a lot of students would go to hang out party etc. On the way to the camp was a structure the kids had made. I remember one of the people who constructed it. He was Jim Hinkly, an Indian, whom I knew to be a likeable sort of guy. It was nothing more than a framework made of poles or cut trees about three or four inches in diameter, put roughly into a big lean-to, using trees for support, covered with plastic to keep the rain off of us while we sat and smoked chatted etc. This place was used on a daily basises for a couple of weeks or so and every thing was cool till one afternoon, Jim came into the welding shop and told me someone or thing had destroyed the shack. Strange, I thought. So as soon as class was out, I went over to look at it. There was a structure about ten foot deep by about fifteen feet wide, nothing more than trees lashed to the standing trees to make a full roof basically at a slight angle to shed water to the back. The place had a strong smell, very bad, and the place was a wreck. The main trees/poles that formed the roof were broken in two, snapped like toothpicks. I'd personally hung on them many times and they hardly swayed under my weight. Chairs, broken metal, I might add, and the table broken like someone had hit it in the middle of it and broke it. There was hair around the trees also but no one thought to gather; it reddish in colour, about three inches long. The main things were the smell and the fear a person felt when close to the area. I'd say this was in August or September. The next one was probably in October or November. A group of us was out back above the football field at night partying with the full moon. It was cool and foggy, with the fog moving quickly and low to the ground so the moon was seen but the landscape would be changing - sort of a nice night; the hill, a gradual one, was covered with long grass and we were having a good time with lots of noise, carrying on, probably a group of 8-12 kids, me being one. I would have been about 19 at this time, as were most of the others also. The party was going on when all of a sudden the entire group went dead quiet at the same time. We sort of all started looking around at each other and Martin, who was an Alaska Indian, standing next to me, said: "What is that?" Through the fog one could see the form of a large biped close to us, about 30-50 yards away, in the fog. We saw it long enough to know it was not a human, too big, too muscular. I'm a hunter, also have been that from the time I was 6, raised in the woods. I know bear, deer, elk etc., none of the above was what we saw. With the fog moving, it was an eerie scene as the thing would be visible, then fade and then show again. The moon was behind it, so it was a shadow that showed up fairly easily when the fast moving fog didn't obscure it from view. Martin said "Let's go see what it is". I said, ok, a couple of girls screamed, and we took off toward it and the girls and some of the guys took off the other way. What happened next was interesting. As we were moving toward the spot where we last saw it - briskly, I may add, I in the lead, all of a sudden I couldn't go any futher. My feet wouldn't move and as the fog moved away, it was about the same distance away, looking at us. Martin was close to me and as I turned to look where he was exactly, when we looked again it was gone in the fog. Total time elapsed was only about one to two minutes from the time we first saw it to the time that it was gone. We moved probable only 100 feet before we couldn't go any farther. The third event happened that winter in a snowstorm - a bad snow storm, I might add. The camp had been stranded for about two days and it had been snowing steadily. It was about 7-9pm. I was dorm leader at this time. Two of the students came in the back door and both where white and moving fast. I said: "What is wrong with you guys?" One said nothing and another wouldn't say anything, either. Part of my job as dorm leader was to look into things like this so I followed them to their bunks and lockers where I got one - I forget his name - to admit that they were outback smoking on the football field when something scared the hell out of them. Rocky, the other person, wouldn't say much, just was white and scared. The other kept saying something out is there. Me being the fool I am, said "Bull" and headed upstairs to get my coat and boots on and headed out into the snow storm to the football field to find out what was up. Too much snow, about waist deep - I'm 6'2" tall - for a cougar etc. to be wandering around, I thought. So I headed out across the football field, being the brave fool I was. Things were going well until about 20 to 30 yards from the edge of the field, where the physical training stations were located. This camp used to be an FBI training camp, I was told, and it had a track and training stations around the football field and farther down the hill towards the creek where the road and the town of Troutdale sat. As I said, things were going well until about that far from the edge, when I suddenly couldn't go any further forward. It was not that I didn't want to; I couldn't and in the flying snow I kept being drawn to a large clump of blackberry bushes below the situp station. So I stayed there and played with the feeling. I could back up and it went away, I would come forward and it was present. Strange, I thought. I had a feeling about what I was feeling and what created it. No one else wanted to come out and play from the dorm. They thought I was nuts so I stayed for a while and then went back as it was snowing hard. I won't fill out much more of the details below except name and contact info. If you like I'd tell you the same thing I basically told here. A long time has passed and although I still remember it, I don't know where anyone else is or even if the camp is still in operation. This is in response to reading the Locals book which I found quite interesting and it is something else to add to you list of sightings. The one thing I found most interesting was the inability to move any closer in both situations and the definitive line where this happened. Subsonic sound I don't know, but whatever it was it worked quite well.</t>
  </si>
  <si>
    <t>From I-84 take the Troutdale exit and go up the Sandy River to the Job Corps camp. On the left side of the road there is a large sculpture of a dragon made by a student at the gate.</t>
  </si>
  <si>
    <t>Springdale Road</t>
  </si>
  <si>
    <t>Job Corps camp</t>
  </si>
  <si>
    <t>possible structure</t>
  </si>
  <si>
    <t>https://www.bfro.net/GDB/show_report.asp?id=7789</t>
  </si>
  <si>
    <t>Year: 1994 Season: Fall Weather: Cloudy with drizzle Time: Approx 4:00 PM Location: Rock Creek Rd, Portland, OR Multnomah County X-Street: Old Cornelius Pass (Skyline area) Incident: I was in the kitchen talking on the phone with my sister and looking across the street at the hillside beyond the creek through the kitchen window. The dogs were barking so I was curious to know what was going on outside. I saw the bushes moving and I saw what looked like a very tall, broad, stout, hairy person, almost ape looking, with long dark brown hair. It was rustling through the bushes. The leaves were moving. I looked at it for about two minutes trying to see what it was. Then it disappeared. I was describing what I had just seen to my sister on the phone as it happened. I felt excited and scared. I locked the door and checked for the twelve gage (my husbands gun). I didn't see the Sasquach after that. But once in a while after that, my dogs would bark in that different wimpering way. Not their normal bark. My sister was watching a documentary about Sasquatch in the Portland, OR area on the TLC Channel (The Learning Chanel) that aired on Friday, Oct. 27th 2000. That reminded her of our conversation on the phone when I saw Sasquach that day. She called me to talk about what I had seen because she did some research and found the bfro.net web site and encouraged me to document the sighting.</t>
  </si>
  <si>
    <t>private residence on NW Rock Creek Road</t>
  </si>
  <si>
    <t>Rock Creek Community</t>
  </si>
  <si>
    <t>Old Cornelius Pass</t>
  </si>
  <si>
    <t>rustling in bushes</t>
  </si>
  <si>
    <t>human shaped but looked ape-like</t>
  </si>
  <si>
    <t>Location is a wooded, hilly rural/residential area west of Portland. Witness no longer lives at the location where the sighting occurred.</t>
  </si>
  <si>
    <t>https://www.bfro.net/GDB/show_report.asp?id=531</t>
  </si>
  <si>
    <t>I am a conductor for UPRR working pool freight from Portland OR to Hermiston OR. We were traveling westbound on a train going around curves between Bonneville, Cascade Locks and Dodson. As we came around a curve near milepost 36, I saw something dark between the rails. I said to the engineer, "What is that". He then blew the whistle. Something tall and hairy with long arms got up and ran into the trees and brush. Its arms swung wildly when it ran. We looked into the spot where the animal went into cover, but could not see it. Time was daybreak. We got a good look as we aproached at about 15 rail car lengths.</t>
  </si>
  <si>
    <t>mile post 36 near Bonneville Dam</t>
  </si>
  <si>
    <t>long arms</t>
  </si>
  <si>
    <t>sitting on train tracks then fled</t>
  </si>
  <si>
    <t>running , arms flailed as it ran</t>
  </si>
  <si>
    <t>Kyle talked with me for several minutes about a number of sightings near Bonneville by railroad personnel in both Multnomah and Hood River counties. Kyle additionally described the apelike animal he saw as appearing to be interested in something on the railroad bed. The animal was sitting down between the tracks when first observed, then raised itself up to stand and ran away on two legs with its arms flailing back and forth. The creature appeared to be frightened by the train whistle. We speculated that the great ape may have been intrigued by rail track sounds/vibrations from the oncoming train or may have been hunting food (perhaps seeds or insects or rodents)? This report is a first class original sighting.</t>
  </si>
  <si>
    <t>https://www.bfro.net/GDB/show_report.asp?id=109</t>
  </si>
  <si>
    <t>Creature 7 to 8 feet tall was sighted by my wife and son at 9:15 pm 01/09/02 near Multnomah Falls. It crossed the freeway in front of their vehicle before going over guard rail toward the Columbia River. They nearly hit it in the westbound lane. She called me from her cell phone and told me what just happened.</t>
  </si>
  <si>
    <t>mile marker 29 on westbound side I-84</t>
  </si>
  <si>
    <t>Bridal Veil</t>
  </si>
  <si>
    <t>mile marker 29</t>
  </si>
  <si>
    <t>forest , cliffs , river</t>
  </si>
  <si>
    <t>hemlock trees , fir trees</t>
  </si>
  <si>
    <t>They were travelling westbound on I-84, having just passed Multnomah Falls in the Columbia River Gorge at 9:15 p.m. on 01/09/02 when this sighting occurred. The son, Jason, was driving. Conditions were dark, overcast, dry, and calm. Appoximately four miles west of Multnomah Falls, both occupants of the car observed a very tall, two-legged creature crossing the freeway in front of their car, and heading toward the Columbia River which closely parallels the freeway. ***On the return trip from Portland to their home, the witnesses determined that the creature actually crossed at mile marker 29 on west bound side. Appoximately 300-500 feet west of marker. I-84 (Multnomah Falls is at mile marker #31.)*** The driver estimated his speed to be 65-70 mph. He did not swerve and he missed hitting the creature by an estimated two feet. The creature reached the guard rail as they lost sight of it behind their moving auto. The motorists quickly phoned their husband/father on their cell phone and relayed the incident. Husband/father was at home in Idaho, and knowing of the BFRO website he immediately submitted the report to the BFRO. I'm a Portland area researcher and happened to turn on my computer at 10 p.m. not long after the report was submitted. In the report, the husband in Idaho has included the cell phone number of the witnesses in their car, so I was able to reach the witnesses by phone while they were still travelling. I reached them as they were nearing their destination in Hillsboro, OR on Portland's west side. They were still in a very excited state when I spoke to them forty-five minutes after the sighting. I spoke with both witnesses. Being from out of state and having just arrived in the greater Portland area, they wanted to know if we see these things around here all the time. I said I didn't think so. They reiterated the description of what they had seen just as it was stated in the original report. They emphasized that it was very tall (8-9ft), broad in the shoulders but skinny at the waist. it was completely covered in dark brown hair which resembled that of a moose in length and shade. Jason described a rounded, dome-shaped head. He noted the swiftness of it's motion and a swinging of the arms as it crossed the freeway. Neither witness could see any facial features. It ran swiftly and smoothly on two legs and was certainly not a bear. The skinniness and towering height of the creature they observed was particularly remarkable to them. They noticed another car and a truck travelling in their direction a short distance behind them. They did not see these other vehicles react to the creature crossing the roadway. I am quite familiar with this portion of I-84 and the Columbia River Gorge. There have been other such sightings of bigfoots crossing the freeway along this stretch. It is speculated that the bigfoots may be intending to swim across the Columbia River in this general area below Bonneville Dam where the river is narrow and free of development on both banks. I would encourge interested parties to look for fresh tracks on Sand Island in the Columbia River and on the river bank on the Oregon side at the earliest opportunity. The speed with which this report was reported to the BFRO website and then verified by this investigator is most unusual. I was able to interview both witnesses just forty-five minutes after their sighting. This triumph of modern telecommunications would not have taken place without the quick actions of the witnesses and their husband/father Andrew Boydston.</t>
  </si>
  <si>
    <t>https://www.bfro.net/GDB/show_report.asp?id=3624</t>
  </si>
  <si>
    <t>My friend and i were going out sign stealing, near Corbett off of I-84, we found a sign that we liked and got out of the car to get it. As we approached the side of the road, near the woods, I heard a low territorial growl. I asked my friend if he had heard it, but he hadn't. We were both kinda freaked out by what I had heard, so we raised out eyes to the darkness of the woods. At the exact second we looked out into the darkness, there came a shriek like nothing we had ever heard before. Then we heard something crashing through the underbrush, and we ran like little girls back to the car. I got the hell out of there, but we are going back this weekend to check it out. We talked about the noise and decided that it was like nothing we had ever heard before. Not human, or animal</t>
  </si>
  <si>
    <t>Corbett</t>
  </si>
  <si>
    <t>growl , shriek</t>
  </si>
  <si>
    <t>An unimpressive sighting report on the one hand but the more background one has on this report and the witness, the more amusing it becomes. Miles B. was a student in my science class three years ago and received a basic treatment of the bigfoot enigma as part of a classroom presentation on scientific mysteries. As with most students, Miles doubted that such creatures could still exist and he felt that the evidence that had been presented was not compelling. Then, on a recent summer night Miles was out with friends making mischief in the rural fringe of Portland. Their rural road sign stealing escapades were cut short by a terrifying series of events that occurred at very close range. Miles visited me at work soon after to inform me of the details and to offer that they returned to the site several time since and have not seen or heard anything significant (as I would expect). He also informs me that although he laughed at the concept of bigfoot when we discussed the possibility in class years ago, he now has a very different outlook on the matter. Gordon Creek Rd. between Corbett and Aims, Ore. is an area with many past bigfoot sightings, particularly in late summer. Gordon Creek Rd. traverses heavily forested creek drainages in the foothills of the Cascade Mountains on the western slopes of Mt. Hood. This amusing event may suggests that bigfoots are clever enough to perceive the mischievous intentions of a teenaged male and then to display a sense of humor in the way it dispatched the larceny-minded teen. If this is too much anthropomorphizing of the sasquatch, it is still gratifying to know that at least one sasquatch used its considerable powers of intimidation to protect the public's expenditure of tax dollars on rural highway signs. Even more amusing is the fact that Miles, the typical jaded American teenager, has a newfound respect for mysterious nocturnal creatures as a result of having the daylights scared out of him in a manner that he never thought possible. Miles, for one, does not laugh at the possibility of bigfoots any more.</t>
  </si>
  <si>
    <t>https://www.bfro.net/GDB/show_report.asp?id=5053</t>
  </si>
  <si>
    <t>To whom it may concern: I am not sure how to even go about this other than to send an email to you. Earlier today around 6:25 p.m. my brother was driving home (we live between Corbett Or, and Aims Or.) off of Gordon Creek Rd. There is a switch back with a hair pin turn that has a steep climb immediatly after the turn. As he turned the corner approximatly 20-30 yards from his vehicle in a small cluster of trees he saw a large 7-8 ft tall, hairy creature. He said it wasn't human, but resembled a human standing with his right shoulder hidden behind the last of the 3 trees in the cluster. Upon being discovered he said that he immediately turned and ran up the very steep hill with amazing speed. He said his chest was wider than his waist, hairy, with long arms (ape like) and that he saw him from just below the waste up before he turned (the creature turned to his left) and ran up hill. He couldnt believe how fast he was and that he was there for a couple seconds and then he was gone. My brother frantically called me and I told him to go back to where he saw it and mark it out so that I could meet him there with my HD camera and try to find any prints or debris that may have been left behind. Upon returning to the area my brother saw the local sheriff cars nearby. They said that some people down on the river reported a very hairy naked homeless man and they were investigating. He told them that he saw the same thing but that it wasn't a homeless man. He was very detailed in his account and they laughed it off and left. I drove straight home and met my brother at the switch backs where he sighted it. I brought my dog and my camera. I went to the exact same location as he told me and had him recount exactly what happened. I have it all on film. The area is steep and there are fallen trees and lots of shrubs, so it is a little difficult to see any exact markings other then broken branches and trampled ferns. Near the group of trees where he was standing there is a natural spring that runs down the hill. So I searched both sides to try and find any tracks. Im not sure what to really do other than keep my eyes peeled and my camera close. If you feel my brother could be of any help or if you could help him understand what he saw Im sure he would greatly appreciate it. He is pretty shaken up, I had him write down exactly what happend and what he saw and he was a little uncomfortable doing so. I would prefer to keep this private, I am an Investment Banker and would prefer to keep a sense of trust and credibility with people I associate with and I am unsure how they would respond to this.</t>
  </si>
  <si>
    <t>sharp switchbacks on Gordon Creek Road between Springdale and Aims</t>
  </si>
  <si>
    <t>Gordon Creek Rd</t>
  </si>
  <si>
    <t>moss , ferns , alder trees</t>
  </si>
  <si>
    <t>no hair on face , sideburns</t>
  </si>
  <si>
    <t>standing on hill then ran into the woods</t>
  </si>
  <si>
    <t>I initially spoke with TH, the witness' brother, who was at the location about an hour after the sighting. TH arranged to have RH, the witness, meet us at the sighting location on the evening of 8/1/08, less than 24 hours after the encounter. The witness, RH, was slowly driving (about 10 or 15 mph) uphill around a hairpin turn when he noticed the animal in the woods, approximately 60 feet to the left and above him on the hillside. It was standing behind and to the right of a small cluster of trees. The witness says that the creature, noticing that it was exposed, turned 180 degrees to its left and quickly ran up the hill behind where it was standing. Its speed was faster than a normal man could run on flat ground, though the terrain was very steep, uneven and brushy. Immediately after the sighting, RH called his roommate and brother TH, and told him what happened. RH continued to their nearby home, picked up some gear and returned to the sighting location, which is only a few miles from their house. When he arrived back at the sighting location, there were two police cars parked at the turn. RH got out of their vehicle and asked the officers what was going on. The officers said they were responding to a call that stated there was a hairy, naked, homeless man in the woods by the river. RH told the officers that he had seen it too, and it was a bigfoot - not a homeless man. The officers chuckled and paid little attention to RH's claim. The officers soon left the scene. After TH arrived at the scene, the two brothers stayed in the area for a while and videotaped the scene. TH took his dog and went up the hillside and RH stayed closer to the vehicle, being too shaken to explore the area so soon after his encounter. TH went up the hill above where the creature was standing, and found some deep, yet featureless impressions in the thick forest duff. About 75 or 100 yards above the spot where the creature was standing, there was a large washout in the hillside that was a kind of clearing, though there was thick underbrush. When TH arrived at this spot, he was “hit so hard” by an overwhelming “moving and powerful” feeling. TH stated that this feeling gave him “a whole new level of goosebumps”. At that point, his dog took off running downhill back to the vehicle, which TH stated was very strange since his dog always stayed by his side in the woods. They soon left the area and later that evening, TH found the BFRO website and filed a report for his brother. I asked RH to stand on the road at his approximate location - while I stood where the creature was. By doing this, it is estimated that the creature was around 7 feet tall (see photo below). RH described the animal as being very muscular and fit with a thin waist and very broad shoulders, possibly twice as wide as my own. The creature's right shoulder was partially obscured by the tree it was standing near. It was not as hairy as sasquatches are often depicted in drawings, though it was obviously completely covered with dark brown, but not black, hair. Its face wasn't hairy around the eyes, nose and mouth, though it was noted that it had hair on the side of its face like sideburns that turned back down the neck to its shoulders. No details of the eyes nor mouth were noted, but the nose was flattened and broad. Interestingly, it was noted that the creature had a short neck and its head was shaped like a normal human with no sagittal crest. The arms seemed longer than a human's, and swung as it ran uphill. Due to the foliage, no details were noted below the thigh area. I spent many hours at the site, not leaving the location until around 2am in hopes of obtaining thermal footage of the creature. Derek Randles, a tracker and long-time bigfoot investigator, was called in to help look for additional tracks in the area. He brought a hunter friend and we scoured the area for several hours on the morning of 8/2/08. A possible heel impression in a line of large, yet indistinct impressions heading downhill was all that was found on that day. This photograph shows the investigator in the same position as the creature, showing its height.</t>
  </si>
  <si>
    <t>https://www.bfro.net/GDB/show_report.asp?id=24318</t>
  </si>
  <si>
    <t>Polk</t>
  </si>
  <si>
    <t>I felt uneasy the entire morning. I felt as if I were being watched. I had left camp alone and heavily armed. My friend and I were on an Elk hunting trip. As I walked through the forest, I found myself looking back over my shoulder for no apparent reason other than feeling like I was being followed. I stopped by the creek to watch the salmon and have a bite to eat. As I was eating I was watching a clear-cut area where the power lines ran down ridge. This clear cut was about seventy-five yards wide and was covered with light colored grass about knee high (2 feet). I glanced down the clear cut just as something large, dark and upright moved across from left to right. It took this thing about ten seconds to cross. It was about two hundred yards away from me. It disappeared into the trees beyond the clear cut. I thought at first it might be another hunter, but dismissed that thought when I thought about the fact that it was all dark colored and didn't appear to be carrying or packing anything. After it crossed, I picked up my rifle and scanned the area where I had last seen it. I saw nothing and put the rifle down and resumed eating. Moments later as I was watching the point where it had disappeared, it came back out. This time it was moving back to where it had first come from (from right to left). I got my scope on it, as it entered the forest again. I had a 9X scope. I was able to determine it was hairy and resembled a large man (est. 8ft tall). I could not make out any facial detail. I'm sure it did not know that I was watching it. I'm a twenty-four year career Army Veteran. At the time I was a Staff Sergeant with twelve years of service. I was trained in survival techniques and as a scout for a number of years; I could determine distance and area details better than most civilian men. This time I kept my scope on the point where I last saw it enter the woods. It came back out only this time it had a partner! The second creature was about half the size of the first. It looked just like the first creature only smaller. With the big one leading, they both crossed the clear cut and disappeared into the forest. I went back to base camp and told my friend about it and he replied with "that explains why there's not game in the area.” My friend was a retired Green Beret Major. He suggested we pack up and move to a new location far from the one we were in. We made no attempt to track the creatures. I was all for leaving!</t>
  </si>
  <si>
    <t>5 miles south of Hwy 22 on a logging road</t>
  </si>
  <si>
    <t>forest , creek , power lines</t>
  </si>
  <si>
    <t>pine trees , buck brush</t>
  </si>
  <si>
    <t>shiny groomed hair ,  long arms , adult had no breats</t>
  </si>
  <si>
    <t>walking with younger sasquatch on powerline cut</t>
  </si>
  <si>
    <t>walking slightly stooped , smooth gait , arms swinging</t>
  </si>
  <si>
    <t>also noticed dead salmon and eggs on shore</t>
  </si>
  <si>
    <t>I spoke with the witness who now lives in California by phone for over an hour and can add the following details to his account: The witness was following a clearing under power lines. A creek runs parallel to the lines for a short distance then cuts across the clearing. The animal was crossing near to where the power lines cross the creek. The general area is a patchwork of trees and clear cuts. The first animal was over 7’ tall with broad shoulders 400 to 500 pounds. It was “thin and muscular” with a “pipe-like trunk” and it was covered in black hair that was “not long, maybe four inches” that appeared “groomed and shiny.” Although he only saw its face in profile through the scope, he could see some facial skin that also appeared black. It had a pointed head. The animal’s arms were long and the legs appeared like slender human legs. No mammary glands were noted. The animal’s smooth gait was purposeful and its head remained focused forward. The arms swung, but not overly exaggerated; the posture was bent slightly forward. It took five seconds for the animal to cross approximately seventy five yards. He wanted it to be a bear but could not convince himself that it was. “No way it’s a bear.” He thought, “I’m looking at a legend.” The second animal was a smaller version of the first (about half the size) and walked directly behind. His impression was that they were parent and child. He believes that they knew he and his partner were in the area hunting and the adult was being cautious enough to scout ahead before taking the child across the open ground. At no point did the animals look towards him. The witness was “shook up” and having a gun did not make him feel safer. The animals crossed in front of his direction of travel. He was unsure of what to do, so he sat there for over an hour contemplating. He decided to backtrack and take a different route back to camp where he sat with his rifle on his lap until his partner arrived. They left the next morning cutting their hunting trip short by three days. Of interest, an hour prior to his sighting the witness came upon a dozen salmon that were lying on the shore up to ten feet away from the creek. “Eggs were scattered on the ground. Some fish still had eggs in them as I tested. They did not appear to be eaten on, but some heads were crushed as if they were possibly stepped on.”</t>
  </si>
  <si>
    <t>interesting there were no breasts yet a young one was present. perhaps the yougn was done feeding from mother and therefore breasts were shrunken. 7 feet tall seems small for a male, espeically the dominant breeding male</t>
  </si>
  <si>
    <t>https://www.bfro.net/GDB/show_report.asp?id=24399</t>
  </si>
  <si>
    <t>I was walking on a logging road, stopping to eat huckleberries. I heard some racket up behind me and thought it to be deer or elk, possibly a bear. Many of these species thrive in this area. I was very suprised to see the next thing that happened. Many large rocks were thrown in my direction. None that close though., rocks that weigh up to 10 pounds or more. This is the first I have spoken of this. It has been at least ten years now. I never saw anything but heard alot of noise above me. I was quite disturbed and thought maybe some pranksters were around. So for my safety I split.</t>
  </si>
  <si>
    <t>logging road at Fanno Ridge next to Fanno Peak</t>
  </si>
  <si>
    <t>Valsetz</t>
  </si>
  <si>
    <t>Black Rock Road</t>
  </si>
  <si>
    <t>rocks were baseball size</t>
  </si>
  <si>
    <t>The witness states that also some of the rocks hit his tent, set up close to the road, and were of up to good baseball size. When the largest rocks were thrown, he was in his tent and did not care to stick his head out. He estimates that they came from a minimum distance of 100' (dense cover) on that occasion and that no other hunters were in the area at the time. The area has undergone substantial clearcutting since 1991.</t>
  </si>
  <si>
    <t>https://www.bfro.net/GDB/show_report.asp?id=8948</t>
  </si>
  <si>
    <t>During the evening my friend and I parked at the end of an old alder road behind locked gates to bowhunt for elk. When it started getting dark we decided to circle back to the pick up; we were approx. 2 miles away on the top end of the mountain along the east side of the ridge line. I had forgotten to bring my flashlight so my buddy had to shine his light for both him and I while we walked out. During the walk while we were crossing the top of the ridge we could notice an awful smell; the smell was kind of moldy or musky so we thought it was probably just a bear that had gotten into some swampy skunk cabbage or something similiar. We continued to notice the terrible smell off and on all the way back to the truck. While on the top end of the ridge I managed to step into a very large hole that was in the rocks; somehow I managed to grab onto something to keep myself from falling completely in the hole as it was big enough for me to fall completely in it. If you consider the fact that I'm 6 ft tall and weigh around 210 pounds you had to figure that the hole or cave had to be pretty good sized; unfortunately, since I didn't have a flashlight I couldn't see what it looked like very well and yes, that smell was also present at the time. When we finally got back to the old alder road where our truck was parked, we could still notice the awful smell every now and then; one other thing that we noticed was the very large footprints that had been left in the muddy dirt on the road. Now these footprints were approx. 16 inches long and looked alot like a mans footprint but what had really made us uncomfortable and nervous was the fact that these footprints were directly in our tire tracks that was made from our drive into the area a few hours earlier. As we looked at them we both thought there had to be a logical explaination; we tried to simply write them off as being bear tracks but deep down we both knew that they weren't made by a bear. These tracks were much too large to be a bear track plus, they didn't have the 2 separate pads that a bear track leaves. I've killed 4 black bears, one of which was 6 1/2 ft tall and nothing in the way of tracks ever looked like these tracks did. Both my friend and I have lived here all our lives; we both are avid hunters and are well known in the area for our hunting success. My friend works in the woods and has done so all his life and for that reason alone, we chose to not say anything about this for quite some time. It was only within the last few months that I had told my brother's friend about what had happened and it wasn't too long after that when he happened to run into my buddy and asked to tell him what had happened. He was amazed at how we both were able to recall things that had happened 13 years ago in such detail; I told him that you don't forget something like that because when it happens, it stays with you forever. We never saw anything that night in the way of a live animal but we both felt as if we were being followed or watched the whole time; it made us uneasy, to the point that we left as soon as we could get to the truck. I've been back to that area once or twice but I have never seen anything else although there have been some recent incidents that would indicate that there is indeed something up there. My brother heard a god awful scream not too far from there this past elk season; he also heard a large tree crash down without there being any strong winds blowing that would cause that to happen. There are a couple reports on your website that are only a few miles as the crow flys from where we were. I would be willing to talk to someone if they feel that they would like to however, I would like to keep my name and the exact location private if possible. Additional details about the tracks fround in their tire tracks: Scott, As I recall, we really didn't notice anything until after we had already gotten back to the pickup. I was taking a leak a few feet behind the truck when I really paid any attention and noticed what looked like a footprint in the mud; I didn't have a light so I had my friend shine his light on the road as we walked back down a ways. What we first saw wasn't a full complete track so at first we just thought it was a probably nothing more than a bear track. It was only after we went back for a ways that we were able to notice that some of the tracks were in our tire tracks and of the ones we seen we could only identify one of those footprints that showed it completely from heel to the toes; what we also thought was weird was the fact that it looked as if it was spread out it was in a really straight line; what I mean is that where the prints showed in the mud it was like whatever it was that was walking it looked as if it had been walking on a tightrope or something, if that makes any sense. we only went back about 50 yards from the pick up and I would say that we could see about 5 or 6 partial tracks where there was mud that showed something; the one complete track we saw was near a large mud puddle where the ground stayed wet enough for there to be a large mud hole across the whole road; we really couldn't notice anything where the road was made up of grass and gravel. The one complete track we did see was actually the track that had been furthest away from our pick up; when we saw that track we both looked at each other and made some kind of comment as to we didn't really believe what it was was that we were looking at and at that point we both were ready to get the hell out of there. When we were up hunting on the hill and even when we were walking out we never put things together, like the smell we had experienced off and on as we walked out or the tracks as possibly being related until after we started down the hill and went home; like I said before, we thought when we were walking out that the smell was probably just a musty old bear; just like we thought those tracks were until we saw the one furthest away from the truck. I hope that helps you; it's been awhile so if I'm leaving anything out or think about something, I don't think I have but if I did I'll be sure to let you know. Thanks DC</t>
  </si>
  <si>
    <t>Grand Ronde</t>
  </si>
  <si>
    <t>Miami Gate #1 off AR Ford Road</t>
  </si>
  <si>
    <t>Doug Fir trees</t>
  </si>
  <si>
    <t>stepped in tire tracks</t>
  </si>
  <si>
    <t>foul odor was a musky, wet-fur smell</t>
  </si>
  <si>
    <t>This report is of particular interest to me because as a 10 year-old, I lived in the same town, so I was familiar with the places. The witness and I talked for an hour about his experience. Since the incident happened so many years ago, and the site is behind a locked gate many miles, going to the site was not necessary. As some background, this witness is Native American. He has lived in and hunted in the area his whole life. He is a reliable expert on the game animals of the area. Two items stand out in his report. First is the persistent smell. He described it as a musky, wet-fur smell. It seemed to go along with them as they walked out of the woods in the dark, and after they reached the old road, it still was present. He got the impression that it followed along, and he reported the feeling of being watched. Second, they found a clear, 16 inch long footprint in the tire tracks of their vehicle. This place was behind a locked gate, so there were no other people there. His hunting buddy had a key to the gate, so they were the only people in the area. The witness mentioned that neither he nor his hunting partner said anything to anyone about the incident for many years. Later, he confided in his brother about what happened. His brother then told him that his hunting partner had also told him (the brother) of the incident, and that despite the long time since it happened that both told the same account exactly and in great detail. Based on the smell, the finding of the footprints in their tire tracks, and that they were the only humans in the area, I conclude that the witness and his friend were followed by a curious sasquatch.</t>
  </si>
  <si>
    <t>https://www.bfro.net/GDB/show_report.asp?id=25907</t>
  </si>
  <si>
    <t>i was hunting with my two brother in laws in october of 2000. we were in the coastal range mountains above fall city. we were driving old logging roads looking for good locations to spot deer. we drove up one logging road where there was a turn-around overlooking a huge revine containing a dense forest. i got out to look over the edge when i noticed a large human-like foot print. it was slightly longer than my size 12 hiking boot and posessed 5 toes. there was no evidence of anyone being there recently(i.e., tire tracks, shoe prints, fresh garbage and bullet shells, ect....all things common to these type of turn-arounds). we were very deep in a complex series of logging roads that were probably seldom used. the track looked relatively fresh, made up of loose dirt( a few days old at the very most). i told my brother in laws(who are very skeptical) who were still in the car to get out and look at what i found. they were interested, but very skeptical. at a closer look we discovered that there was a hair of some sort within the print. the hair was about an inch long and was very corse. it was very dark brown and had a blondish colored tip. we had a video camera and a still camera with us just in case we actually got a deer on our hunting trip( we never have). so, we took video and still pictures of the print. we collected the hair and put it in a film container. unfortunately while taking the hair out to show someone, it was lost. i do have evidence of it in the video though. the print was located between a patch of grass/undergrowth and the steep ledge. whatever it was that made the print was stepping from the grass to the ledge. the ledge seemed to have some impressions made by the same creature walking sideways down the hill, but it was so steep and had such loose soil that no actual prints were apparent. i do have photo and video evidence of the print.</t>
  </si>
  <si>
    <t>Oregon coastal mountain range</t>
  </si>
  <si>
    <t>Falls City</t>
  </si>
  <si>
    <t>Kings Valley Hwy</t>
  </si>
  <si>
    <t>forest , ravine</t>
  </si>
  <si>
    <t>walked sideways down a hill</t>
  </si>
  <si>
    <t>larger than a men's size 12</t>
  </si>
  <si>
    <t>https://www.bfro.net/GDB/show_report.asp?id=3633</t>
  </si>
  <si>
    <t>I was driving home early in the morning from work when a large creacher cross the hiway infront of my car. It was walking upright and took the road in 3 large steps.</t>
  </si>
  <si>
    <t>5 miles west of the Spirit Mountain Casinopast the first set of passing lanes</t>
  </si>
  <si>
    <t>Hwy 18</t>
  </si>
  <si>
    <t>Witness is an experienced hunter and is not absolutely certain that what he saw was a bigfoot. Whatever he saw crossed a two-lane highway in three steps and walked/ran on two legs. It is a forested landscape that borders the highway on both sides, and witness noticed a musty smell "like wet tent-canvas" as he drove past the location of the sighting.</t>
  </si>
  <si>
    <t>https://www.bfro.net/GDB/show_report.asp?id=548</t>
  </si>
  <si>
    <t>I sumited a report to you of a sighting I had last September in Polk County, Oregon. I was asked if I was interested in looking for tracks in that area. At the time I said, "No". The area that I had my sighting seemed promising enough for me to check it out on the last two days of bow season last year. I found an excellent hunting area for this year. I had almost forgotten why I went up there in the first place and that was to satisfy my couriosity about possible bigfoot activity. This morning 9/1/01 I was hunting in the area. I have been hunting in the area all week. I heard a strange noise and then a large tree fell in the forest. I will explain later. I believe I have found indistinct tracks in several areas. In these areas I saw and photographed trees that are snapped off in an unusual manner.</t>
  </si>
  <si>
    <t>gated forest road #7 on the north side of Hwy 18 2 miles west of Grande Ronde</t>
  </si>
  <si>
    <t>alder trees , fir trees</t>
  </si>
  <si>
    <t>tree fell , wood knock</t>
  </si>
  <si>
    <t>scream , whoops</t>
  </si>
  <si>
    <t>possible scat found</t>
  </si>
  <si>
    <t>Met with witness R.B. at his workplace. He showed me photos of broken/twisted alder trees that he found in his hunting area. He described strange noises and ususual events that occurred and are mentioned in the sighting report above. In addition to the "whoop-whoop" noises, he describes a "scream/holler" that he heard, as well as being charged by a terrified deer, and seeing a nearby tree suddenly fall. He also described heavy, bipedal footsteps that he heard from the nearby thickets, and related the palpable sensation of being watched. He also felt a menacing presence which prompted him to immediately leave the area, but not before he discovered a very fresh and very large animal scat lying in the middle of the logging road. He gathered a 6" piece of the much larger scat, which he described as smelling so strongly that he could barely approach it, much less pick it up. He froze the scat as soon as he got home and gave me the scat for examination. It appears to consist principally of animal fur that is compressed into disc-like sections. It has an intensely foul odor even when frozen. He also found a few reddish-brown hairs, 4" to 5" long in a tree which he saved and gave me for analysis. He thought they may be deer or elk. While one is seldom certain, I consider the constellation of events described by the witness as being consistent with bigfoot/sasquatch activity. Hair analysis is forthcoming. Witness is eager to return to the site and to attempt to gather more evidence, and to try some baiting and other attraction strategies that might precipitate a visual sighting.</t>
  </si>
  <si>
    <t>https://www.bfro.net/GDB/show_report.asp?id=3064</t>
  </si>
  <si>
    <t>I may have stumbled onto a print by pure accident, while hiking with my niece and nephew in the Siuslaw Natl. Forest, west of Dallas, Or. I will give details of the location later, as not to saturate the site with the public, so I can finish my investigation in the area and get more readings and data... GPS, photos, and history on the area… Here is what I have thus far.... On the mid afternoon of 24 July, I took my niece age 13, and nephew age 16, to an area I used to hunt and log about 30 years ago west of Dallas, Oregon. Thirty years has changed the area quite a bit as Weyerhauser has bought up a lot of the land, Boise and Hampton Co. as most of the area is logged out, there is still a large standing area of some old growth and an area in which to hike. We were not 15 min. out from my truck on a trail and my nephew blurted out... "Uncle Ron, look at this foot print!" Off the trail a foot or two was a large print made in dried mud, (the last rain in the area was about 6 July 2003), so the print was well defined and clear as the photo shows. Several things I noticed about the print, 1) It was not a boot print as no boot tracks were showing, the print was smooth, consistent with a bare foot print. 2) The width was about 9 inches wide at the largest width, and about 14 inches long. 3) Toe contours could clearly be seen, but it looks like what ever made he print may have stepped on a twig, wood, so not all the toes made an imprint in the mud, as the casting shows. 4) The foot print clearly shows a heel print, and arch in the foot, the edge of the foot at wide proportions from a very heavy individual. 5) As the trail is used lightly by mountain bikers and horses, as seen by tracks on the trail. Our 5 hours up on the trail, I only saw one mountain biker that day while in the area. So, it is not used that much, maybe only by locals who live in Dallas or people who know the area. I attempted to make GPS readings that day, but for some reason, my GPS could not pick up satellite signals possibly from the heavy canopy of trees. Another attempt for a long/lat reading with negative results on a second trip. I will attempt a 3rd trip with new batteries and see what happens. The print was, as I said, left of the trail, going SSW. I searched the area for about 2 hours, hair samples on trees, scat, or other prints in area...negative results...photos of area were taken from different perspective points. At this point, as I dont want to "contaminate" the area with undue traffic, I will keep the exact location confidential until I complete my investigation. Now a little history on the area. I have hunted the Falls City and Dallas area since 1970. In 1972, while heading to Falls City, Or. my friend Rick swerved to miss something darting across the road... I was a witness to something large, tall and running on two legs, not four....thinking it may have been a bear, or a crazed hunter dressed in black... we both, as teenagers could not answer what we saw... The stories we had heard is, that the Dallas and Falls City area from old timers, and hunter friends of ours, stories of BIGFOOT circulated during that time... especially after the famous RED BLUFF, Ca. film clip of the famous Roger Patterson... from 1967. As the photo shows I took a casting of the footprint, as mentioned, only one was found thus far. Within the next few days I will attempt to return to the area for further investigation and findings. Will keep you posted... You do have my permission to post this report and photos... At this point, "undetermined what made the print" At his point only two other Bigfoot Research Websites have been contacted on this sighting, no response as of yet. My friend RAY CROWE has highly recommended your site and organization for years. I first met Ray Crowe at a seminar he did on BIGFOOT in 1994. I am also a good friend of Lyle Vann of the Arizona Bigfoot Center Paulden, Az.</t>
  </si>
  <si>
    <t>Mud Puddle/Tree Fort Trail 10 miles past WeyerHauser Land on Rob Mill Rd</t>
  </si>
  <si>
    <t>Rob Mill Road</t>
  </si>
  <si>
    <t>Mud Puddle Trail</t>
  </si>
  <si>
    <t>forest , clear cuts</t>
  </si>
  <si>
    <t>walking 1-2 feet off the trail</t>
  </si>
  <si>
    <t>"arch" and heel seen</t>
  </si>
  <si>
    <t>The witness has a military background, as is evidenced in the singular completeness of his report, including coordinates.</t>
  </si>
  <si>
    <t>https://www.bfro.net/GDB/show_report.asp?id=6734</t>
  </si>
  <si>
    <t>road crosing</t>
  </si>
  <si>
    <t>I was driving from Portland to Lincoln city to retrieve my work bag that I had left in Lincoln City over the weekend. I left Portland at 3 am and had only had coffee and donuts to eat; there were not many other cars on the road at all, none that were going in a westerly direction that were within sight of me and only about 2 cars passed me between Spirit Mountain Casino and the site were I had my sighting. I was driving about 55 mph and had my bright lights on and had just came over a rise in the road shortly after you start down the back side of Murphy Hill summit. As I crested the rise out in the distance I saw what I thought at the time was a deer on the left shoulder of the road about 200 yards out from me. I slowed down to 40 mph or so because I didn't want it to jump in front of me or if there were other deer in the area I might spook them into the road. As I got within 75 yards the object began to move across the road from left to right, that is, when I saw that it was not a deer and I thought it might be a bear which I have seen cross a road before but this was way different. The object was hunched over slightly and was on two legs and cleared the road in about 4 steps. The best way to describe the color was dark brown to black and I would guess the hair to be 4 or 5 inches. The arms looked to come down to mid thigh area. I did not see the face except for there seemed to be a deer-like shine coming from the face area. The height was about 7ft + as it disappeared over the edge of the road to the right. I was about 50 yards away by this time. I was starting to feel pretty weird like this was something I had never seen. Hard to explain the feeling as I passed the spot where it went over the bank I tried to look over and see where it had gone. I was going about 25 mph now as I went about 20 yards past the spot and stopped I then reversed my car to the spot where I had seen it go over the bank. I stopped my car and left the engine running I had my window rolled down slightly for air flow as I was driving. When I stopped I could smell a musty type smell not real bad but strong enough to notice. I could hear some movement in the brush but not a lot because of the car noise and the fact that my window was only down 2 or three inches on the left side when the object was now on my right. I had a really strong feeling that I was being watched; every hair on my body was rigid, I had goose bumps over my whole body I have them now as I write about this, not as bad but the chills. I decided then that it would be a really good time to leave so I drove off as fast as my Metro would go I made it to Lincoln City at 6 am and had about 10 cars pass me going east on hwy 18 in that time.When I got there I went to my girlfriend's to get my bag and was going to come right back to Portland to work. Instead I stayed until 9 am then left to go back to Portland. As I drove by the spot I thought about stopping but decided against it. I know the area well though because I helped a lady who had rolled her car off the road in the same are many years ago. The bank in the are is about 7 ft down on both sides and is swampy in some places. I lived in Lincoln City for many years and have spent time in the woods alone and with others and have never felt or seen anything like this I don’t know what to make of it except for it being Bigfoot. No bear walks on its back legs like this. If you want to see the spot I can take you there just let me know also I drive this stretch of road 2 times sometimes more a week.</t>
  </si>
  <si>
    <t>0.25 miles west of Murphy Hill summit</t>
  </si>
  <si>
    <t>Murphy Hill</t>
  </si>
  <si>
    <t>mid thigh</t>
  </si>
  <si>
    <t>eye shine similar to deer</t>
  </si>
  <si>
    <t>cleared roadway in 4 steps</t>
  </si>
  <si>
    <t xml:space="preserve">yes </t>
  </si>
  <si>
    <t>https://www.bfro.net/GDB/show_report.asp?id=7537</t>
  </si>
  <si>
    <t>Tillamook</t>
  </si>
  <si>
    <t>I already submitted a report of this incident but thought I'd provide a more detailed account of what happened after reading some of those submitted by others. And after searching my memory of 20 years ago a bit more thoroughly. Just after sunrise my wife and I were laying in our tent talking. The tent was situated in a clearing next to the Wilson River right along the edge of the tree line. We were the only people camping in this clearing and it was very remote from other camping areas, which is why we chose it. Off in the distance at an angle behind the tent and deep in the forest we heard what sounded like someone breaking large sticks or small logs against the trunk of a tree. We thought this odd due to there not being any trails or roads where we heard this. Why would anyone be out there? Also we were the only ones around to the best of our knowledge as this was not close to any campgrounds. The early hour also added to the strangeness of the sounds we heard. After maybe a couple of minutes of hearing this, the sounds became more intense and changed to what sounded more like very large branches being snapped and small trees actually being uprooted and pushed over. The sounds slowly moved towards us at this point. I thought there must be someone driving some kind of machinery through the forest and plowing over anything standing in the way. Perhaps a Cat being used to forge new access for a logging operation. As it got to within maybe 150 feet of our tent I realized there was no engine sound. It kept coming closer. When it got to within what sounded like 50 feet or so, the sound of trees being uprooted and broken stopped and was replaced with the sound of very heavy and slow footsteps still coming closer to the tent. The sound continued approaching until it was within maybe 3 or 4 feet behind the tent then it stopped as if examining our tent or just waiting. Unfortunately the tent had no windows to look out so we just laid there being as silent as possible while I clutched my hatchet and held my breath. I can't be positive because we were both very frightened by this point but I thought I could hear what sounded like something huge breathing just a couple of feet off the back of our tent. This may have been my imagination though. We were both petrified. My wife said she didn't hear breathing. After a pause of 15 to 20 seconds the footsteps began to angle off into the forest again. When the footsteps seemed to be 15 or 20 feet away, I quietly got up and crawled out of the tent to see what had made this racket. I walked around the back of the tent still clutching my hatchet and peered into the forest. It was too dense to see very far so I started to venture into the woods towards the direction of the footsteps which I could still hear fading off in the distance. I followed for 20 or 30 feet and could see nothing. That's when the fear got the best of me and I scrambled back to the tent.We remained in the tent for at least another hour before venturing out. I kept peering into the forest but didn't see or hear anything again. By now, friends who we were expecting began to show up so we felt a bit safer. When my curiosity finally got the best of me, I ventured into the forest towards the direction of the crashing and snapping sounds we had heard coming towards us. No one would come with me. After going for 50 or more feet in that direction, I came upon a huge tangle of fallen old growth logs with a very dense stand of smaller trees and dense underbrush on the other side where the sound had originated. Several smaller trees had been snapped off or pushed over. No machine could ever have crossed over the fallen logs, as they were several feet in diameter.And I know of no machine that makes footsteps. Then fear took hold again and I ran to the safety of the clearing without looking for footprints. I never went back into the forest the entire weekend after that. We could only explain what we heard as being a sasquatch. The only problem I had with this theory was that I has always thought if these creatures existed they would be very silent and reclusive avoiding humans whenever possible. Certainly not crashing through the forest like a bulldozer. These sounds were intentional. I can't say for certain what we heard, but I do know without any doubt that it was not a human, machinery, a bear, an elk, or anything else that might be commonly found in these forests. I've spent much of the last 20 years trying to come up with an explanation for what we heard. I have none other than a sasquatch. Why it made such a racket is beyond me</t>
  </si>
  <si>
    <t>1 mile south of the Jones Creek Campground on the Wilson River</t>
  </si>
  <si>
    <t>Wilson River</t>
  </si>
  <si>
    <t>Douglas Fir trees , ferns , brush</t>
  </si>
  <si>
    <t>breaking and uprooting trees</t>
  </si>
  <si>
    <t>https://www.bfro.net/GDB/show_report.asp?id=691</t>
  </si>
  <si>
    <t>Caroline Curtis</t>
  </si>
  <si>
    <t>Back several years ago, I reported this sighting to Peter Byrne, who took it very seriously. I agreed to talk on camera, to "Good Morning America" back in 1996. My conditions were that only my voice would be used, and not my name. They interviewed me, but then showed me completely. I felt betrayed by "Good Morning America". I and my girlfriend were both in law enforcement at the time. I was, at the time, a US Forest Service Officer (Law Enforcement LVII) and later a police officer. Now I have been out of the field for 3 years, and I want to tell my story and show the photos. On August 14, 1995, my girlfriend and I were camped on a beach in Oregon, north of Lincoln City and south of Tillamook. We were on vacation, and we were the only people on that beach. We had a good fire going and dusk was approaching around 21:00 Hours. We were camped on a bluff about 7 ft above the surf and had a clear view of the beach north and south. We were set back on the bluff around 100 ft from the shoreline. I noticed a figure which I thought was a person, standing south of us on the beach, I guess around 100 yards from our location, standing near the shoreline, looking in our direction. At that distance I thought it was strange the person was covered in black clothing, so we thought. I was a bit alarmed thinking someone may be planning to harm us. We also thought it was strange because nothing was down the beach except rugged beachline, to at least Lincoln City, 20 Miles to the south. When I lost sight of it I was a bit uneasy, wondering what the person was up to. Later, we saw the person come back, but not stop. It kept walking in our direction, to a distance of about 50 yards. It stopped, turned around, and headed back to the south. Again, 5 minutes later, the person came back, this time it kept walking to a 90 degree angle to our location, and turned around and headed back south. By now the sun had set but the moon was full or close to it. It was a very bright twilight, with the sand and ocean. The "person" in question again came back, following closer to the shoreline this time. It walked directly by us and past to the north now. We noticed the person was very large and seemed to be as tall as we were on the bluff. It was jet black and had the forward posture with the long swinging arms. We also noticed the person almost seemed totally uninterested in our presence and looked like it was looking for something on the beach, stopping occasionally and starting up again. The person turned around and went directly back at a quicker pace and headed at a fast walking speed (guessing 4-6 mph) to the south. We were amazed at how unusual the scene was. The pace, the fact the motion was more fluid, and not bouncing as we walk or jog. Also, all black. There was no other color, from head to toe. The head was pointy. The "person" now headed south quickly, and went out of sight. I grabbed my mag-light and ran down to where my girlfriend told me to stop, so I knew where to look for prints. Just before that point I nearly tripped on a track, and was amazed at how deep it was. It was at least 10 inches down. I pressed down maybe a inch or two at most in the sand as I walked. I yelled for my girlfriend to come down to see what I was looking at. She reluctantly came down. When she got close she immediately said, "Oh my God!" The tracks where at least 16" long and 10 inches wide. As we were focusing on the tracks, my mag-light went out. I told her not to worry. I had a spare bulb in the back of the flashlight. As I was fumbling to change the bulb, in bright moonlight, she yelled, "It's coming back!" I dropped the bulb in the sand and I just stared as it approached us at a fast rate. From the south, at 100 yards, at a fast clip. She pulled my arm and tried to drag me back up to camp. I told her I was staying and wanted to find out what it was. She became frantic, screaming, "come on!!" as she headed to camp. I stood there and I was stunned. At a far distance of 80 yards or so, this thing was taller then me, at a level field. As it got closer I started yelling "You better stop! I am going to shoot!" I was unarmed. It kept coming, directly at me, like I didn't exist. Its shoulders seemed to be at least 4-5 ft wide, with no neck. I started to notice hair all over, and started to make out the face. At that point I realized, and I said out loud, "Oh My God, it's not a human!" I couldn't move for a moment. When I got control again I ran like hell, toward my girlfriend, who was screaming, "Run!" I ran fast, thinking it was coming for me. I got to the top, and was happy to see it kept walking past where I had been standing. It walked beyond where I was standing, then turned around and walked back to the south, out of sight. We then ran over the hill to the rental car. I yelled at her, "Where are the keys??". We realized they where back down on the beach in the tent, in my bag. We hesitated and then went back. We grabbed them and were going to leave everything else. After a few moments we calmed down and decided to go back to our things. Then we decided to stay through the night, after my girlfriend started saying that it didn't hurt us and it could have. We decided to stay, and I got the video camera out of the car. I kept the fire going all night, staying up. She didn't make it all night, and fell asleep. I didn't see it again. As soon as day break came, I took the film camera and took pictures of the footprints, heading both north and south on the beach. Luckily they where not very degraded due to the wind. I followed the tracks and used items and myself to give depth and distance. I noticed the tracks all went to the east at a point. This was the direction I assumed the creature went. After I took several photos of the tracks I ran back to camp. We left Oregon, drove to Seattle and caught our flight back to Colorado. After a few weeks, I did a bit of research and contacted Richard Greenwell [deceased], of the International Society of Cryptozoology. He interviewed me and had me get in contact with Peter Byrne in Portland. Byrne contacted me and wanted me to come back out and show him the location of the sighting and the trail. I couldn't get back out due to vacation time availability. He found the location and looked around, but nothing was found. Later that next year, Byrne gave me a call and said "Good Morning America" wanted to do a story on my sighting. I told him I could not, due to my employment position. He assured me that I would be off-camera, and they would only use a voice-over. I agreed to do the interview. My girlfriend, who was a deputy sheriff, decided to stay far away from the media, in case things got out on identity. I reluctantly agreed to do the interview. I did this also to help Peter Byrne, so he could possibly get some funding for his organization, knowing it would help his cause. Later the tape was aired, showing me on camera and speaking. Not good! … Since that time, in 1996, I have been back to this area a few times to look around, but have not contacted anyone else about it. I will be happy to send pics but do not see how to do it here. If you want the entire collection you can contact me.</t>
  </si>
  <si>
    <t>jogging up and down the beach , did not seem interested in witnesses</t>
  </si>
  <si>
    <t xml:space="preserve">walking , smooth , arms swinging </t>
  </si>
  <si>
    <t>footprints made in sand</t>
  </si>
  <si>
    <t>Update: April 11, 2015 - This report is being updated because the witness, Dan Patino, has provided additional photos and a link to the Good Morning America video, please see below. ------------ Spoke to the witness by phone. Estimated height was 7 1/2 to 8 feet tall. Its speed made it appear to be jogging and its smooth movement resembled a roller skater. He and his girlfriend stayed the night after all, but he didn't sleep, staying up all night with a video camera. She slept in the car. In the intervening years he has returned to the area a few times to look around, but has found nothing significant. Photos were taken with a disposable camera, the attached photo shows the size and depth of the footprints compared to his: Here is a photo of their their tent taken the following morning. Just to the right was their campfire where they sat and first saw the figure: Here you can see their tent, green in color. Its in the bluff area. The Bigfoot walked several times from North to South during the sighting, up and down the beach. You can see the witness' footprints nearby to compare. Here the tide washes some of the prints away overnight: Here you can see how the tide washed away prints near to their area: Footprint he describes as very structured as a print, unlike the soft sand in others where the prints caved in to a point in the hole: Sandal print for comparison: Here his sandal went from the tip of the edge of a print, down to an angle to the middle or the "V" in the bottom center. Sandal is a size 8: Here is a long shot of the tracks, possibly two sets of tracks as it walked: This area the sand was wetter. His footprint is to the left to compare. Seagulls were participating too: Down further to the South of the sighting, about 1/8 of a mile, it was very deep, soft sand. Prints are very conical and deep, not flat: In this picture the witness is covering his face. Being in Law Enforcement he didn't want to be seen. Notice the stride: This was his attempt at leaping and putting his weight into it as he made comparison tracks: The witness returned a year later with Peter Byrne to the point he remembered the tracks went to. The brush was so thick that he had to push in to find the trail, just feet in was a honed out trail that was tall and wide. He followed the trail up the hill to the highway. At the time of the sighting Dan was a USFS Law Enforcement Level II Ranger. At the time of the airing of the Good Morning America show he moved on to also working as a Police Officer. Here is a photo taken around the time of the sighting, he was on vacation at the time of his sighting and not working as a Ranger: Photo of Dan and Peter Byrne taken circa 2005: Here is the Good Morning America story on Dan's sighting:</t>
  </si>
  <si>
    <t>https://www.bfro.net/GDB/show_report.asp?id=13653</t>
  </si>
  <si>
    <t>It was September 1997, 8 people and myself were camping in the Tillamook County forest. Well anyway, I got up about 6am, got out my 22 and started out on a hike. Before leaving, I heard a friend say "wait up and I'll will go with you" I said "fine but no talking I want to check out the game in the area before they check us out". About 5 minutes up the road I noticed about half way up a hill was a large rock outcropping with a black stump about 9 feet tall. It was around 400 yards from us. I ask my friend "do you see that weird shiny stump on those rocks up there?" He said yes. Then I said "look at it through your scope". Then the gun went off. He said he didn't mean to fire and that he couldn't find that stump any more. In disbelief I looked and didn't see it any more. When looking in the only areas something could go, I saw it walking very fast, long arms swinging, one basic black color. I said "Sh*#$@&amp; you shot at that person!" or what ever it was. We ran back to camp and didn't say much because we did not want to get in trouble. Later I showed a friend who camps there all the time the place and he said no one could climb up there early enough to be up there by 6 am. I agreed. He also pointed out that there were no other camper around this area. It is in the Cook Canyon area, very steep rocky country, great for elk hunting. I am convinced that this was a bigfoot. I've always been a non-believer of bigfoot, but now I'm convinced. I'm always in the woods elk and deer hunting or scouting camping etc. I've never seen any thing like it, including bears standing on there rear legs, both black and brown in Alaska.This thing was tall, slimmer than bear. Thank you.</t>
  </si>
  <si>
    <t>west of the gaging station on Anderson Creek</t>
  </si>
  <si>
    <t>Elderberry Inn</t>
  </si>
  <si>
    <t>Anderson Road</t>
  </si>
  <si>
    <t>Anderson Creek</t>
  </si>
  <si>
    <t>fleeing from being shot at</t>
  </si>
  <si>
    <t>walking , arm swinging</t>
  </si>
  <si>
    <t>I spoke with witness over the phone on 4/8/01. He further described the animal as having an "all over" black color with shiny/glossy fur. He described the swinging gait of the creature as very similiar to the bigfoot captured in the Patterson/Gimlin film. The witness also mentioned that he had been surprised that the animal was not running after nearly being shot at.</t>
  </si>
  <si>
    <t>https://www.bfro.net/GDB/show_report.asp?id=2102</t>
  </si>
  <si>
    <t>My wife, grandmother and friends wife are the actual witness I'm just typing what they said to me. My buddy and I had left the wife's and grandmother at camp to set out on my evening elk hunt It was about 2:30pm we had been gone for four hours and then returned to camp to rest when the lady's ran to us and told me about what they had saw. Around 4:30pm they were looking down in the clearcut below the helicopter pad we were camped on. when my grandmother said she saw something that might be an elk. when my wife and her friend looked they both couldn't believe what they saw. It was a hairy thing running from the treeline into the clearcut on two legs. It was sunny and clear the creature ran through the clearcut very easily even though there were stumps logs brush and ect. when two dirt bike riders came up a trail that cut through a portion of the clearcut. the creature stopped and ran back to the treeline and the two riders stopped and started to point in the direction of the creature. then the creature ran out again picking a different direction through the clearcut now with a second creature a little smaller than the first. they went through the clearcut faster than any man on two legs could ever go.they then disappeared into the treeline on the other side.this is what i was told. This is not a hoax. the wife's friend is a trained marine like myself and was a nonbeliever until that day and there is no question in there minds they said that was a bigfoot. they had dark shaggy hair like a bears they were on two legs they swung there arms and stood upright and ran upright. i paced the distance to approx. 200yards from were they stood and looked for tracks non were found the ground was dry and hard to much low foot brush. you can contact us this is for real my wife said she would talk about it.</t>
  </si>
  <si>
    <t>Browns Camp in Tillamook State Forest</t>
  </si>
  <si>
    <t>Tillamook State Forest</t>
  </si>
  <si>
    <t>fir trees , brush , ivy , ferns , berries , mushrooms , moss</t>
  </si>
  <si>
    <t>ran across clearcut to get smaller sasquatch and ran back across</t>
  </si>
  <si>
    <t>https://www.bfro.net/GDB/show_report.asp?id=702</t>
  </si>
  <si>
    <t>My name is Kurt, me and my fiance Shawn were camping up off of Ben Smith Road August 1-2,1998. Sunday the 2nd, we packed up camp by noon and headed down to the Wilson River to cool off a bit. It was very hot. We drove down off of Ben Smith road going east on the flats road that follows the river. We crossed the river to lay in the sun. We were there for 10-15 minutes, when I saw someone or something down river about 45-50 yards swaying back &amp; forth with its head down the whole time, while also moving up &amp; down river with no problem at all. I didn't think much of it at first, but when Shawn my got up and moved to the middle of the river it spotted us--froze and then glared at us. Then I moved to the middle and didn't take my eyes off of it. It moved to the right of the river in some bushes somewhat hiding it seemed like. Then I knew something wasn't right, it had big hair &amp; long arms. It didn't act human-like at all. I couldn't make out a face just eye sockets. I wondered what it was wearing winter clothes for when it was 90 degrees outside. They were not clothes. It had reddish-blonde like hair and was about 6ft tall. I have hunted and fished up at Lee's camp for years and have never seen anything like it before. After we got home that night we talked about it more, leaving us with a strange feeling. We know what it was now--a female BIGFOOT!!!!</t>
  </si>
  <si>
    <t>on the Wilson River south of Lee's Camp on Ben Smith Road</t>
  </si>
  <si>
    <t>Bill Smith Road</t>
  </si>
  <si>
    <t>alder trees</t>
  </si>
  <si>
    <t>thick and glossy hair , noticed deep eye sockets</t>
  </si>
  <si>
    <t>walking up and down river watching witnesses</t>
  </si>
  <si>
    <t>swaying side to side as it walked</t>
  </si>
  <si>
    <t>(8-12-1998) I have now visited the site and interviewed and reinterviewed the participants. At the risk of repetition of the original report, I will flesh it out here from their respective reports. The main highway #6 from Portland to Tillamook follows the Wilson River for some distance. A side road loops back on its other side and has a number of turnouts, evidently sparsely used by fishermen and hunters. The couple, Kurt V. and Shawn J., he 40, she presumably younger, first had lunch next to the river on the car side and then crossed over in bathing suits. On the other side they found a spot in the sun on a sand bank, the river in front of them making some noise between the projecting rocks (not a lot of flow). The main highway was now behind them on their side by perhaps 300-400 feet and slightly higher, not visible through the forest but clearly audible. Downstream from them was a minor barrier of trees (alders) lying across the river and behind these the river expanded to a wide, flat, pondlike area, about 300 feet long, with overhanging trees on both sides, before it resumed its rocky faster course. At the lower end of this flat area is a house set well back from the river, from which, during my visit, two small and trusting girls with a dog came to the river to feed ducks and go to a beaver house. As they lay there, Kurt and Shawn noticed a "person" who came out of the edge of the dense forest (second growth alder and Douglas fir, with old growth stumps with springboard notches) and waded into this still area. Very soon they revised their opinion that the "person" must be weird, since he wore a fur coat in the 90 degree heat. Kurt by this time suspected it to be a sasquatch, but didn't mention it to Shawn to avoid upsetting her. They watched the "weird person" walking up and down in the middle of the still river area, at a distance of between 150 feet minimum and 300 feet maximum from them, always looking into the water but not catching anything. The creature was only to its calves in the water and had peculiarly long arms, a very short neck, no crest that was noted, about 6-6.5 feet tall, walking very surefootedly on the slippery large river cobbles, crossing which the couple "almost killed themselves". After about 30 minutes of this observation, Shawn decided to go into the water. At this moment the sasquatch detected them for the first time despite the fact that they had brightly colored swim suits on and had talked in conversational tones the entire time (so much for the sasquatch's superhuman sensory acuity). The sasquatch "froze" in the water and stood upright, just behind the barrier to face them and look at them. Shawn stood for a while, then sat down, and Kurt also went to the water's edge and sat down on a rock. They now gazed at each other with minimal apprehension on the human side for about 15 minutes. They noticed that its thick hair was "really wild", though showing some gloss, of dark brown color with red glints (the head evidently a bit lighter). They said if it had been human at that distance they could have recognized the person's face, but the sasquatch face was so dark that all they were impressed by was the deeply recessed eye area, meaning presumably brow ridges. Eventually the sasquatch sidled over to their side of the river and climbed behind a bush, where it evidently thought itself concealed, but it bent over sideways to keep looking at the couple, who could see its head and upper body. By this time they were both reasonably convinced of its non-human nature and got somewhat more apprehensive, returned across the river to their car and left. Shawn declined to stop the few hundred feet downstream to look at the site from a different angle. They concluded on their own, without hardly any prior knowledge, that they had been dealing with a juvenile, no sexual characteristics visible, and the head seemingly rather rounded. They estimate that their total encounter lasted close to an hour, which at such relatively close quarters must be a near record. But I think the sasquatch was juvenile and inexperienced and wanted to get an eyeful of those near naked dwarves. The area is overrun by elk prints and very steep elk game trails. The adjacent mountainside is steep enough to require some use of hands on a game trail in addition to having an understory of waist to chest-high ferns, brambles and salal. Trying to go up these slopes is hard and highly unpromising. The sasquatch evidently descended these slopes. While at their camp earlier in the morning, they had heard 5 hoots, almost like an owl, though Kurt commented at the time that it was a weird time for an owl to hoot. Both they and I looked for footprints, but the area is not conducive to capturing any and it had been bone dry for weeks. The area is not far from other sighting and footprint records. We went back to the site with Kurt and a crew from Focus TV (Munich, Germany) in conjunction with a more general interview. Subsequently we drove up higher to a loading deck the had a good overview of the Coast Range. The German interviewer was visibly impressed by the fact that adjacent deep, V-shaped canyons had no signs of roads, Autobahnen, cows, inns, restaurants, barns or any sign of human activity but were seemingly inaccessible due to their extremely steep sides and dense vegetation.</t>
  </si>
  <si>
    <t>https://www.bfro.net/GDB/show_report.asp?id=690</t>
  </si>
  <si>
    <t>This weekend 8/19/00 while hunting off of Salmonberry Road off HWY 26. I was looking for bear tracks on a trail that I have hunted before; anyway, when I came out at the trails end on one of the logging roads I decided to take a walk up the road with my fiance. I always keep an eye on the sides of the raods for traks to see where an animal may have crossed. Well about a half a mile up I saw a track, with very decerable toes (5) and I put my foot up nxt to the print, I am a size 12 and the print was about the same The funny thing was, the print looked like the foot was broken and healed wrong, I do know that it was not human and it deffinatly was not any type of animal I hunt for. My fiance also saw this print as well. As we first hit the trail, I should mention we both herd a howl the likes of nothing I have never heard before in my LIFE, the hair on the back of my neck stood on end, even my fiance said that it was the wierdest thing she ever heard. There was no noticable odor in the air at that time. This was all in the morning at about 6:10am. I will be checking this area again in about a week. I will not forget that howl\moan for as long as I live. It is monday and I can still hear it in my head.</t>
  </si>
  <si>
    <t>Salmonberry Road</t>
  </si>
  <si>
    <t>foot possibly broken and healed wrong</t>
  </si>
  <si>
    <t>howl , moan</t>
  </si>
  <si>
    <t>Salmon Berry Creek watershed is located south of Sunset Hwy 26 in Tillamook County; it flows westward from the North Oregon Coast Range Mts summit to the Nehalem River and Nehalem Bay. Most land ownership is Tillamook State Forest. Just north of this area is Clatsop State Forest. The correct road name along the high ridge is called Rock Ridge Road off Salmonberry Road in northeast Tillamook county.</t>
  </si>
  <si>
    <t>https://www.bfro.net/GDB/show_report.asp?id=102</t>
  </si>
  <si>
    <t>Cindy &amp; Jerod Caddell</t>
  </si>
  <si>
    <t>My adult daughters where out camping the weekend of 10AUG2012 in a slightly remote camp in the Tillamook forest. For 2 nights in a row they heard possible big foot calls that went on for 20min the first night and about 3 min the next night. I can assure you it was not any Elk, Deer, any of the owl species, That calls where whoop call, and im told extremely loud, This group totaled 6 that weekend that heard this series of calls. The following weekend this weekend friday 18AUG I myself and a friend from work and his daughter went to the very same camp to hear for ourselves and attempt to get recordings of the calls, long story short, I’m an experienced out doors man as an avid Bow hunter and fisherman I’ve spent countless hrs in the woods and have heard most of all the local animal calls. From all the known owl calls, to every possible combination of elk and deer calls to the death moan of a bear. I’ve been known to follow elk heads at night and just be in a good place to hunt them in the Am. Be that as it may On Friday the 18th I set out to this camp and waited for the arrival of my work friend and his daughter. After dinner we relaxed at the camp fire till about 9:00 p.m. and set out for a short hike to the power line rd and did some Knocking, with no responses’ we returned to camp and was doing a little star gazing around the camp fire. At 10:15 p.m. to our astonishment we heard in rapid succession a series of Knocks 1,2,3,4,5 pause then 1,2,3,4,5, coming from the SE 2 sets of about 5 of 6 knocks with a delay between sets of about no more than 5 seconds. Within 10 seconds of the second set of knocks we had our recorder going hoping to capture more knocks on tape when from the NE we heard a classic call back Howl in response 2 Howl calls in fact, We have captured those calls on tape. Being that our camp was in-between the calls my best estimate of distance or camp was from the calls where no more than a ¼ to a ½ of a mile as the crow fly’s with us between them, our camp that night was the only camp site taken in the whole camp ground. With the closest set of camp grounds approximately 6 miles away. In conclusion with my current back ground in Metrology and reporting my findings with an unbiased opinion using the return calls taped on your show that I’ve heard over time and applying them as a reference standard I must therefore conclude this as the genuine article and report this as very plausible given my own personal experience. All I need now is to personally see one and it push it over the top for me. As it stands right now I feel 85% certain that this phenomenon is real. I am no expert with regards to Bigfoot and would love to hear your thoughts on this matter and would very much enjoy putting you in contact with all involved and giving you the audio we recorded. I look forward to hearing back from you as I would very much like your thoughts on the recordings we have.</t>
  </si>
  <si>
    <t>Banks</t>
  </si>
  <si>
    <t>Oregon Hwy 6 W</t>
  </si>
  <si>
    <t>forest , ridges</t>
  </si>
  <si>
    <t>2 set of 5-6 knocks then pause for 5s</t>
  </si>
  <si>
    <t>Fellow investigator Cindy Caddell and I, Jerod Caddell, responded to corresponding reports submitted by witnesses Larry on 8/19/2012 and Marc on 8/21/2012 regarding howls that were recorded on 8/17/2012 in the Tillamook State Forest of Oregon. Cindy conducted an initial telephone interview with Larry and he emailed us the recorded howls, which were compelling. Larry and Marc agreed to meet Cindy and I where they recorded the howl vocalizations so we could investigate the area. On 9/02/2012 Cindy and I met both witnesses at the location in the Tillamook State Forest. The area was quiet, and for the most part secluded. It was also geographically located in a “bowl” surrounded by gravel roads and thick forests. We walked with them around the campground and noted the healthy forest, dense undergrowth, plentiful water sources and numerous edible plants and berries in the area. There were also numerous game trails and several signs of elk and deer. Bear scat was located on one of the trails. Larry stated that he is an avid bow hunter with years of experience in the Oregon wilderness. He can track animals and easily differentiate between sounds made by indigenous animals. Marc stated he was an avid outdoorsman with a wealth of climbing and backpacking experience. Both witnesses appeared to be credible and what they recorded sounded like genuine evidence. Larry explained that his daughter had been camping with friends at the location the weekend before the howls were recorded and told him that she heard howls on two successive nights. The first night she (and a group of six others) heard calls that lasted for 20 minutes and the second night she heard calls that lasted for three minutes. Both witnesses, along with Marc's daughter, went to the same camp the following weekend (8/17-19) and began conducting their own investigation hoping to record what Larry's daughter had heard. While at the camp, there were no other campers in the campground and the next closest campground was miles away. At around 2100 hours, Larry, Marc, and Marc's daughter walked the roads around the campground. One of the roads was bordered with power lines and they did a series of knocks on one of the wooden poles at the top of a ridge surrounding their camp. There was initially no response to the knocks. At approximately 2215 hours, after arriving back at their camp, they suddenly heard a series of wood knocks in rapid succession that sounded close. Marc quickly turned on his camera, which has a video/audio feature, hoping to record the wood knocks. It was at this time when two howls came from the northeast that seemed to be in response to the wood knocking they just heard and Marc's camera recorded them. Larry and Marc said the howls were close to camp and they were able to feel reverberation through their bodies from the force of the howls. Larry stated that he was positive the howls were not from any animal he has ever heard in the wild before. * Marc &amp; Larry's Audio Recording * On 09/29/2012, Cindy and I conducted our own investigation of the area, along with the witnesses, and set up our camp near the original location. There were no other campers in the campground and any activity on the roads or trails in the area would be heard in the camp from a long distance away. The thick woods and undergrowth surrounding the camp would make it difficult for anyone to sneak in without being heard. After taking an initial walk around the campground, we set up two digital recorders on the outskirts of the camp about 50 yards away. The night was clear and cold, approximately 40 degrees, and there were no signs of other people in the area. The digital recorders were activated at approximately 2030 hours. At 2142 hours, Cindy did a series of “whoop” calls. About one and a half minutes later, there were several higher pitched howls from a distance of a quarter to a half mile from camp. Those calls were answered by a series of deeper pitched howls from the top of a ridge further away. The howls seemed to be a form of communication and they went back and forth for approximately two minutes. The howls were recorded on two separate digital recorders and were also clearly heard by all of us in the camp. * Investigators' Audio Recording * There was no other activity noticed by anyone for the remainder of the night, but the recorded audio from that night revealed branches being broken, wood knocks, and the sound of tapping. These sounds started 30 minutes after we heard the howl calls and continued sporadically for several hours. Cindy sent the audio recordings to an experienced audio technician who works with BFRO investigators. The technician cleaned up the recordings and thinks the sound of breaking branches was made by large branches being snapped and thinks that the tapping sound was the sound of rocks being tapped together. Summary: The witness' claims were validated by us having the same type of experience in the same area and being able to capture audio evidence in our own recording. The howls we heard and recorded did not sound like any of the common animals found in the area and were similar to suspected sasquatch vocalizations documented in other regions.</t>
  </si>
  <si>
    <t>audio is compelling</t>
  </si>
  <si>
    <t>https://www.bfro.net/GDB/show_report.asp?id=36280</t>
  </si>
  <si>
    <t>Large, upright bipedal animal covered in dark-brown or black hair. The creature sat on a log, got up, looked up at us, and seemed nonchalant. ALSO NOTICED: We were able to observe him for 20 minutes at least!! He had sat down and would stand up and watch us. He would turn left as watching to the left then turn back to us again. Then he turned right and took a couple steps, watching something else. Then again turn back to us. We could see him holding something in his right hand. He never held it in both, that I could see. I would be happy to speak to anyone about this if anyone has questions. I KNOW what we saw. Both my cousin and I are experienced in the woods and are hunters. We know our animals. This was not a bear. He stood almost the whole time and when he did sit, he sat straight up. I did take pics before we seen him of where he was...he might be in them.</t>
  </si>
  <si>
    <t>Nehalem</t>
  </si>
  <si>
    <t>Tillamook State Forest Road</t>
  </si>
  <si>
    <t>sitting on log then got up and looked at witnesses then walked away</t>
  </si>
  <si>
    <t>I contacted the witness and we went, along with a local investigation support person, to the site of the encounter. The area is approx 1700 ft in elevation along a steep ridge and within 2 miles as the crow flies from a popular county park along a major river. We accessed the location via a somewhat abandoned logging road, and there was evidence of elk and deer scouting activity. The location of the subject was approximately 300 yards to the creek bed below. In the topography between the subject location and the observation site, there was second and third growth Doug Fir and scrub brush. Across the valley, there were several clear-cuts in the distance. According to the witness, using only their naked eye the subject appeared to be sitting and/or standing adjacent to a large log laying on the ground. The log was still there at the time of my investigation. With binoculars I noticed that there was a road adjacent to the clearing where the subject was observed, and on that road there appeared to be a locked gate. After inspection of an updated forest service road map, I determined that the gate was across the same road we were on, only off into the valley below. For transcription purposes, I video-recorded the witness description of the encounter. We departed the area and I prepped the gear I had packed for spending the night on the ridge alone. When I returned to the site it was dusk and a heavy fog started to roll in. I mounted a thermal-imaging video camera on the roof-rack of my vehicle, which was inputting to a DVR on the floorboard in the passenger compartment. I also mounted a stereo digital audio recorder with 24" parabolic microphone on a tripod and focused the parabola on the 120 degrees to the rear of my camp. At about midnight, I began recording with both devices. On the ridge, I was surprised to learn that I had a good strong signal with my cell phone, so decided to call an investigator friend of mine, who had asked me to call if I had reception. After about 30 minutes, I finished the call, and began hearing some light tapping noises, down the ridge toward the witness-site of the subject, and to my right and left. I began talking in a normal tone of voice in response to the tapping. The tapping appeared to be in response to my talking. I continued this for about one hour, and at one point after there was a very loud wood knock apparently from the valley below close to the original witness encounter site. The tapping sounds eventually stopped. After another hour or so, I got into my sleeping bag in my tent and slept soundly through the night. When I awoke, the fog was heavy and I broke camp and made my way back to town for breakfast. Upon review of the audio and video, I found both of the "conversations" I had (with the friend on the phone, and with the tapping sounds) to be intact in the audio. In the video there was one heat signature likely attributable to a large rodent, opossum, or raccoon close to the ground from behind my tent. Along this area was a steep drop-off and a game trail. There were no cast-able impressions in the substrate, which was mostly forest-floor duff. Several days later, I returned to the area to do a daylight investigation of the location in the valley where the subject was spotted sitting on a log. The log measured 35" in diameter, apparently an old-growth cedar that for some reason was left behind from logging operations that took place most likely decades ago. With that measurement and review of the witnesses' account, I estimate the subject to be approximately 7 feet in height. I have cataloged both audio and video footage for further study and analysis, nothing clear or significant enough to include with this report. My evidence collected from the site that night along with the eye-witness account, combined to create a compelling case for the existence of bigfoot(s) in this area and a very high likelihood that the subject the witness spotted sitting on the log was a bigfoot. I will continue to study this location and update this report.</t>
  </si>
  <si>
    <t>https://www.bfro.net/GDB/show_report.asp?id=41704</t>
  </si>
  <si>
    <t>I was camping at Jones Creek at exactly the 4 mile marker on July 7, 2014. The woods were very quiet and only one guy on a 4 wheeler came past me and then again leaving much earlier that day. Just at dusk I heard a yell like no other animal I have ever heard about a quarter mile south. It lasted about 10 seconds. A minute or two later it happened again only louder. The hair stood up on the back of my neck. About 5 minutes later another yell comes about a quarter mile north of me only this time its 3 times louder. It yelled 5 separate times with about 10 seconds between each 10 second long yell. These yells were much stronger of a voice than the first two yells. About 2 minutes later the first yeller did it again only it sounded like it was further south. I don't believe a human could be as loud as this was at a distance and the voice was far too big. I was scared to death and spent the night with my gun in my hand laying frozen in my completely dark tent trailer. I was afraid to turn any lights on just pretended to be asleep. At 4:30 am the first log truck went by followed by several others so I felt safe again.</t>
  </si>
  <si>
    <t>4 mile marker on Jones Creek Road</t>
  </si>
  <si>
    <t>Jones Creek</t>
  </si>
  <si>
    <t>Jones Creek Road</t>
  </si>
  <si>
    <t>yell</t>
  </si>
  <si>
    <t>The area is somewhat isolated and heavily forested. I found Thomas to be honest and seemed to be very upset when talking about how he had pretended to sleep with his gun in his hand. In the morning he heard logging trucks go by and felt a bit safer. He waited till it was light and packed up and left the area. This is an area that historically has had sasquatch reports although Thomas was unaware of this. Received from witness Brian Hornaday on December 22, 2019. "A friend and I were regulars to Jones creek campground area. We went up on a weekday planning on staying a couple nights. There is a 3 way fork about 1/4 mile from the day use bridge spot If you go straight and go about 3 or 4 miles there is a little bridge, and to the left a Cul De sac type camping area where there are 3 big camping spaces spread out and one in the middle. There was a stream that went along one side, but it was about a hundred feet from the sites. On the other side of the stream there is a steep wooded hill up until you get to the highway, with no place for people to just be hanging out. Its all thick brush and trees so anything on the other side of the river, is certainly going to be an animal. On top of that, there was no one camping there at all for miles since it was a weeknight and way out of the way. It had to be sometime between 12am and 2am when we finally both went in our separate tents and fall asleep. We were both almost asleep, then suddenly we heard this crazy yelling scream coming from the other side of the stream. it would last for about 10 seconds and then stop. And had to have screamed over 10 times. The noise is really hard to describe though. A screeching/bumbling/rattling with both high pitch and lower interchanged. When I try to tell the story, people mention a cougar. From what I've heard they weren't the same. This was far more bizarre.. I could maybe imagine a human attempting to make the sound, but the loudness and the length of the scream was unnatural. We both jumped in our cars and rolled down the windows. We could hear it get to the stream and possibly on the trail that leads to our campsite from the stream. We didn't hear the movements, Just the scream. I decided to blare on my horn and my friend popped his trunk and pulled out his shotgun. He fired off a shot into the sky and the scream stopped. We slept in our cars and the next day we walked down the trail to the stream. We immediately realized how close it was to us and the effort it went though to try to scare us. As well as the balls they must have had in order to just walk up to a campsite screaming from the woods. We packed up the site and decided not to camp another night. It took us a year to go back to Jones Creek. We now go right at the 3 way stop and stay at the diamond mill staging area instead. We also did go and stay another night at the scream spot with another buddy of ours. Nothing happened. I am happy to see the report on the site because I still think about it."</t>
  </si>
  <si>
    <t>https://www.bfro.net/GDB/show_report.asp?id=45813</t>
  </si>
  <si>
    <t>Umatilla</t>
  </si>
  <si>
    <t>vocalizing</t>
  </si>
  <si>
    <t>My stories begin in the mid 70's at Indian Lake, in Eastern Oregon. It was during the summer youth camp-out. One night at the camp fire, there was this strange yell coming from down the mountain from the face of the dam. I asked and asked but was ignored. The strange yell was getting closer. Suddenly the counselors decided it was time for everyone to go to bed. Once in our teepee, I asked our lead counselor what the strange sounds were. She whispered quite rudely to be quiet and go to sleep. Later that night I was awakened bysomething. I wasn't sure what had awoken me but then the ground seemed to be shaking. Like boom, boom, boom, boom. I was just about the sit up to peek under the teepee when I was grabbed by my arm by my counselor. She hissed at me to be still. The next morning everyone acted like nothing happened! I was so confused. We broke camp pretty fast that day.</t>
  </si>
  <si>
    <t>Indian Lake Campground on the NW side of Indian Lake 18 miles on E Birch Creek Road</t>
  </si>
  <si>
    <t>Pilot Rock</t>
  </si>
  <si>
    <t>Indian Lake Road</t>
  </si>
  <si>
    <t>Umatilla National Forest</t>
  </si>
  <si>
    <t>5-6s howls</t>
  </si>
  <si>
    <t>The camp is a retreat for youths from the Umatilla Indian Reservation. There were many kids there, ages between 8 and 16 and about a dozen counselors, sleeping in teepees at night. In the context of daily activities like swimming, rafting and boating on the lake, the substantial noise might have been an attractant. The intial vocalization consisted of moaning screams, each about 5-6 seconds in duration, at least a dozen in number, stretching over an hour. The witness belongs to the Umatilla Tribe and reports that the existence of the sasquatch, called "stick Indian" or Ste-ye-ha-mah in the Sahaptic language, seems to be common knowledge among the older folk, who counsel a wiser live-and-let-live relationship towards the sasquatch than is often evidenced by their Anglo neighbors. The most recent reported sasquatch activity at Indian Lake occurred near the beginning of September '06. Time of this report is mid-September '06.</t>
  </si>
  <si>
    <t>https://www.bfro.net/GDB/show_report.asp?id=15744</t>
  </si>
  <si>
    <t>I was Pheasant hunting and was coming home before dark and I was just past the Pilot Rock cemetery that is in the country. I was on a little ridge that takes me home to the house. I did not see anything for I can see all the way to the highway from there.Then I looked over to my left and there was "someone" walking towards the mountains and here it was getting late. It was about a 1/4 mile from me. It was a dark figure that looked like a guy walking but its arms were longer than normal for a person. I hollered at it and it turned and looked at me, when it turned it moved its whole top half of its body! I hollered HEY again and it didn't look at me. I watched it for about 15 min. till it was out of sight from me. I was not scared for I was well "armed" with the shotgun. The funny thing was that first I did not see it, then there it was. I think it was laying down hiding and then it jumped up and started walking away. I can't tell how tall it was for there was nothing to compare it to out there, but it did walk fast and was out of sight a mile away in 15min. And I never thought to look for any tracks.</t>
  </si>
  <si>
    <t>mile south of Pilot Creek in a wheat field</t>
  </si>
  <si>
    <t>US 395</t>
  </si>
  <si>
    <t>ravine</t>
  </si>
  <si>
    <t>walking away from witness</t>
  </si>
  <si>
    <t>Witness John H. is a longtime resident of the area and an experienced hunter. His sighting occurred in a wide open wheat field near his own property south of Pilot Rock, Oregon. The creature he observed departed toward the south, in the direction of the Blue Mountains. The Blue Mountains have a well documented history of bigfoot sightings.</t>
  </si>
  <si>
    <t>https://www.bfro.net/GDB/show_report.asp?id=695</t>
  </si>
  <si>
    <t>My mother (T.G.) and my aunt and my two uncles were driving over Emigrant Pass by Pendleton OR when they decided to stop and stretch their legs. When they got out one of my uncles who is blind had smelled a very unusual smell very foul. He notified my mom, aunt and uncle. They looked over the cliff into the canyon below. What they saw was what at first they thought was a bear but when it stood up and walked away they knew it was something else. From what my mom told me it was drinking from a stream with it's hands. It had long brown hair and looked like a bear. but when it got up and started walking it looked like a tall human-grizzly. Since there are no grizzly bear in northeast OR they had no explanation as to what it was. It walked in a simi-crouched position and had to have been at least 7 feet tall. Before it went into the forest it turned all the way around to look up at my mom and everyone else and then whent into the forest.</t>
  </si>
  <si>
    <t>top of Emigrant hill in the Umatilla Native American Reservation</t>
  </si>
  <si>
    <t>Pendleton</t>
  </si>
  <si>
    <t>Old Oregon Trail</t>
  </si>
  <si>
    <t xml:space="preserve">long hair </t>
  </si>
  <si>
    <t>crouched drinking from a creek with cupped hands</t>
  </si>
  <si>
    <t>This investigator was able to speak directly with T.G who is the reporters mother and is a primary observer. T.G. described the sighting like it happened yesterday. She said the creature seemed somewhat smaller and lighter than black bear she had seen. The group would not have seen the animal squatted beside an upper reach of Squaw Creek (probable named creek) drinking, if it had not moved. The method of drinking with cupped paws (hands) and upright walking is what puzzled the family travelers, along with the keen olfactory sense of their blind brother. They did not know that bear did those kinds of behavior? The incident was agreed to be dismissed for years until recently. The creature was apparently observed from 500-800 feet over several minutes as it moved out of sight away from the creek into the open pine forest.</t>
  </si>
  <si>
    <t>https://www.bfro.net/GDB/show_report.asp?id=1635</t>
  </si>
  <si>
    <t>I was attending a senior Boy Scout leadership camp, Brownsea II, in NE Oregon in midsummer 1976. The only reason I recall the details of the date was because my birthday fell on the Sunday after camp broke up. The details of the location are fuzzy, the incident is not. I recall three inexplicable incidents from that week (27.June - 3.July). First, I recall waking up early in the week about 0600. Even in late June in the Blue Mountains, mornings are brisk, and no one was very quick to leave their tents. One of my campmates announced his intention to relieve himself about the same time I was crawling out of the tent. At that moment, I heard a great deal of brush movement in the hillside brush overlooking our camp. Unfortunately, I can't recall whether I heard footfalls or not. Knowing now that even deer are far from quiet when running through underbrush, I can't rule out the possibility of deer grazing immediately above our tents and becoming spooked as we exited our tents. But it WAS extremely noisy. Third (second is the most significant), the camp was breaking up Saturday morning and we were fixing lunch for our parents who were supposed to be arriving shortly. One of the camp leaders was showing off some footprints he claimed to have found by the river that morning and cast, then obliterated them to prevent distractions. I don't recall the particulars, but they were larger than average, proportionately correct as near as I can recall. I've always looked on the story behind those casts with both skepticism and intrigue. Most significant was a midweek event, I believe Wednesday night. The exercises was to follow a set of instructions using a compass to find a location, set up camp for the night, then return the next morning. Following our instructions, we made our way along a trail beside the creek up the wooded ravine. If memory serves me, we left somewhere around 1830, and walked some 1000 paces up the ravine ... roughly between a half and three-quarter mile distance. We were greeted by a camp staff who had placed himself unobtrusively off to the side to make sure we arrived safely, then headed back down the trail. The trail was not overly steep, but on the opposite side of the creek, the hill came right down to the creek and was reasonably thick with trees and vegetation. I no longer recall, but I believe I wouldn't be incorrect if I said we arrived between 1900 and 1930. Because of the ravine setting and the tall trees around us, darkness settled in quickly. I seem to recall the sun setting more or less on our left as we hiked up the trail After taking a few minutes to set up camp and start evening preparations, I, being a fisherman, decided to dip into my emergency gear and try my hand in the creek immediately downstream from the camp. It was probably about 1945 at this point ... still light, but darkness was closing in and fine details are harder to see. Using a small safety pin with a worm (I'm usually a fly fisherman), some monofilament and a piece of wood, I made a crude rig to test a couple of holes. One of the scouts watched me for five, maybe 10 minutes before returning to the camp between 30 and 50 yards away. Shortly after he left me, I had the distinctly uncomfortable feeling of being watched. Many times since then, I have been in the woods alone, frequently fishing, and have felt similar sensations, only to find deer hoof prints in the streamside mud filling with water, but this sensation was ... unique, as it made the hair on my neck stand up. The creek was not very wide, and I was standing more or less in the middle of it, straddling the stream with each foot on a rock and facing upstream, with the trail to my left (more or less west) and the wooded hillside on my immediate right. I recall very little standing room on my right. I hesitated for a moment or two, then turned around to my right. I have no explanation or recollection why I turned in that direction. Because this was a small ravine which was thorougly wooded on both sides, light was fading, but there was sufficient light to see by. Maybe 35 yards downstream, I didn't see much ... only what I can describe as a long leg and foot disappearing up the hillside into the trees and brush. It was much darker than the foliage, moving and so it stood out. As the leg disappeared from view, I vividly recall turning around shaking my head--a habit I still have--perhaps in disbelief at what I saw ... kind of like, tree stumps don't usually get up and move like that. Recently, while watching a nature program, I saw a similar angle of a bear disappearing into the brush in a similar direction. The bear's legs being shorter, the knees bent much closer to the ground and not much above the foot; what I saw was a foot bending at the ankle, but no bend above that. Also, the leg was lifted, unlike a bear's which is, at best, shuffled forward. Best estimates: I saw perhaps 2', 2.5' of leg, but no knee. Finally, I don't recall any odor or unusual silence at the time. One other lighter note: I learned later that night that eyelashes on the nylon inner lining of a down mummy bag sound a lot like cruching leaves but without the footfalls! Needless to say, it took a while to fall asleep that night. I am not aware of any further incidents from this camp at this time.</t>
  </si>
  <si>
    <t>Walla Walla</t>
  </si>
  <si>
    <t>Mill Creek Road</t>
  </si>
  <si>
    <t>Wenaha River</t>
  </si>
  <si>
    <t>2-2.5 length of leg with no knee showing</t>
  </si>
  <si>
    <t>possible footprints also found</t>
  </si>
  <si>
    <t>The initially undefined location has been pinpointed by the efforts of the singularly cooperative eyewitness, numerous calls to regional headquarters of Boy Scout Chapters and the gratifying detail of Topozone.com. The camp where this Boy Scout Leadership exercise was held still exists as a Kiwanis camp near the small community of Kooskooskie, which lies along Mill Creek in the short loop that that stream makes through the northern part of Oregon. This is the identical Mill Creek that provided many reports of activity by Paul Freeman, Wes Sumerlin and Bill Laughery in closer proximity to Walla Walla, WA. The stream in question is a small contributory of Mill Creek. The site is approximately 8 miles west of the Wenaha-Tucannon Wilderness Area.</t>
  </si>
  <si>
    <t>https://www.bfro.net/GDB/show_report.asp?id=7124</t>
  </si>
  <si>
    <t>I just found your site and do not remember all the details of my sighting but here is the best I can remember of the night I saw something on Cabbage Hill in Oregon; It was December of 1985, right around Christmas. I was driving a truck and trailer going back to Texas from Portland, OR. My co-driver was asleep when I saw it cross the highway (I-84) on top of Cabbage Hill at about 1:30 a.m. I came around a small curve and it looked as surprised as I was. I stopped with it in my headlights and it stopped right in front of me as I almost hit it (about 2 feet from it) and sat and watched it stare at me through the windshield. I was driving a 1984 Peterbilt, long-nosed tractor, which as I recall the top of the hood is about 6 1/2 ft from the ground to the top. This creature was head and shoulders above the top of the hood as it looked at me look back. It was blondish-brown in color, had bright yellowish-red eyes and was not as mean looking as some have told in the TV shows that try to scare you about it. It had some hair but was not as hairy as a bear. I thought at first, it might be a bear that has been losing its hair. It had very human-like features, like a nose that seemed to me as large but human-like. It's mouth was formed like a human's but its teeth were a bit longer but not like fangs. It's belly button was long and deep, it had an inny. It walked like an old man with a back ache, kind of bent slightly forward and stiff. Its arms were longer than a man's but it didn't look like a gorilla with arms too long for its body. I remember thinking to myself that this must be some sort of mutant bear or something. It seemed mad that I was invading its space, it straightened upright and slapped the top of the hood right above the radiator with open hands like it was warning me to leave it alone. I woke my co-driver but he only saw it as it ran into the woods away from the highway where I sat wishing I had a camera to take a picture to show everyone this thing I had seen. I often looked for it the next few years as I drove through this area but never again saw it or anything like it. I would love to know if this creature has been seen by any other drivers that would be willing to have a composite drawing done to see if we could identify it better.</t>
  </si>
  <si>
    <t>top of Cabbage Hill on I-84</t>
  </si>
  <si>
    <t>Cabbage Hill</t>
  </si>
  <si>
    <t>snowing</t>
  </si>
  <si>
    <t>yellow-red</t>
  </si>
  <si>
    <t>longer teeth than a human , nostrils facing down , pronounced brow ridge</t>
  </si>
  <si>
    <t>road crossing , slapped hood of semi</t>
  </si>
  <si>
    <t>This remarkable encounter lasted approximately 1 minute to 1 1/2 minutes before the sasquatch departed, allowing the eye witness ample time to examine it from the security of the elevated truck cab. The location is at the end of a notoriously steep, long uphill haul from Pendleton into the Blue Mountains and trucks move at a crawl. The driver had to stop rather sharply, but it was not an emergency stop. He estimates the height of the sasquatch to have been about 8' with a shoulder width of about 4'. The overall appearance of the sasquatch was the equivalent, by the witness' description, of a beautifully shaped, athletic human male with a slender waist. He mentioned futher that it had a dense matted beard, heavy sideburns and coarse, matted bangs, overall a rather hairy face, all of it looking like unkempt human hair. It had pronounced brow ridges, larger than human eyes that were light colored but not reflective in the headlights of the truck, a human type nose, though broad ("bulbous"), with down-facing nostrils, the mouth slightly open, showing large teeth and conspicuous canines though not long enough to be called "fangs". The sasquatch was breathing hard at first sight, as judged by the steam coming from its mouth. It hit the hood of the truck with both hands. As it departed, it intially walked away but then accelerated to a speedy jog before it disappeared to the side of the highway.</t>
  </si>
  <si>
    <t>https://www.bfro.net/GDB/show_report.asp?id=10095</t>
  </si>
  <si>
    <t>Me and my family were having a picnic at a spot off of the old hwy near 84 called Deadmans Pass. We had just started to eat when one of the kids saw what at first we thought was a black bear across a ravine in small meadow about a 1/2 mile or so away by the forest line. It was just sitting there swaying back and forth. We watched this thing for about four or five min. when it stood up that's when we found out that it was no bear. It was very big at least 7ft or more tall and it walked kind of stooped over. And it went into the woods which was at least 15 yards to its right in three or four big steps. No bear can do that! it was a clear summer day and we saw it very well. I was born in Washington and had heard of Sasquatch before. I've seen the P/G film and what I saw looked &amp; moved very much the same.</t>
  </si>
  <si>
    <t>Hwy 84 by Emigrant Springs State Heritage Site</t>
  </si>
  <si>
    <t>laGrande</t>
  </si>
  <si>
    <t>forest , valley , meadow</t>
  </si>
  <si>
    <t>ressembled PG film subject</t>
  </si>
  <si>
    <t>swaying back and forth then got up and walked into the woods</t>
  </si>
  <si>
    <t>swaying back and forth , walking</t>
  </si>
  <si>
    <t>covered 15 yards in 3-4 steps</t>
  </si>
  <si>
    <t>https://www.bfro.net/GDB/show_report.asp?id=694</t>
  </si>
  <si>
    <t>About 7 years ago I encounterd 2 sasquatch in the blue mountians of Walla Walla WA. I had just moved up here from Houston Tx and took my dads bug for a drive. I went up Mill Creek Rd which led up to squaw springs camp grounds. This is a good hour and 1/2 up into the Blues on a some what graveld Rd. I belive it in July or August. It was dusk, I had my head lights on as a came around a bend in the road. Thats when I saw them crossing the road. One was aprox 8 ft the other 7 ft tall. They looked right at me, the head lights reflected thier eyes to be a yellow color, and the sun was out just enough to shine on thier bodies to let me know these were not bear or elk. I came to a stop as they crossed, I got out to see if I could get anothe look as they walked of into the woods but could not see anything, nor did I smell anything odd. I looked for trackes but the ground was hard so I got back in the bug and drove home. A week or 2 latter I was shopping at the eastgate mall and ran into a display of bigfoot set up by acouple of guys by the names of Paul freeman &amp; Wes Summerlin. They had 2 stuffed bigfoots, I explaind to them that I had seen these 2 in the Blues. They said they were a male and female couple that have been spotted numerous times. Freeman went on to discover miles of tracks and even shot a couple of video of bigfoot in this area. From what I can tell he even went so far as to fake quite a bit of evidence which is to bad becouse I fell he did have some legit stuff, but who really knows now. I went on to be come friends with the Summerlin family. Even went on a seach for bigfoot with them. Wes had a lotof stories, Hair samples, photos,ect. He never really made a big deal of it, he belived and thats all that matterd. If you asked him ? he would gladly share his knowledge with you. Wes passed away awhile ago so I dont think there is any real reachearch going on here now. A friend and I go up a couple of times a week now and look for our self. I know sasquatch is here, Ive seen them. The sighting have gone down since Freeman left town which has led people to belive it was fake. Its funny becouse deep down you know bigfoot is real yet the evidence you sometimes come up with points the other way even though you have seen them with your own two eyes.</t>
  </si>
  <si>
    <t>https://www.bfro.net/GDB/show_report.asp?id=692</t>
  </si>
  <si>
    <t>I grew up in Cayuse over the hill from St. Andrew's. Our Pa would not let us sleep outside in summer time. He said there were too many things we didn't know about that he couldn't trust. Us kids would always wonder but would respectfully obey. Well, onwards to a few years ago. It was during [Pendleton] Round Up and I was getting home to very late in the morning. Probably about 3am. My friend and I were sitting in the car planning for the next day. The engine was running but the lights were off. After several minutes of planning and laughing around, I was ready to head into the house. There are no lights around the house and no moon, so it was pretty dark out there. So my friend turned his headlights on so I could see my way to the front door. As soon as the car lights came on, this HUGE, slender built man went sprinting across the back yard! He was HUMUNGOUS... His head must of been right at the level of the corner of the house. He ran so fast, my mind wasn't sure my eyes had seen what they thought they did. I asked my friend "Did you see that?" He, of course, was occupied with his stereo and missed it. I said good night and went on in the house. I kept playing the scene over and over in my mind. The Big Guy was so damn fast... Like 40 yards before I could even blink. His legs didn't seem to stretch out straight like we people do. His head seemed to be sitting right on his shoulders. No neck that I can remember. He was of a darker color brown. The hair covered his body and appeared short. That's all I remember of that night.</t>
  </si>
  <si>
    <t>1.5 miles up Cayuse Road</t>
  </si>
  <si>
    <t>Cayuse Hwy</t>
  </si>
  <si>
    <t>wheat fields , creeks , swamp , river</t>
  </si>
  <si>
    <t>aspen trees , cottonwood trees</t>
  </si>
  <si>
    <t>slender</t>
  </si>
  <si>
    <t>short hair covered body</t>
  </si>
  <si>
    <t>ran across backyard</t>
  </si>
  <si>
    <t>The witness described an additional chain of events. One corner of the house, near their basketball hoop, had a light on a post fixed to the corner of the house and well above it, at a height of about 9'. This light was broken and somebody climbed on the roof to replace it. The light was broken again the next day. It was replaced repeatedly at nightly intervals and eventually the light bulb was found to have been unscrewed. She also found a 20" footprint in a soft area a little distance from the house subsequently. ------------------------------------------------------ Editor's note: This report is from a native American woman with several stories from this part of Oregon. She also submitted this report: http://www.bfro.net/GDB/show_report.asp?id=15744</t>
  </si>
  <si>
    <t>https://www.bfro.net/GDB/show_report.asp?id=15746</t>
  </si>
  <si>
    <t>I was Bowhunting with my Husband, Father-in-Law and 14 yr. old brother-in-law. We had just set out on our evening hunt, having arrived at camp the day before. We split into two groups, My husband and I headed uphill, my FIL and BIL downhill. An hour or so after we split up, my husband and I heard a "scream" below us and seemingly centered in heavy area of brush/trees in a hollow at the base of the hill. The scream was long and very gutteral. The hair stood up on our necks. We went to locate FIL and BIL. Upon meeting them, they told us that they too had heard it. My young BIL was more than a little shook up. His dad had left him near a tree to see if he could jump some Elk towards him. Both were very close to the sound since they had been downhill from us. My BIL felt it was very near to him and was very relieved when his dad showed up to check on him after hearing the scream. We spent a little time that night trying to determine what it was. My husband and FIL have spent most of their lives hunting/fishing and camping in various areas of Oregon, this one in particular. They hadn't heard anything like it. It was too deep for cat and my FIL swears it wasn't a bear. I listened to the tape on your site and although it was similiar, the sound I heard was a little deeper and more gutteral.</t>
  </si>
  <si>
    <t>south of Ukiah and Tower Mountain</t>
  </si>
  <si>
    <t>thicket , clear cuts</t>
  </si>
  <si>
    <t>gutteral scream</t>
  </si>
  <si>
    <t>https://www.bfro.net/GDB/show_report.asp?id=693</t>
  </si>
  <si>
    <t>Arisha W.</t>
  </si>
  <si>
    <t>I was with a group of bow hunters in a canyon above Pilot Rock, Oregon. My 12 year old daughter and I were sitting in the brush waiting for the rest of the party to push the elk to us. We had been sitting in the dense trees since early in the morning (about 6 am) and it for about three hours, as my daughter wasn't keen on hiking through the canyon. We had been bugling during the entire time. Because it was early fall, it was quite foggy up in the high areas. My daughter and I had been hearing what sounded like a branch thumping against the trees from down below us, but steadily approaching our hiding spot. I thought nothing of the sound because one of the party was carrying antlers to "rattle" the elk. Eventually, the two of us began to hear distinct rustling noises near us with a grunting and growling sound. The stench was unbelievable. It smelled like a combination of wet mop and wet dog hair that had moldered for awhile. I have been around a bear carcass and it did not smell like this. I was, quite frankly, spooked! My daughter was likewise wanting to get out of the woods. We immediately climbed up the canyon wall to where the four wheelers were. The crashing sounds followed us. When the rest of the party caught up with us they said that they had seen me walking along the hill. Where they said they had spotted me was in no where close to where my daughter and I had been as it was straight down a pretty ragged elk trail that I would not have tried with my kid along. I have never been comfortable in that area again and refuse to hunt without someone with me. I have tried telling many people about this but even my daughter who was with me scoff and say it was a bear.</t>
  </si>
  <si>
    <t>logging road near Native American Reservation</t>
  </si>
  <si>
    <t>forest , logging road , canyon</t>
  </si>
  <si>
    <t>following witnesses</t>
  </si>
  <si>
    <t>smelled like wet mop and wet dog hair</t>
  </si>
  <si>
    <t>The witness stated that she has hunted since she was a little girl, and the sounds she heard and the smell were not of a familiar animal. When she heard it in the bushes, the hair stood up on the back of her neck, and she couldn’t get out fast enough. She said it seemed like something entirely different, and that it had not crept up – it was “all of a sudden there.” She never heard footsteps, and when she heard it in the brush, it sounded like it was 10-12 feet away. She said she knew it was not a bear or cat, because she knows the feeling of those animals, and this was different. She said she has never been so scared and still is. The witness seems to have experienced something extraordinary given her many years of experience with hunting and familiarity with the woods.</t>
  </si>
  <si>
    <t>two females</t>
  </si>
  <si>
    <t>https://www.bfro.net/GDB/show_report.asp?id=31488</t>
  </si>
  <si>
    <t>I called the professor at WSU and left a message but he never contacted me. I had a pretty close encounter in September, 1994(I believe) near tolgate, OR during elk bow season.I had been in the woods for several days. I was tracking a hit elk on the north side of usfs rd 64 (skyline)about opposite jubilee lake at about 1 or two PM. I was down the skookum spring side of dusty ridge about 1/4 to 1/2 mile from dusty spring, an abandoned campground, and saw movement about 70 yds crosslope and down at the edge of a clearing(approx 50 76 45 n 117 59 30w)some 30 or 40 yds across . a large biped with unusually long seeming arms walked across the clearing heading away and upslope at an unhurried pace. near the far edge of the clearing it stopped and turned, looking directly at me. it was covered head to foot in hair, dark brownish in color and i got a very (too good actually) look at it. it knew i was there, i have no doubt to this day. it then turned and continued away. i saw it for perhaps two minutes, in bright sunlight. I vacated the area without finding my elk or going over to look for tracks. I can say it was not a man or anything i have seen before. as it walked it swung its arms but they were so that the palms of the hand was clearly to the rear and much nearer the knees as opposed to the hip as mine are. The datetime can be better established because when i got home and was telling my wife, she said that the previous weekend some guy had taken videos of bigfoot at Hoodo spring some twenty miles from where i was at and they had been on the news I have no pictures but can certainly take someone to the spot without difficulty even now.</t>
  </si>
  <si>
    <t>Tollgate</t>
  </si>
  <si>
    <t>USFS 64</t>
  </si>
  <si>
    <t>Skookum Spring</t>
  </si>
  <si>
    <t>palms facing backwards</t>
  </si>
  <si>
    <t>walking across clearing</t>
  </si>
  <si>
    <t>walking with palms facing backwards</t>
  </si>
  <si>
    <t>This area has a history of sasquatch activity. Also, the area of the sighting Skookum Spring refers to sasquatch. The witness is an avid elk hunter and has been so for many years. He knows his animals and the area well.</t>
  </si>
  <si>
    <t>https://www.bfro.net/GDB/show_report.asp?id=980</t>
  </si>
  <si>
    <t>First of all I have kept this to myself for many years, for fear that people would say we were nuts. It was early summer late spring my brother and I were test driving his new toyota pickup, I guess it would be south and east of the millcreek watershed near the wash. oregon boarder.We had just crossed millcreek and passed the watershed entrance about a mile or so up the hill.The road was gravel and one side was steep embankment down into the gorg and the other went straight up.We had stopped to take a leak on the side of the road. As I stand there I looked across the gorg, it was approx. 100 yds. and there on an old tree stump was this thing, just standing there motionless looking at us. It was about 2:30 or so in the afternoon clear sunny day about 75 degrees. I quickly turned to my brother who was standing at the other end of the truck and told him to look up on the hill. We both stood there looking at this thing look at us for a good 5 min. or so. then as if it were never there it turned and disappeared into the trees. It looked like a large hairy man kinda brownish with dark streaks and patches on the shoulders and hips and legs.It moved so quickly , it was there one second gone the next. I do not recall any significant smells but it was big what ever it was.We could not get to the area where it was standing do to the terrain so we could not see if there were any tracks. But if they are out there that area above walla walla is where they are.</t>
  </si>
  <si>
    <t>Mill Creek Road near watershed</t>
  </si>
  <si>
    <t>forest , canyons , stream</t>
  </si>
  <si>
    <t>darker patches of hair on shoulders, hips, and legs</t>
  </si>
  <si>
    <t>Mill Creek has a long history of sasquatch activity. This sighting, along with most in this area, have taken place along the watershed border.</t>
  </si>
  <si>
    <t>https://www.bfro.net/GDB/show_report.asp?id=1065</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</si>
  <si>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t>
  </si>
  <si>
    <t>private residence on 395 MP16</t>
  </si>
  <si>
    <t>395 MP16</t>
  </si>
  <si>
    <t xml:space="preserve">NA </t>
  </si>
  <si>
    <t>looking in house window</t>
  </si>
  <si>
    <t>talking , voices</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</si>
  <si>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 I spoke with witness John H. by phone on 12/19/02, two days after the sighting. John offered that a nearby neighbor experienced a big loss of horse grain from proteced storage during that same time. This and other described events are consistent with observations at other active sites. John was receptive to the idea of encouraging future visitation by making attempts to 'provision' the visitors. Therefore, John will oblige the suspected creatures by making food items available. He will observe, and report on future developments should they occur. John will also request of nearby neighbors that they be watchful and that they report relevant observations. John and his father are longstanding members of their rural community. Please note Sites of ongoing activity are not ordinarily posted. We are sensitive to recent claims that all bigfoot evidence was somehow hoaxed by a person now deceased. This developing situation near Pilot Rock, Oregon is therefore of particular interest for it post-dates the demise of Ray Wallace. Please refrain from making uninvited visits to a potentially important site. Updates will be posted as they unfold. Thom Powell BFRO/Oregon</t>
  </si>
  <si>
    <t>https://www.bfro.net/GDB/show_report.asp?id=5505</t>
  </si>
  <si>
    <t>I was returning to my home in Kennewick, WA, after delivering Christmas gifts to relatives in southern Idaho. It was early evening (around 5:45 pm), and I was driving in the westbound lanes of I-84. I had encountered heavy, thick fog at the top of what is locally known as "Cabbage Hill". It also began to snow. The roadway was snow-covered and slick. Traffic was moving quite slowly (20-30 mph). Trucks were moving especially slow due to the steep roadway, poor visibility, and slick roads. Traffic was backing up. There were 5-6 vehicles, including mine, travelling as a group, with 2-3 in the left lane and 2-3 in the right. The westbound lanes make a sharp turn to the right, straighten, steepen their grade, go through a cut in the hillside, and make a turn to the left, crossing Patawa Creek. This was in the vicinity of milemarker 222. There is a guardrail alongside the exposed side of the westbound lanes when they are not protected by embankments. As we were driving on the straight section between the curves, I could see the brake lights of the vehicles in front of me come on - the red glow getting brighter. I assumed we were either getting closer to the left turn and people were slowing, or there was some slower moving trucks ahead. I was in the left lane, and slowing down, putting more space between me and the car in front. Suddenly, I saw a large creature sitting/leaning on the pavement side of the guardrail - this would be to my left. It appeared to be watching/waiting for traffic go by. It's head turned from side to side, but I didn't notice detail. I looked at it as I drove by, and noticed that it appeared to be covered by long hair, or a long fur-like coat, which was covered/streaked with snow. It watched me drive by. At first I thought there must be an accident or stalled vehicle ahead (there were none behind me that I had passed), because why would someone be standing/sitting in that location, watching traffic? I was puzzled by what I saw, and noticed there were no vehicles stalled/parked below the location, either. The more I thought about it, the more I realized this was crazy. Why would someone be there? Except for the interstate, this spot is fairly isolated; farms/ranches are quite a long distance away. The terrain is very steep and rugged. The weather was quite cold, damp, inhospitable. If this was a "person" stranded or seeking help, he/she/it did nothing to atract attention or to get someone to stop. This was definitely not the time or place one would encounter someone out for a leisurely "stretch of the legs". I don't disbelieve in Sasquatch. I know there will always be hoaxes, and logical explanations for things that seem unexplainable. But I also know there are things yet to be "discovered", and new discoveries are made regularly. The more I thought about this, the more I began to think that maybe I did see what my second reaction said I saw. I called my wife on my cell to tell her. She got a big kick/laugh out of my story, said something about maybe I've been driving too long and should take extra care in travelling the remaining distance to home. When I got home, I retold my story to my family/friends. That "understanding" smile has been the usual reaction. But some have also said, "Who knows? Maybe you did see Sasquatch!". I finally convinced myself to report this to your site. Maybe I'll discover I wasn't the only one to see something extraordinary that night.</t>
  </si>
  <si>
    <t>left lane of westbound lane near mile marker 222 on I-84 before the roadway goes thorugh the cut in the rock and crosses Patawa Creek</t>
  </si>
  <si>
    <t>mile marker 222</t>
  </si>
  <si>
    <t>hillside , clearcuts , fields</t>
  </si>
  <si>
    <t>covered in hair</t>
  </si>
  <si>
    <t>leaning on guardrail watching traffic go by</t>
  </si>
  <si>
    <t>https://www.bfro.net/GDB/show_report.asp?id=5650</t>
  </si>
  <si>
    <t>I and my husband were at the local swimming hole, called Black Bridge. I was at the gravel watching over our two nieces who were wading around the water. The swimming hole is under a rail road bridge. The footings are cement. My husband walked around the cement, along the edge, to the back side. I walked the other way along the gravel where I found two indentations under the trees. The indentations looked like a sleeping place for a bear. But it was odd how they were so big and right in the open. Anyway, the girls were getting chilled and got out to dry in the summer sunshine. My husband came back about then, too. You should have seen the look on his face! He had that stare of disbelief and his face was drained of color. I asked what it was, what was wrong. He said he was just about to walk along the path, into to trees... What was that? Someone whispering? He didn't think anything of it but felt uneasy. He heard two someone's whispering again. He stopped moving and they stopped moving. He'd start moving and so would they. He thought someone was just playing around but felt so uneasy. About the 4th or 5th time of this red light green light game, he for no reason got the heebie jeebies. He said something just was not right and he felt like high tailing. He remained calm, and just backed out to the water's edge where I turned to climb the cement back. Any way, he was just telling me about the whispering and that he thought they were saying "Look, who is that? It's --- (my husband's name)." Something... he wasn't sure, but he did make out his name. He was telling me the story when this huge limb comes flying out from back there and hits the water with a splash. We looked at each other and back to the limb, as it floats down river. No one could have possibly thrown that, I thought. We were just talking of checking it out when we heard this huge splash back there. There was this kind of grunt along with it. I figured we were interrupting the Big Man's meal gathering and we probably should leave. We said our apologies to whoever was back there and left tobacco as a courtesy and left.</t>
  </si>
  <si>
    <t>left at Silver Railroad Bridge 10 miles on Cayuse Road</t>
  </si>
  <si>
    <t>Silver Railroad Bridge</t>
  </si>
  <si>
    <t>forest , railroad tracks , river</t>
  </si>
  <si>
    <t>wheat fields , cottonwood trees</t>
  </si>
  <si>
    <t>stick thrown</t>
  </si>
  <si>
    <t>whispering</t>
  </si>
  <si>
    <t>The location is one of a deer river crossing. The hollows scooped out in the river rock were about 4' across and correspondingly deep. The husband's encounter before the stick throwing incident lasted several minutes. Refer also to reports # 15744, # 15745, and # 15746 by the same witness.</t>
  </si>
  <si>
    <t>https://www.bfro.net/GDB/show_report.asp?id=15747</t>
  </si>
  <si>
    <t>November 2013 We live near the Umatilla River just 2-3 miles outside of Pendleton, OR on the Umatilla Indian Reservation. It is not a remote area. We are surrounded by farm ground and a couple neighbors within a couple thousand yards or so on a dirt road. We sleep with our bedroom window cracked about 2 inches open so the bedroom stays very cool. I awakened around 12:30AM and sat straight up in bed because I had heard something. It was very quiet in the house and no unusual noise outside but I had heard "something" that woke me up wide awake. Listening intently for several minutes, I heard this weird and very loud wailing, screaming, laughing noise that sounded like a cross between a woman hysterically screaming and then quickly changing to hyena-like laughing and almost a "wooping" yell. I jumped out of bed and ran to the front door that opens to farmland and low rolling hills. It sounded like several hundred yards out. It repeated 3-4 times, each getting quickly farther away like it was running. I did not awaken my spouse. A couple weeks later, the same thing occurred late at night. Then, a few days later around Christmas/New Years the local newspaper ran a story about "Bigfoot" scaring tribal members and people at night. There was also a large number of phone recordings of the same crazy maniacal laughter I had heard. The residents started calling it the "Umatilla Screamer".</t>
  </si>
  <si>
    <t>Mission Hwy between Purchase Lane and Mustanger Lane Crossroads</t>
  </si>
  <si>
    <t>Mission Hwy</t>
  </si>
  <si>
    <t>wheat fields , farms</t>
  </si>
  <si>
    <t>wheat fields</t>
  </si>
  <si>
    <t>screaming , like a woman hysterically screaming then into a laugh and whoop</t>
  </si>
  <si>
    <t>I talked to the witness by phone. It was the last of October when he heard the first vocalizations and then again a couple weeks later in November, 2012. The witness was a biologist in fish and wildlife habitat recovery for twenty years. He is a hunter and did some trapping when younger. He describes the first vocalizations in his report but adds sometimes it was like a woman screaming, then up to one minute later similar to laughter. It varied from high pitched to guttural, almost like talk. It came from a field and at first seemed close, then farther away. It went on for one half hour. He has three neighbors within one half mile and he later casually mentioned if they heard anything and they said no. But the vocalizations would continue for over two months and many heard them. A couple weeks later, he heard the same vocalizations from the same field but 500 to 700 yards from the first spot. This was sometime between midnight and 3am and also lasted for one half hour. No odor was detected. He has twenty five fruit trees around his house and his neighbors have five to ten apple trees. More can be read on this by searching the internet for Umatilla Screamer such as Bigfoot or Animals? Strange sounds coming from swamp on Umatilla Indian Reservation Also, the following compares scream recording with common Gray Fox, Barn Owl, Gray Wolf - Umatilla Reservation Screams – Is it Bigfoot or Something Else? And the following compares foxes, coyotes and wolves - A Comparative Acoustic Analysis of the ‘Umatilla Calls’ But the witness has heard many animals in his professional background. He hears coyotes almost every night. He has a chicken coop and 100 yards away from it is a den that fox have raised young over many years. The witness never hears them. I wonder why would foxes vocalize for two to three months in 2012 to 2013 but then he has never heard them any other time? The witness occasionally sees a cougar and has heard it many times. He said he thought about cougar as a source of the sounds but the vocalizations were too guttural. In summary, he said, "this had a set of lungs that a fox does not have. It was of substantial size, a lot of air behind it." Considering his professional background and the fact he tried to rule out other animals, I find him very credible.</t>
  </si>
  <si>
    <t>https://www.bfro.net/GDB/show_report.asp?id=57323</t>
  </si>
  <si>
    <t>vocalizing , intimidation</t>
  </si>
  <si>
    <t>My teenage sons and I were camping in a dispersed site off of NF-3102 for a few days. On the morning of the 12th just after 6am I was making coffee when I heard a guttural growling that rose to a higher pitch scream and then became a whooping sound, after which it dropped back down to a growl. This sequence repeated three times. My dog freaked out barking, but would not go past the saplings on the east edge of the camp, which is strange because he usually pursues deer, elk, and bears several hundred yards into the woods. I grabbed my bow and walked past the line of saplings, into an open forest that sloped down to a ravine with areas of dense vegetation. I called my dog to follow, but he would not come. The forest in this area is full of downed trees, where my sons and I had gathered firewood the previous afternoon. I believe the sound came from the vegetation / trees at the bottom of the ravine, which we had been within 30 feet of when gathering downed wood. I only walked about 20 feet past the saplings, and stood on a log for a better view, but did not see anything moving. I then decided to go back to camp, being a bit worried because my dog wouldn’t leave the area of our tent. For the next hour and a half I sat with my bow next to me, the dog sitting between my legs, and listened to many instances of downed branches cracking beyond the saplings. When the cracks stopped, it was abruptly, not fading as if the cause were moving away. These were large branches being broken, similar to the sound of a bear breaking wood. My dog is not afraid of bears and has chased away several, including one the previous week in eastern Idaho. About half an hour after the cracking sounds stopped the dog went out in the forest to investigate, and everything seemed to return to normal. It was then that I again heard the squirrels angrily chirping and chittering at the dog, and realized that I had not heard it at all during the noises or cracking. I have never heard anything in the Blue Mountains, Rockies, or Cascades like this sound. It sounded nothing like deer, elk, moose, bear, mountain lion, or bobcat. The only thing I could possibly think is maybe a mountain lion was killing an elk, but it repeated three times with just about the same length and cadence. And the whooping part of it reminded me of those plastic bellows hoses that you swing in the air to make a whistling / whooping sound. While in Pendleton a couple days later I was describing the sounds to a local hunter when an older native woman overheard and said she thinks it was a Bigfoot, and that she’s heard them on the Umatilla Reservation.</t>
  </si>
  <si>
    <t>near NF-3102 before Red Saddle</t>
  </si>
  <si>
    <t>Meacham</t>
  </si>
  <si>
    <t>vocalizing , tree breaking</t>
  </si>
  <si>
    <t>growl , scream , whoop</t>
  </si>
  <si>
    <t>vocalized 3 times with 10s between each</t>
  </si>
  <si>
    <t>I talked to the witness by phone: The witness and his sons camped in many states the summer of 2020. They camped at this spot for six days and did not see any other people. On the fourth or fifth morning, the witness was cooking bacon for the first time at that location when the vocalizations started about 150 yards away. Each vocalization started with a four to six second growl that went into scream with five to six whoops. It was about ten seconds between vocalizations. The witness said the branches cracking sounded as huge branch breaks but was constant, as if something was walking around, maybe intentionally stepping on and breaking large downed branches. He did not detect any foul odor. His dog is half Boxer, quarter German Shepherd and quarter Pit Bull and is usually not afraid of any wildlife. This encounter is about twenty miles straight line on a map from the area of the "Umatilla Screamer." The reader can refer to BFRO report 57323 to read about this and find links regarding the "Umatilla Screamer."</t>
  </si>
  <si>
    <t>https://www.bfro.net/GDB/show_report.asp?id=65970</t>
  </si>
  <si>
    <t>Union</t>
  </si>
  <si>
    <t>1973-1974</t>
  </si>
  <si>
    <t>I was rifle deer hunting. Waiting "on stand" -watching a mountainside. The "driver" (other hunter who was walking the mountainside to drive out a deer to the stander (me). The hunter I was expecting to see was my brother. I had a clear view of the mountainside-there was a lone pine tree with a fallen log in front of it. It was mid-morning, good weather-clear day and view. I was watching the mountainside when it walked into view. I assumed it was my brother because it walked like a man-upright. It was all in brown. In retrospect, I should have realized right away that it wasn't my brother because of the clothing. It stopped beside the tree and stood there. I had the feeling it could see me. I thought about putting my rifle scope on it, but thought my brother might not appreciate that,so didn't. After a few seconds, it dropped down to all fours &amp; disappeared out of my view. That was when I realized it couldn"t have been my brother, so I thought it must have been a bear. Then a few minutes later my brother did appear-in the same place-I could tell right away that it was him &amp; what I had seen was a lot bigger and taller. I have never forgotten the incident-although my family and friends all said it was a bear-I have seen lots of bear in my life and I'm sure it wasn't a bear. I thought it was a man when I first saw it. It walked like and stood like a man-thought it was in a brown coverall or something. Never have seen anything like it since.</t>
  </si>
  <si>
    <t>Elgin</t>
  </si>
  <si>
    <t>Summit Road</t>
  </si>
  <si>
    <t>mountain , clearing</t>
  </si>
  <si>
    <t>walking along ridge then put its hand on a tree , dropped to all fours and went into the woods</t>
  </si>
  <si>
    <t>walking , dropped to all dours</t>
  </si>
  <si>
    <t>I spoke with the woman on the phone as she vividly recounted her experience in 1974. She was articulate, lucid, and a very credible witness, and went on to describe seeing what she initially thought to be a "man in light brown coveralls" from approximately 150 yards while seated in a deer draw during an early morning hunt in the Umatilla National Forest. She appeared to have a high degree of aptitude with matters relating to hunting and local wildlife. She mentioned that at first she thought it was her brother who was in the approximate area "driving" deer to her stand. She stated that she did not think much of it immediately, since the creature nonchalantly walked upright along the side of the ridge with a gate "very similar to a man" and approached the pine tree, put its hand on the tree, and then turned to look at her. She described feeling very strongly at the time that the creature was looking straight at her. After a few moments of this behavior, the creature "dropped to all fours" and scampered with some degree of speed up the side of the ridge, out of sight. She said at that point she began to wonder if the creature was a bear, but noted that in all of her experience in the woods with bears she had never seen a bear “walk like a man". She explained that she later wished that she had viewed the creature in her rifle scope, but since she initially thought it was her brother, she felt that "he would not have appreciated her drawing down on him". When her brother did approach the area adjacent to the pine tree shortly after the creature left, she described a sudden realization that this was a very unique experience in that her brother was much smaller in stature than the creature, and dressed in "blue jeans and hunting jacket, not brown coveralls." Her brother was completely unaware of any unusual presence in the location. The witness maintained that she has never forgot about the experience, it has stuck with her, and she felt that it was important to describe the experience formally for the record.</t>
  </si>
  <si>
    <t>https://www.bfro.net/GDB/show_report.asp?id=27711</t>
  </si>
  <si>
    <t>21-24</t>
  </si>
  <si>
    <t>While bow hunting on Mt. Emily in 1982 my wife and I took a drive to the summit off exit 243 aprox. 15 miles up the forest road. When we reached the top I noticed what I thought was another hunter sitting at the base of a tree as I turned to take another look what I saw stood up and walked across the road stopping to look at us before it descended down the hill on the other side. I went to where I last saw it I concluded it was aprox 8 ft tall from a tree it had stood next to when it stopped to look our way. I then realized what we had seen was not a hunter or a bear. It was a hot august afternoon no tracks to prove what I had seen but I will never be told otherwise what we observed that day.</t>
  </si>
  <si>
    <t>Mt. Emily summit off forest roads about 15 miles off exit 243</t>
  </si>
  <si>
    <t>LaGrande</t>
  </si>
  <si>
    <t>Mt. Emily</t>
  </si>
  <si>
    <t xml:space="preserve">pine trees </t>
  </si>
  <si>
    <t>hair long enough it flowed as it walked</t>
  </si>
  <si>
    <t>sitting at the base of a tree then fled when witnesses saw it</t>
  </si>
  <si>
    <t>walking , arms swung as it walked</t>
  </si>
  <si>
    <t>I talked to the witness by phone. He is unsure of the date but said, "I can still see it in my mind." He observed it for one to one and one half minutes, and saw it travel about 100 yards. He was archery hunting for deer and elk and this is a popular area for hunters. He hunted Mt. Emily for three to four years. The day of this sighting, his wife was driving and at first glance he thought he saw a hunter in a ghillie suit or camouflage sitting at the base of a tree 200 feet away. It was not in bushes. As they drove past, the dark brown figure stood up. They stopped and he got out the door to watch the figure walk down and across the road fifty to seventy five yards behind their vehicle. The witness remembers it was massive with a huge round head and shoulders three or more feet wide. He saw the arms swing, arms that went to the knees. The hair was long enough to be flowing as it took long strides. He does recall facial features but did not see ears or long nose. The figure stopped for thirty seconds to look at them and then went out of sight down a steep hill. It was so steep the witness said he would not have wanted to descend it. The figure had stopped by a tree and its head was as high as this eight foot tall tree. I asked the witness if he remembers a wildlife trail near to where the figure was sitting. He does not know, but there are large game animals in this area. He did not detect any odor. I find him credible.</t>
  </si>
  <si>
    <t>https://www.bfro.net/GDB/show_report.asp?id=58004</t>
  </si>
  <si>
    <t>This was on an Elk hunting trip. My friend and I was going to meet one of our party at a point on a road, in the early evening. While walking along the logging road we came up on these huge tracks in the road. They were on the road, and off the road, into the trees then back onto the road, like it was wandering. And also there were more than one size tracks. Some were smaller than the others.. The farther we walked, the more tracks we found. By the time we met our friend, we thought we wouldn't say anything and see what he would say about the tracks. He said, well I didn't see any Elk, but these tracks are all over the place. We headed back to camp and the next day we headed home. There is no doubt in my mind,that these tracks were made by a mighty big creature. The tracks were about 18 inches long and eight inches wide on the big ones and maybe 15 inches on the smaller ones. They had to be very heavy to crush the hard snow, down to the road bed,like it did.</t>
  </si>
  <si>
    <t>southwest slope of Lookout Mountain</t>
  </si>
  <si>
    <t>Palmer Junction</t>
  </si>
  <si>
    <t>Jubilee Road</t>
  </si>
  <si>
    <t>logging road , creek , mountain</t>
  </si>
  <si>
    <t>walking along road</t>
  </si>
  <si>
    <t>After speaking with the witness, E.B., for a while I concluded that he is a credible observer. E.B. isn't certain, but believes this incident occurred in 1988. He has a good bit of outdoor experience and is confident the tracks were not made by a man or a bear. Two other people in his hunting party observed the tracks as well. The party also met another hunter who had seen the same tracks. There were tracks of two different sizes. Both had long strides. These tracks were in snow and the toes were readily visible. At the time, these guys were nervous about the situation and decided not to follow the tracks.</t>
  </si>
  <si>
    <t>https://www.bfro.net/GDB/show_report.asp?id=696</t>
  </si>
  <si>
    <t>My husband and I lived in Walla Walla, WA during the '95-'96 school year, and often went exploring in the nearby Blue Mountains. Nearly every little diner and gas station seemed to have "bigfoot" plaster casts on the wall that "were found 1 mile from here." I thought it was all a big joke intended to boost tourism. I did NOT believe in Bigfoot. One Saturday we were looking for an out-of-the-way place to explore where we wouldn't run into anybody. We were driving down a remote track, maybe it was an old logging road, and finally had to stop when it crossed a large stream that was too deep for our little Geo Metro. Since we were miles from the last sign of civilization, and since we couldn't go any farther, we decided to do some exploring right there. I remember getting out of the car and immediately feeling an intensely eerie sensation of being watched. It was the kind of "being watched" that made the hair on the back of my neck stand up. I've never experienced that feeling either before or since. The really odd part was that I could pin-point exactly where I thought I was being watched from, even though I couldn't see anything. Just on the other side of the stream was a small, steep, tree-covered hill. The weird sensation of being watched was coming from a point about half-way up that hillside, probably 40 feet from the stream. I knew there wasn't anybody else out there because we were so far out in the wilderness, so I figured it was all in my head. We started poking around the streambank (the stream was probably 15-20 feet wide) looking for Indian artifacts, animal tracks, wildflowers, anything interesting. The ground was soft enough for our car tracks to leave a bit of an indentation in the ground, but too firm for us to leave any tracks. It was very grassy and weedy along the stream banks where we were. After about 20 minutes of poking around, I came across a huge footprint indented about an inch deep in the grassy ground. It looked like a flat-footed human print complete with 5 toes but it was approximately 16-18 inches long. And it made an indentation in an area where, at 150 pounds, we couldn't make ANY tracks. I couldn't believe I was really seeing this footprint, so I called my husband over to verify it. He confirmed that I wasn't seeing things. I briefly scouted around and found 2 more tracks but by this time I was really getting scared. Those huge tracks coupled with that eerie feeling of being watched nearly unnerved me. We practically raced each other back to the car, and by that time I was on the verge of panic. I just wanted to get the hell out of there. I was also an instant believer in Sasquatch. A friend later asked me if I'd gotten pictures of the tracks. I told her that I couldn't remember if we had a camera in the car but that even if we'd had, you couldn't have paid me to have gone back for a picture.</t>
  </si>
  <si>
    <t>Hwy 104</t>
  </si>
  <si>
    <t>Blue Mountains</t>
  </si>
  <si>
    <t>valley , stream , cleared , forest</t>
  </si>
  <si>
    <t>tracks went across the stream</t>
  </si>
  <si>
    <t>https://www.bfro.net/GDB/show_report.asp?id=10934</t>
  </si>
  <si>
    <t>Wallowa</t>
  </si>
  <si>
    <t>off road</t>
  </si>
  <si>
    <t>On a family vacation in the remote mountains of eastern Oregon, I witnessed in broad daylight, what I believe was a family of sasquatches. I have recorded everything I can recall about that incident, hoping that others can extract important behavioral or other data from this report. I apologize for the abundant personal information – worry about the car, etc – but this information will help the reader understand why I can recall this incident so clearly. The sighting occurred in early July 1972 when my wife, 2 year-old daughter, 9 month-old son and I were on a vacation in Eastern Oregon, traveling in our Volkswagen Squareback. This was our first and only vacation to these regions. On the vacation, we visited the John Day River Valley, Strawberry Mountain, the Snake River Valley and other sparsely populated, remote mountainous areas. On the day of the sighting, I had decided to take a short-cut across the mountains expecting a scenic, but shorter route to Wallowa Lake, a resort area where we planned to camp. The region is thinly populated and the mountains are on Federal Lands but are essentially uninhabited. At the last gas station and general store before entering the mountains, I inquired if we could cross the mountains and was told the road was passable but primitive. This store may have been in the town of Cove or it may have been another town. We set off on our journey with a state roadmap and my sense of direction to guide us. After three or four hours of travel, several turns at unlabeled forks in the road and using the sun to navigate we found ourselves on a primitive dirt trail. We had not seen a house, vehicle or other sign of humanity for many miles. I became increasingly concerned realizing that if we broke down that I would have to walk possibly 20 miles or more to get help. In hindsight, I believe I may have wandered by accident into an area now designated as a Wilderness area where mechanized traffic is prohibited. Fortunately the day was clear and warm, and we were well below the level of any snow. We had food and water adequate for several hours, so we were in no immediate danger. I was driving and everyone else had dozed off. At about 2 PM we were driving generally north, quietly idling along at about 5-10 miles per hour, following a faint vehicular road. I call it a road for convenience, but it was not a road – it was a barely visible, badly rutted, dirt track without gravel, culverts or other improvements. It was basically a couple of ruts in the soil and looked as if it had not been maintained in decades, if ever. The soil was damp, but not wet so I had no concerns for traction. There were small bushes growing in the road. I recall realizing the traffic was only a few vehicle per year. The road was suitable for a heavy duty, 4-wheel-drive vehicle not a Volkswagen on a family outing. I became concerned that the road might dead-end or become impassable, and we would be forced to backtrack and I wasn’t sure I could find my way back. I had to keep a very close watch on the road to make sure I wouldn’t run over something that would damage our car and strand us in the middle of nowhere. At the sighting location the road was atop a wide, flat ridgeline covered with a few trees, bushes (possibly sagebrush) about 2 to 4 feet high and scattered clumps of bunch grass. The soil atop the ridgeline was thin and rocky. The damp soil suggested a possible rainfall a few days earlier. Based on the vegetation and lack of snow, I later estimated the elevation was between 4,000 and 6,000 feet. The ridgeline sloped gently to the left (west) and then dropped off sharply into a forested canyon, at a distance of approximately 125 yards from the road. To the right the ground gently sloped upward with a few scattered trees, and at a distance of perhaps 200 yards dropped off to the forested lower elevations. To the front, the road dipped down and then back up to the treeline about three quarters of mile ahead. Suddenly near the head of a small ravine which cut easterly from the canyon toward to the road, a human-like figure appeared about 200-300 yards ahead and a little to the left of the road we were traveling along (See Sketch 1). The figure hadn’t been there my last glance a few seconds earlier, so the figure must have been sitting or lying in the low bushes and then stood up. At first, I took the figure to be a hunter. In the context, a “hunter” is the most logical category for the figure. No other category – hiker, biker, nature lover, surveyor, rancher, fern gatherer, fur trapper, etc, etc – even remotely applied. My second thought was surprise because I couldn’t see a tent, pickup, camper or any other normal paraphernalia of a hunter’s camp. I wondered if the hunter had been hiking and had stopped to rest – that the hunter had a camp nearby and this was simply a place to take a mid-day break. I also wondered if hunting season was open this early in the year. Either way I didn’t care and gave a sigh of relief because I could talk to the hunter and ask if the road we were on would take us out of the mountains and back to the paved road. When I first saw the hunter, it was to the left of the road we were on (See Sketch 2). The hunter initially walked toward the road making me think the hunter was coming to the road to talk to me. However the next time I looked, there were 3 figures close together. They were not all the same height, which I interpreted as the shortest one being a child. They milled around and then all three began walking away from the road and toward the ravine. Still thinking they were hunters, I waved my arm out the window to indicate that I wanted to talk, but the figures continued walking toward the tree line and ravine to our left. I then saw a fourth human-like who was walking diagonally toward the ravine. While the hunters weren’t running, they were moving fast enough it was clear they would disappear to the trees before our car would get close enough that I could ask them a question. I wanted to speed up to catch them, but couldn’t because I had to keep checking the road to avoid hitting anything that might damage the car. The hunters continued to move away from the road instead of toward the road to talk. In frustration, I honked the horn and waved my arm out the window to signal the hunters that I needed to talk to them, but they kept walking their steady pace, without visibly speeding up or slowing down. The creatures I saw were definitely humanoid in shape – head, torso, two legs, two arms. They walked upright. They had a bulky appearance, but were not bears or any other four legged animal. I had mentally classified the creatures as “hunters”, but the classification did not fit very well. I thought it was too early in the year for hunting season (later confirmed). I did not see any sign of rifles, bows, quivers, backpacks, water jugs or other paraphernalia hunters normally carry with them. No vehicles or camp gear was visible. They were not riding horses. They were not wearing orange jackets, camouflage suits, chaps, hats or other clothing humans wear. They were uniformly dark in color from head to foot. They did not appear to be loggers, ranchers, forest service staff, mushroom pickers, horseback packers or any other type individual one might expect to see at this time and place. There was absolutely no gear of any sort visible. I briefly wondered if they might be military men on some sort of a training mission, but quickly discarded the idea because while military people sometimes dress in uniform dark colors, they always carry a lot of gear – weapons, ammo, food, radios, helmets, etc – and these creatures were not carrying anything. I also considered moonshiners or illegal marijuana growers but discarded the concept as not fitting these circumstances. About 20 to 30 seconds after the initial sighting as I was struggling to resolve these puzzling inconsistencies, I realized with a shock that maybe the creatures might not be hunters after all but were in fact sasquatches. I had seen the Patterson/Gimlin film a few years earlier but had mentally thrown it into a category of “don’t believe until there is more evidence”. Now in a flash I excitedly thought “They do exist! I’m looking at them! Sasquatches are real! Maybe that film wasn’t a hoax!” I shook my wife to wake her and began simultaneously telling her to wake up, get the camera out of the back seat, take a photo, count the creatures, and that I thought bigfoots were real and that we were seeing several of them. She couldn’t get awake fast enough to fully understand what I was trying to say or do any of the several tasks I was excitedly telling her to do. She did see the creatures but doesn’t remember the incident, since she had only been partially awake for about 15 seconds before the last one disappeared. Our car soon reached the point nearest where I had first seen the figures but by then all but one had disappeared into the trees. As the car reach Point B (See Sketch 2 &amp; 3), I saw the last creature take a few steps just as it entered the tree line (Point 6). It had its back to me and didn’t look left or right as it walked into the trees and disappeared. The sighting was over. The creatures walked in a purposeful gait, not dawdling nor running. I don’t recall noticing anything special about their gait, height, posture or anatomy, beyond they were bulky. I heard no sounds and do not recall any strange smells, even though my window was down. At no point were we closer than about 100 or 125 yards to the creatures. The entire episode took perhaps 45 seconds. During this time, I could only look for a few seconds and then would look back to check the road to make sure I wouldn’t hit an obstacle. I absolutely could not afford to damage our car which could endanger my family. Before the realization dawned that these might be sasquatches, I was very irritated at the rude behavior of the hunters. All I wanted to know was if I could get back to civilization on the road I was on. These hunters had ignored the unwritten rule of remote areas to provide help to fellow travelers in need. Instead they had walked away and disappeared into the forest so they could selfishly continue their hunting. Or, so I thought. The behavior of the figures – remaining out of sight until the car was fairly close, standing up, milling around, and then walking briskly to the nearest concealment – did not match anything I have ever seen humans do. Humans in remote areas usually acknowledge the presence of each other and in my experience total strangers almost always say a few words to each other, especially when someone waves and calls to them. As we passed the area where the hunters had stood up, I considered stopping the car, getting out and yelling at the hunters / sasquatches to ask if the road would take us to the highway, but since they had ignored my arm waving and horn honking, and walked away it was clear they didn’t want to talk. I also thought of getting out and looking around where I had first seen them, but my wife who was fully awake by this time, didn’t want me to get out of the car. I realized that the creatures might indeed be bigfoots and I wasn’t sure what might happen if I left the car and gave the appearance of chasing them. My wife and I agreed it was critical to get my family off that mountain to safety before dark, so we did not stop. Despite the “flash of insight” that the creatures were sasquatches, I continued to be unsure of that conclusion. Such a conclusion was a huge step. How could I be sure the creatures were indeed sasquatches? The world is a big place and my understanding of all the possible explanations was so limited. This was my first (and only) visit to these mountains. Perhaps there was another explanation. What was clear, that I wasn’t going to get any more direct input from the creatures that had walked away without a word and disappeared. Then I thought of one last test I could apply to the sighting of the creatures. In my experience people always have clothing, gear, tools or other physical objects. So far as I had seen these creatures had none, but perhaps they were indeed humans and they had a base camp nearby where they had left their gear. We had seen no such base camp on the way to this location, but perhaps there was a camp somewhere ahead. The terrain constrained both foot and vehicular traffic to follow the ridgeline. If we saw a base camp in the next few miles with any kind of gear at all, then I would conclude that these creatures were just humans following some mighty strange practices. And maybe there would be someone in such a camp who could tell us if we could get back to the highway on the road we were on. I explained this to my wife, who by this time was fully awake. So for the next ten miles or so, we looked for such a base camp but saw nothing. For a couple of hours after the sighting we continued to drive generally north and came to progressively better roads until we got safely back to paved State Highway 82 where we turned right and drove on to Joseph, the town beside Wallowa Lake. I was very thankful to have completed the journey safely and to this day remain deeply thankful that my family was not stranded in the mountains. A few days later on the 4th of July, we visited my wife’s relatives on their large eastern Oregon ranch about 75 miles southwest of where we had seen the creatures. They and their ancestors had lived and grazed sheep and cattle for more than a century on their ranch in almost identical terrain with similar climatic conditions. I briefly described the sighting and asked if they had seen bigfoots in the Oregon. They responded that they had no personal experience of bigfoot, they didn’t know what was in California, but even if bigfoots existed in California, that they didn’t believe bigfoots existed in Oregon. Since I had recently married into the family and didn’t want to be labeled a nutcase, I dropped the subject. A couple of weeks later, I mentioned the incident to a co-worker, who also indicated non-belief. After that, I don’t recall thinking of or discussing the incident, until I prepared this report. I remain convinced we saw a group of sasquatches that day. I am glad to have a forum to present this report. Hopefully this report can add one data point to the sasquatch knowledge base.</t>
  </si>
  <si>
    <t>remote offroad vehicle trail near USFS 62</t>
  </si>
  <si>
    <t>Joseph</t>
  </si>
  <si>
    <t>State Hwy 82</t>
  </si>
  <si>
    <t>Wallowa Mountains</t>
  </si>
  <si>
    <t>ridgeline</t>
  </si>
  <si>
    <t>brush , grass</t>
  </si>
  <si>
    <t>crouched down in grass then retreated to woods</t>
  </si>
  <si>
    <t>The witness and I talked over the phone about this report. I was impressed by the very careful job of recording the account of what he and his family experienced. There is not a lot to add that he has not already addressed in his narrative. The witnesses report stands well on its own. The witness provided the attached sketches that accompany this report. I did some searching on Google Maps, with the terrain feature turned-on. As near as I could determine, this witness was likely on or near what is now USFS Rd 62, or a trail nearby. There was only one place that I found that matched his description. Because of the details provided, the very remote location, and the description of the creatures he observed, I believe that this witness observed a family of sasquatch that never expected to see a human in this place.</t>
  </si>
  <si>
    <t>https://www.bfro.net/GDB/show_report.asp?id=41634</t>
  </si>
  <si>
    <t>Was walking down a little dirt road at daylight. I was elk scouting, when I come out into the edge of the clear-cut at the bottom of the hill. I just started out where I could see the top, which the road I was on led up, when I seen some movement. I watched for a second and could not believe my eyes. At first it almost looked like to bears standing up on their hind legs facing each other. They were at about 300 yards. I put my binoculars on them and I witnessed what seemed to be TWO YOUNG BIGFOOT PLAYING. I watched them jump around chasing each other and jump up and hit there hands together for about a minute, then all of a sudden they both just stopped and walked off together into the thick trees. they were about five and a half feet tall with hands down to almost there knees, with long brown hair. They looked just like pictures I seen in Walla Walla Washington sightings like two years later.</t>
  </si>
  <si>
    <t>Sled Springs Unit .5 mile from the gate at the top of Noregard Hill on a clearcut</t>
  </si>
  <si>
    <t>Noregard Road</t>
  </si>
  <si>
    <t>Eagle Cap Wilderness Area</t>
  </si>
  <si>
    <t>clear cut , forest</t>
  </si>
  <si>
    <t>no bellies , slender fingers , noses were human like but chin/jaws were not</t>
  </si>
  <si>
    <t>playing and clapping hands together then walked into the forest</t>
  </si>
  <si>
    <t>walking , playing</t>
  </si>
  <si>
    <t>E.A. was 13 years old at the time of this sighting. He and two others (his dad and a friend) were scouting elk in an area of Wallowa County that is between LaGrande and Enterprise, Oregon, in the Eagle Cap Wilderness area. On the morning of this sighting, E.A. and the other two individuals got up at dawn and began scouting on foot. All three of them left camp in different directions. When E.A. reached the clear-cut that he mentions in his report, he saw the two creatures near the top and initially thought that they were bears. E.A. kept waiting for them to "drop" down to their front feet, but they never did. He watched them through binoculars at a range of approximately 300 yards. His sighting lasted about one minute. E.A. described both creatures as 5 1/2 feet tall, slender (no bellies), with long arms and long, slender fingers. Their coats were shaggy reddish-brown. E.A. remembered that their noses appeared human-like but their chins/jaw lines definitely did not. These were the only facial details that he couldsee. E.A. was so shaken up that the immediately went back to his camp, where he waited for his dad and other adult. Later that day, all three of them went back to the area of this sighting to look for evidence. E.A. was amazed because there were numerous mole holes in the ground, which offered piles of soft soil for quality impressions, but there were no tracks found. Eric believes that the creatures were cognizant of these areas of soft dirt and consciously avoided them. E.A. told a game warden the following year, while hunting elk in the same area. The warden apparently listened to his story buy made no formal report. This witness told me of another person he knows, who also hunts this same part of the state every year. This friend apparently saw a Bigfoot in 1995 at a distance of 100 yards. This was within 2 miles of E.A.'s earlier sighting. E.A. will urge this other person to come forward to the BFRO to submit a report. I found this witness to be truthful and credible.</t>
  </si>
  <si>
    <t>https://www.bfro.net/GDB/show_report.asp?id=697</t>
  </si>
  <si>
    <t>I drove up Mill Creek Road to Tiger Creek Road (also called Tiger Canyon Road) and stopped at Skyline Campground (formerly squaw springs campground). I live in western Washington but grew up in Walla Walla and love the Blue Mountains. I’m an avid hiker and love to enjoy the outdoors. When I get the time I like to make a hiking trip. I hadn’t been to this particular site before but I had heard some of the Sasquatch stories coming out of the Tiger Canyon area. I had driven up Tiger Canyon a couple times before, including a few weeks prior in late June when the road was still blocked by snow. I thought this campground would be the perfect place to stay the night and hike the area. A friend of mine had been with on the trip when the road was blocked, but he too was busy this week so I went alone to scout out the area alone, stay the night and drive back to western Washington the next day. I had first been intrigued by the idea of Sasquatch when I found some info online while searching for hiking sites. As a kid some local friends had told me stories, but I’d never been sure what to make of it. I also had read a book about Blue Mountain Bigfoot that Vance Orchard had wrote. I wasn’t totally convinced that these creatures existed and did not think I would find anything about them because I figured that if there were encounters, they were very rare. I arrived at the campground at about one o’clock. An older couple was there reading, enjoying the campground. I picked an area and began set up my tent. As I was pounding the stakes in I felt something hit the ground behind me. I turned around and I didn’t see anything. I looked over at the couple and they were still sitting at their campsite. Whatever it was had caused a very strong vibration in the ground behind me and it couldn’t have been anyone at the camp. A little bit later I started to hear a weird noise. At first I thought it was the antifreeze bubbling in my car because it was a hot day and my car was steaming a little. My car overheats a lot. The sounds were like a low rumbling growl. It was a sustained sound that lasted for just a couple seconds. However I seemed to hear it in regular intervals. The sound also seemed to kind of echo like the sound of something hollow or the sound of water down a drain which is why at the time I thought it was my car. I decided to explore the area; I walked by the two other campers and said hi. They had a poodle that barked at me little. I wanted to see if I could look over Tiger Canyon at the valley from where we were so I crossed over to the other side if Kendall Skyline Road. I couldn’t see much through all the trees so I decided to head the other way. I brought a GPS device with me that had topography maps loaded on it. It showed a trail into the Wenaha-Tucannon Wilderness that I wanted to follow. As I started in that direction I noticed a very large track just to the right of a pool of water in some soft mud. It didn’t really look to me as something authentically Bigfoot because the foot seemed thin. I told myself it couldn’t be a footprint of a Sasquatch because I had read some stories a few weeks earlier and thought I could just be imagining it. I came back and looked around the area behind the camp where I had felt the thump. I had heard something knocking on a tree so I tried to make noise like I had done when I was hammering the tent posts. I had a little pattern of sorts that I thumped onto the ground with a rock. It seemed like at one point whatever it was mimicked the pattern of my thumps. I explored the area I thought it was coming from, but only saw a deer, so I figured maybe it was just my imagination getting the best of me. The noises stopped and I felt relieved. “It was all just in my head” I thought. It was now somewhere between 1:30 pm and 2 pm, and I started down towards Squaw Spring. I noticed some more prints as I walked but I still didn’t believe what I was seeing. I found some that seemed to continue on further but I did not follow them since I had planned to go a few miles into the Wenaha-Tucannon Wilderness and didn’t want to waste time. It also looked like there was a foot impression on a log that had fallen across the spring. This all seemed too surreal to me because there were lots of prints everywhere even some that appeared smaller, possibly a juvenile animal, but they were just thin outlines. I had never seen prints like these in person so I was unsure what I was even looking at. I kept walking and came to a clearing on the side of a grade where I found a print that was about 3 inches deep and well defined. I could see the big flat foot, the toes and heel. Suddenly I thought wow these prints are for real. I now had a feeling one of these creatures could be around any corner. I got to the top of one of the mountains to get a nice view of the wilderness area and then made my way back to camp. When I got back I was pretty tired from hiking. The two other people at the campground left in their pickup shortly after I got there and I went to relax in my tent. I was the only one at the campground now. About an hour later I heard the same low rumbling growl sound from earlier. I realized that my car had now been off for 3 or 4 hours, and there was really no way it could be the car. I was hearing more knocking and like I had earlier. It sounded like someone was smacking a branch against a tree. I realized whatever creature this was; it must be the same one that came by before because the knocking and the low growl started at the same time after being silent for so long. It sounded like it was in the same area behind my campsite where I had heard the thump earlier. It was now about 7 pm, about 2 hours until dark. Being there by myself made me very nervous, especially with the growling noise and tree knocking apparently being directed toward me and my campsite. I got out of there as fast as I could. I got back to town and felt very paranoid. I spent time walking downtown Walla Walla calming myself down and recounting the events. I had never been so scared of the outdoors. People noticed I looked visibly shaken though I had not mentioned the incident. It was hard to even tell anyone in fear of them thinking I was crazy.</t>
  </si>
  <si>
    <t>Skyline Campground (maybe Bone Spring Campground now?) off Kendall Skyline Road</t>
  </si>
  <si>
    <t>Kendall Skyline Road</t>
  </si>
  <si>
    <t>This report was received in early August 2008, but due to the Georgia Bigfoot debacle; the report was put aside, because of how this witness felt about how people might view him and his story; which had just taken place up in the Blue Mountains of the Wenaha-Tucannon Wilderness area of Oregon. On the 10 of February of 2009 J.S. e-mailed me stating that he has decided that he would like to go ahead and tell his story which has caused him much concern after his short camping and field trip. I called J.S. as he requested. This young man, who is working in the computer world, seemed very credible in the retelling of his encounter last summer up in the Blue Mountains of Oregon; which is located just below the Washington and Oregon border. I never asked this witness for his GPS coordinates, because we will be giving the readers a small enough GPS location box that has all of the above-mentioned named places included. As of this date, this was the first and last possible encounter that this witness has had; which at first, he refused to accept as it was happening to him during his outing. After viewing all of those footprints that were close to where he had set up his camp; which by the way he didn't think were real at first. Not until he was on his short field trip into on the wilderness trail, about 3 miles out of camp, when he came up on what was an indisputable fresh print. He remembered that he had left his camera's memory card back in his car and was unable to take a photo. After rethinking his encounter, J.S. now believes that the sounds he was hearing and feeling were being made in the back of a throat of something that had to be very large, but as he looked around, he could never locate anything that was making those on and off growling sounds. After the two other campers left the area, and adding up all that was taking place, like the rhythm knocks and the throwing of small rocks that had landed just behind him, and the footprints that were seen; he finally made the decision to leave that camping spot and head for town to try and shake those fearful feelings that were still with him. This writer believes that this witness was in the presence of several of those Sasquatch creatures, and at first J.S. refused to believe that it was happening to him. First, the one that was throwing rocks behind him, and second when it was making those knocking sounds mocking the rhythmic thumps like J.S. was making when he was pounding in those tent stakes; I believe those were more than likely being accomplished by juvenile Sasquatch's that were probably playing with him. Note he had viewed many different sizes of tracks around his camping area, but they didn't look too fresh or real at the time. The Paul Freeman footage was filmed in this Blue Mountains region near the Washington/Oregon border. The area of this report was one of Mr. Freeman's favorite places, and is real close to where he got his short film. I now believe this footage to be of a real Sasquatch, after I had the chance to view his complete film. Mr. Freeman died in 2003. I am familiar with the area, back in 2000 I had the chance to camp at Deduct Springs, which is located on Tiger Canyon Road, a short distance down from Squaw Springs. We are enclosing two photos that were taken by this witness around his camping area, but this writer cannot say for sure that it is a Sasquatch track, but has some possibilities of being one. Let's face it photos of tracks are difficult to discern. ------------------------------------------------------------------------------------- Hey Richard, just wanted to send you these for the report. I attached to this email the pictures I took on the day of the encounter shortly after I got back to camp. Its somewhat easier to see if you rotate the picture to where the toes are pointing up. I wish I had gotten some casts and a picture of that print that was a lot more clear! (left my memory card in the car!) This track looked a little older (less fresh) and was closer to camp. J.S. P.S. The pictures are all of one print with and without flash and I put my foot up for size comparison - I wear a size 11 shoe.</t>
  </si>
  <si>
    <t>https://www.bfro.net/GDB/show_report.asp?id=24371</t>
  </si>
  <si>
    <t>Wasco</t>
  </si>
  <si>
    <t>Channel 2 News and becoming curious as one day long ago I heard sounds that to this day I can't identify. In August of 1973 or 1974 I believe, I was a twelve or thirteen year old boy scout on a scout camping trip at Camp Baldwin, Oregon. Another scout and I, in order to receive our 'camping merit badge', had to spend a night camped out in a tent away from the other scouts. We left the rest of the scouts to find our campsite, approximately 1/2 to 3/4 of a mile away from the main camp one late afternoon. We set up our tent, gathered the firewood for the night and cooked/ate our dinner. We sat around the campfire talking until we felt it was time to go to sleep, and retired to our tent and our respective sleeping bags. The boy I was with was quickly asleep but I was having trouble falling asleep. After what seemed like hours I finally started to drift off when I heard a sound in the distance that shook me bolt upright and wide awake. It sounded like nothing I had ever heard in my life, nor have I heard it since. I would estimate that it came from about a quarter of a mile away, in the opposite direction of the main campsite at Camp Baldwin. I've listened to the recordings of the vocalizations on your website and this sounded a bit different. It began as a low guttural sound that grew louder and higher in pitch until it sounded very similar to your recordings, high pitched and kind of warbling, before dropping in pitch and dying off quickly. Each vocalization lasted approximately 7 or 8 seconds. I listened to this sound repeat many times for probably an hour, maybe a little less, with my head buried in my sleeping bag not making a sound. The sound seemed to get closer at times, but never sounded close enough that I thought we were within its eyesight. Still, fear kept me from making a sound, even to wake up my tent mate, and I just lay there listening and trying to remain as motionless as possible. Eventually the sounds quit and what seemed like an eternity later I finally fell asleep. I am 42 years old now and have spent my life in the Oregon woods, fishing and the like. I have still yet to hear anything that even remotely sounds like what I heard that night. Was it Bigfoot? I have no idea as it did sound somewhat different than the recordings you have on the site. I do know it was a sound that scared the hell out of me and as an outdoorsman born, raised and still living in Oregon, cannot come close to identifying to this day.</t>
  </si>
  <si>
    <t>Dufur</t>
  </si>
  <si>
    <t>Baldwin Road</t>
  </si>
  <si>
    <t>growl to high pitch "warble"</t>
  </si>
  <si>
    <t>each vocalization lasted 7-8s</t>
  </si>
  <si>
    <t>The witness reported that at times the individual vocalizations might have lasted up to 15 seconds. They all started with the deep growl described by other witnesses at other times and elsewhere.</t>
  </si>
  <si>
    <t>https://www.bfro.net/GDB/show_report.asp?id=8621</t>
  </si>
  <si>
    <t>1971-1994</t>
  </si>
  <si>
    <t>I have lived on the Warm Springs Indian Reservation all of my life, and I have had three 'run ins' with Bigfoot. The first one was when my first daughter was about 2 years old, and we lived at my father's home at a place called Wolf Point. Back then (1971) it was the only house out there, and the house had a large sliding glass door that went out to the back porch. Back then, the glass doors were only 1 pane, and we had only a thin white sheet to cover it with at night. It was about 2:30 a.m. when I woke to hear my daughter giggling in the dining room. I walked down the dark hallway, and came around the corner and I was about to tell Diane that it was too late to be playing around, when I saw why she was giggling. We had forgotten to tack the corner of the sheet back up, so the sheet was only hanging by one tack, and the window was wide open, with the back porch light on. On the porch, there was a small bigfoot standing directly in front of the door, and it was jumping off the porch, then it would jump back up and my daughter would giggle and jump up and down. I could only stand there and watch, but I felt so scared I wanted to just grab my baby and run! Then it saw me and jumped off the porch and disappeared from my view. That seemed to break me, because I screamed "DIANE!" and she spun around and looked at me. Then I saw what I assumed to be the mother bigfoot walk by the window. I lunged and grabbed my daughter's arm, picked her up and ran back down the hall. My dad came out and asked what was going on, and I told him. Being a very traditional Native American man, he got mad at me for allowing my daughter to "play" so late at night, and told me to go back to bed. He said that Bigfoot have travelled and protected our people for many generations, and they meant no harm to us, if we leave well enough alone. The second time was when I was pregnant with my fifth child. Again, I was living out at Wolf Point at my dad's house, but he no longer lived there, and had left his house to all his children after he remarried. I didn't see it this time, but our dogs were barking up a storm, and I remember my Mexican husband (not believing in Bigfoot) telling me that it was only the cattle or horses that wander around the area. Then the sound intensified, and whatever it was was hitting the rain gutters outside. It wasn't trying to pull it down, it was as if it was trying to intimidate the dogs with it's size or something. It intimidated me!And finally, my husband and my two younger brothers went hunting for rabbits in the Wolf Point area hills. They were all talking and not really doing a good job "hunting" when my husband looked up and saw about 100 yards away a figure standing in the distance. It was an open range with only juniper trees. They had been on the plateau, and he assumed it was a horse standing facing them, so that it appeared to two legs only - until it turned sideways and walked very fast away from them. My husband only described disbelief, being from Mexico and not really ever believing my stories. Then they all started chasing it! It went over a hill and they continued running their fastest after it, until they reached the point where it left their sight. He said he abruptly stopped, because they were on a cliff that went straight down. He described them looking for a trail or a ledge that it must of gone down, but there was nothing. It just disappeared over the cliff. He became a believer ever since.</t>
  </si>
  <si>
    <t>private residence near Wolf Point in the Warm Springs Native American Reservation</t>
  </si>
  <si>
    <t>Warm Springs</t>
  </si>
  <si>
    <t>Hwy 3</t>
  </si>
  <si>
    <t>Warm Springs Native American Reservation</t>
  </si>
  <si>
    <t>sage brush , juniper trees</t>
  </si>
  <si>
    <t>smaller sasquatch playing with daughter through glass door</t>
  </si>
  <si>
    <t>jumping up and down</t>
  </si>
  <si>
    <t>The witness lives on the reservation and is a full-blooded member of the Warm Springs Tribe. The area is generally High Desert country, with wide open juniper stands and ubiquitous sage brush. The higher reaches of the reservation support a small lumber industry in the town of Warm Springs. The witness mentioned that she herself, at age of about two, would interact from inside their house with a sasquatch on the outside in the manner of her own daughter, to the consternation of her parents, though she herself could not remember the details told her by her parents. When her small daughter effectively "played" with the small sasquatch, the girl was somewhere near three feet, while the sasquatch was about a foot taller. The witness used to have a pitbull, who was found one day dead with its back broken backwards, but no open wounds of any kind. One time, when some of her relatives were hunting, they observed a sasquatch in the open country and pursued it in a pickup truck. On that occasion the sasquatch ran parallel to the road, looking at them, rather than veering off at right angles. The witness also mentioned that in the event of visitors coming to the Wolf Point residence, she would hear rock clacking nearby in the darkness. She mentioned that apparently a sasquatch travels through the more developed area of the reservation to this day and empties out garbage cans without tipping them over, as bears or dogs do. The members of the Warm Springs Indian Tribe openly acknowledge the existence of the sasquatch, but do not like to talk about it very much.</t>
  </si>
  <si>
    <t>https://www.bfro.net/GDB/show_report.asp?id=9785</t>
  </si>
  <si>
    <t>observed unknown creature walking rapidly as my son was appox. 200 yards behind. Observed creature for several minutes about 100 yards away. Fits general describtion of bigfoot except was appox. 5 ft 6 in to 6 ft. tall. Large barrel chest, long arms, long strides, hairy- dark brown in color</t>
  </si>
  <si>
    <t>15 miles west of Tygh Valley on a forest access road</t>
  </si>
  <si>
    <t>Tygh Valley</t>
  </si>
  <si>
    <t>Hwy 197</t>
  </si>
  <si>
    <t>mountains , canyons , open hillside</t>
  </si>
  <si>
    <t>walking in clearing</t>
  </si>
  <si>
    <t>bent knee gait</t>
  </si>
  <si>
    <t>Talked to the witness at length. A retired project engineer from Portland now living in Roseburg. Articulate, knew the area of the sighting very well and the details of his description match my knowledge of the area. He got a pretty long look, he says. His son flushed the animal from its hiding place while elk hunting on a cold November day in the White River drainage, a tributary of the Deschutes River. Witness was watching his grown son from a distance as he was traversing a steep open hillside as part of their elk hunt. His son did not see the animal he flushed as he was moving the other way from the animal's subsequent motion. The witness states that his son was near enough to use as a size comparison. He insists that the animal he saw walked upright but was shorter than his 6-foot tall son, and he estimates that the animal he saw was 5'6'' in height, but it otherwise was identical to 'Patty' in the PGF which he had seen subsequently on calbe TV shows. The animal he saw took long strides (much longer than human), and walked with a stooped-over posture, bent knee gait that was very atypical of humans. Assuming he is correct about height, one might suppose he saw a juvenile sasquatch. He saw only the one animal, and no sights or sounds to suggest that there were others in the vicinity. No details he observed suggested gender of the animal. He was holding a rifle with a scope attached and during the minute or so that he watched the animal walk quickly away, he was so overcome with stunned disbelief that he did not think to raise his rifle and look through his scope, much less consider firing his rifle. Case in point for why hunters do not shoot sasquatches.</t>
  </si>
  <si>
    <t>https://www.bfro.net/GDB/show_report.asp?id=699</t>
  </si>
  <si>
    <t>Dr. and Mrs. E. were riding in their private sleeping compartment in the train from Chicago to Portland, a near annual event to visit relatives in Portland. He was closely watching the clock, since the train had left with a delay and, consequently, needed to make numerous, unscheduled stops to let other trains pass. With admirable honesty they admitted to them both having been near naked. During the afternoon, about 2 pm, the train made an unscheduled control stop about 10 minutes train travel West of the Dalles, OR. Looking diagonally into a snow-covered clearing in the woods between the train and the Columbia River, they saw a dark sasquatch stepping into the clearing, accompanied by several "dark birds" of an unidentified species. The sasquatch hunkered down to look at the train, and got up once or twice to walk a few steps and hunker down again. The hair on its legs stuck out on the surface of the snow "like bellbottom pants"; when hunkering, its arms were outside its knees and it rose without assistance from the arms or hands. The E.'s felt secure within the train and were not seen by the sasquatch [tinted windows]. They could exchange mutual questions over the 8-minute period that the train stopped, verifying their mutual impressions of its reality and configuration. Contrasty lighting precluded detailed viewing of features of the animal. The conductor admitted obliquely to seeing it, too, but the geometry of the terrain precluded viewing by others in compartments ahead or behind that of the E.'s. They could not alert others during the event because of their dishabille. The train left with the sasquatch watching. They both stated their absolute conviction that what they saw was a sasquatch.</t>
  </si>
  <si>
    <t>10 minutes by train west of Dalles</t>
  </si>
  <si>
    <t>Dalles</t>
  </si>
  <si>
    <t>Columbia River</t>
  </si>
  <si>
    <t>sat down in snow to watch a train</t>
  </si>
  <si>
    <t>Dr. and Mrs. E., and a middle-aged dentist and his younger wife; the conductor for their section of the train. COMMENTARY and CONJECTURE: The accompanying birds have been mentioned before and no explanation presents itself. The E.s did not suggest that the birds were "mobbing" the sasquatch. They thought they were smaller than crows. The "bellbottom" effect of the hair on the legs speaks of considerable length, probably 4-6". The circumstances are again an example of a sasquatch being seen as a consequence of its own curiosity. The area of the Dalles has been the site of repeated sightings over the years and has been conjectured to be an area where sasquatch cross the Columbia by swimming. The Columbia in this area is relatively narrow, but cold, deep, and very rapid. The E.s discussed the sighting in detail with the Bigfoot Research Project and presented their encounter to the Sasquatch Biology class, held at Portland Community College during the next year, and freely answered questions from the audience. It appears that having been confined to the train provided the eyewitnesses with an unusual state of psychological and physical separation and security, which permitted them to assess the creature with calm detachment and objectivity, unsullied by proximity-induced anxiety.</t>
  </si>
  <si>
    <t>https://www.bfro.net/GDB/show_report.asp?id=698</t>
  </si>
  <si>
    <t>in october of 2008 i was hunting in the white river unit. after being camped for three days i was sitting at the camp fire with my father at around 1:00am when we heard this sound like we have never heard in our life of being in the woods, it sounded almost exactly like one of your recordings except a little bit higher pitched. we heard this sound about every three to thirty minutes until we decided it was getting a little to close for our comfort and went to the dalles for breakfast at about 2:30 am. we came back the next morning and finished out the hunting season without anymore odd noises. so needless to say we drew the same tag this season. so three days into the hunt being October 5th 2009 me and my best friend decided to go hunt a canyon that was across road 4430 from our camp at around 8:30am. As we were driving about 60 yards down the road, we see a black creature that i would say to be around seven feet tall come running up the the steep bank and across the road at an unhuman speed. about 10-15 feet behind it another creature of the same size and color came running across at an ever faster speed. Needless to say i gunned it to try to get closer to get a better look at what i had just seen. within about 10mseconds they were long gone into the manzanita bushes. i got out of the truck and was listening and could hear nothing at all. with the hair on my neck standing up and goose bumps me and my friend went back to camp and started telling my father what had just happened. He found it comical and thought that we were trying to mess with him until that night when my friend was almost in tears begging to leave the woods. we ended up packing up camp and going home at 10:30pm. so last night me and my father started looking up info. and sightings on bigfoot in the area. After reading all of this we started putting things together, and decided to go back today and look for clues. the first thing that really caught out eyes was reading of their stench. less than 500 yards from whare i saw the creatures cross the street were were cutting wood the day before and noticed a rotten small that we had smelled about 5 years before when camped by there. so we decided to go look for tracks and to see what was making the bad smell. so when we go there we decided to go look for the smell first. Its strongest point ended up being down this grown over cat road about 400 yards. we could find nothing that would be causing the smell but the one thing that really gave my goose bumps was there was small trees about three inches in diameter snapped about two feet up laying across the road where the smell was the most potient.(I read the night before to watch for small broken trees. after not finding anything that could be causing this smell we decided to go look for tracks where they crossed the street. after looking for about twenty minutes we found what look like a long and wide print that had no distinguishable toes or tread. about 15ft from the print we found some feces that were what i thought to be a bear but my dad said noway so needless to say i now have a bag of s*&amp;t that i have no idea what it came from. now to describe the figures we say run across the road. they ran completely upright and at speeds of a deer. i could not really see its face. it had longer arms that than a human and ran straight armed. and last it was solid black</t>
  </si>
  <si>
    <t>White River Unit</t>
  </si>
  <si>
    <t>road crossing , ran with striaght arms</t>
  </si>
  <si>
    <t>I spoke with the witness on the phone. I found him to be credible and eager to share his experience with someone. He and his family have been using this hunting spot for many years. In the previous year he heard several vocalizations throughout the night, until he and his dad left the camp to go into town. No other activity happened that trip.Then the following year they sighted two, 7-8 foot, black, hairy, bipedal, upright walking creatures. He said that one of the things that he remembers the most was how fast and nimble they were going up very steep terrain, which would have been impossible for a human to accomplish. They left later that night because a member of their party no longer wanted to remain in the woods. He and his father returned a few days later to look for evidence of what they saw. There were small trees placed across the road and when they got out to investigate they encountered a strong odor that was only in the area of the broken trees. They continued to look around the area and found possible footprint impressions, but they lacked detail. They followed these footprints for a short while and found a large scat. I attempted to reach the campsite where the events took place but due to recent snowfall the area is impossible to reach until next spring. However, given the history of the Mount Hood National Forest and sasquatch I do believe they had sasquatch activity and a brief sighting of two creatures on two separate occasions in the same location.</t>
  </si>
  <si>
    <t>https://www.bfro.net/GDB/show_report.asp?id=26718</t>
  </si>
  <si>
    <t>We were camping at Lower Twin Lake in the Mt. Hood National Forest, and after dark, we were sitting around the fire when my daughter tried doing a bigfoot howl. About 10 seconds after the howl, we heard a tree knock. There were no other people camping nearby. There were 6 of us around the fire, 3 adults and 3 kids. It was midweek, and there were no other campsites being used around the lake. The knock came from a ridge high above the lake.</t>
  </si>
  <si>
    <t>trailhead for Twin Lake off the Pacific Crest Trail in the Frog Lake Snowpark</t>
  </si>
  <si>
    <t>Frog Lake Snowpark</t>
  </si>
  <si>
    <t>knock response to howl</t>
  </si>
  <si>
    <t>I talked to the witness by phone. The witness was camping overnight with her husband, eight year-old daughter, five year-old son and another dad and his son were present. They cooked meat for dinner but there was no wind to blow food odors. The forest was silent. The daughter did a howl lasting about three seconds. Five to ten seconds later, a super loud wood knock came from about 400 yards above them. The witness said it was not a tree falling. The adults froze. Her skin "crawled." Her son in her lap began shaking. Her daughter had a frightened look. Her son also cried when they went to their tents. They did not hear any other sounds nor detect any foul odor. They did not find any tracks although the children did look in the daytime. Due to the reaction of all people present, I find the witness credible.</t>
  </si>
  <si>
    <t>https://www.bfro.net/GDB/show_report.asp?id=57962</t>
  </si>
  <si>
    <t>My wife and son and myself were up archery hunting out of Friend Oregon in the Mt Hood National Forest. they had walked up a road to check it out while I waited in the truck for them to return. They soon returned and asked if I had heard a loud whoop type sound. At that time I had not heard anything. They both seemed kind of shaken a bit. I got out of the truck and no sooner got to the back by the tailgate and whatever this was sounded off with a loud whoop sound. We all started walking to the tree line. My son decided to do a whoop sound just goofing off and we got a louder whoop sound back that's where it all started. The whoop sounds got louder in front of us and started from the left, the middle, farther away in the middle and to the right of us. It lasted for several minutes. My wife and son had there phones recording also. We have it recorded. I have been hunting these woods for over 20 years. I know what bear, coyote, cattle, cougars, birds etc sound like. This is not even close of anything I have ever heard. A couple days prior to that my wife mentioned a really foul strong smell. My oldest son said he heard what sounded like someone hitting a tree with a stick like knocks. the video says it all. I also know we were the only people in that area at the time.</t>
  </si>
  <si>
    <t>mountains , canyons</t>
  </si>
  <si>
    <t>scrub oak , pine trees</t>
  </si>
  <si>
    <t>whoops from 4 different locations</t>
  </si>
  <si>
    <t>I talked to the witness by phone: The witness was out with his wife and son who was on leave from the military. It was earlier that day while hunting uphill that his wife detected a pungent odor. It was there in the same spot when she came back downhill. The son also heard two wood knocks but did not pay much attention to it. Around 7:00 pm on their way back to the truck, the wife and son heard a whoop. They were not sure how far away but it was loud. Then back at the truck they heard another loud whoop. His son walked to the edge of the hill and did a whoop. Five seconds later came a whoop in response. There were whoops from four different locations. One was far away but the others were maybe 100 to 150 yards away. The one coming from the left was where his wife and son had walked out from a blocked off road. It was the loudest. The whoops lasted for fifteen minutes and then just stopped. The area was total silence, not even a sound from a bird. His son yelled again, no response. They are trying to get the recording to me, once received I will update the report accordingly. The witness has hunted this area for twenty years and never heard anything like this. He said the hair on the back of his neck stood up. He did not know if he should be scared or excited. He said his wife had a fearful look.</t>
  </si>
  <si>
    <t>https://www.bfro.net/GDB/show_report.asp?id=58165</t>
  </si>
  <si>
    <t>Richard H., an older farmer and a singularly thoughtful, observant and articulate man, who deliberated carefully before answering questions. Richard was driving the spraying rig along the boundary of his prune orchard and scanned his neighbor's sloping field for deer, often seen there He saw no deer, but what initially looked like a man walking through it, 100-150 yards away. However, he immediately realized that the "man" was projecting at shoulder level above the scattered brush that went over Richard's own head. It was "dirty black, like a horse", but not gleaming in the sun. It had a rounded head, no neck, arms as long as ours, lighter colored calves, a leisurely and smooth human stride, slightly tipped forward at the waist, face not visible, and it didn't make a dangerous impression. By this time Richard had stopped his tractor and climbed on the hood to see it better. The sasquatch entered a walnut grove but did not reappear as expected from the topography, so must have stopped as soon as it was hidden, Richard reasoned. When it did not reappear after a while, Richard continued with his chores of spraying. Three or 4 days later, after he "got his nerve", he walked over into the field and measured a comparison tree with suitable branches, from which he estimated the sasquatch's height to have been "no less then 7.5' and no more than 8.5'". No footprints were found on the hard soil.</t>
  </si>
  <si>
    <t>farm near David's Hill</t>
  </si>
  <si>
    <t>Forest Grove</t>
  </si>
  <si>
    <t>prunes</t>
  </si>
  <si>
    <t>thigh</t>
  </si>
  <si>
    <t>calves a lighter color</t>
  </si>
  <si>
    <t>walking in a field</t>
  </si>
  <si>
    <t>walking , smooth gait</t>
  </si>
  <si>
    <t>https://www.bfro.net/GDB/show_report.asp?id=700</t>
  </si>
  <si>
    <t>1984-1985</t>
  </si>
  <si>
    <t>This is a partial secondary report. I accidently sent the previous report before I completed the questionnaire. Bigfoot crossed the road in front of us while we were on Hwy 6 Between I-5 and the coast. When we approched the crossing area it was grown up solid to the edge of the road. We were several hundred yards approching the figure when it was noticed. When we got closer there was no sign of it and the foilage looked impassable where it was. I am sure it was not a hiker or hunter. The figure moved with a purposeful gait. I would estimate the figure was in excess of 6 feet tall and had no distinguishable clothing.</t>
  </si>
  <si>
    <t>Glenwood</t>
  </si>
  <si>
    <t>Hwy 6</t>
  </si>
  <si>
    <t>heavy</t>
  </si>
  <si>
    <t>I spoke with witness on 6/14/01. The witness is a retired truck driver and an experienced outdoorsman. He and his wife were traveling West on Hwy 6 towards the coast and had just entered the Tillamook National Forest. The witness was struck by the fact that the animal entered the woods were no path existed, only thick softwood forest and dense underbrush. The witness further described the Sasquatch as having a heavy frame and all over dark brown color. It did not walk upright like a man, but was somewhat stooped over.</t>
  </si>
  <si>
    <t>https://www.bfro.net/GDB/show_report.asp?id=191</t>
  </si>
  <si>
    <t>it was in the fall of 1993. my sons and i were deer hunting behind haag lake in the oregon coast range. the area was a new hunting ground for us that was recently made accessible by a logging company. we split up and began our afternoon hunt.i went down a game trail for a while and decided to return to a fork in the game trail to hunt a different area. at the fork i noticed a dark area in a brush pile. i was curious and decided to investigate. what i found was what appeared to be a hut of some kind made out of limbs and brush. the dirt floor was dug out but did not appear to be done my any tool. it was a drizzly day but the hut was perfectly dry. it was large enough to accomodate at least four men. i went to locate my sons to show them this hut. by the time we got together it was dark we came back to the area the next day and brought a camera. we were taking pictures of the hut when my oldest son called us over to the game trail. there were some large footprints about 18 inches long with a stride of about 4 - 5 feet. we also took pictures of these. my son wears a size 12 shoe and one of the pictures shows his boot next to one of the prints. the whole time we were there i felt like i was being watched from the thick brush area around us. we decided that we would leave and not disturb the area any longer. we never went back. please note: it does not matter if i am contacted about this. i just wanted to share my experience with your group. the pictures have been quite a conversation piece over the years. my sons and i have hunted in oregon for 25 years and never ran across anything like this. this area had previously been dense forests with no access. i do not believe any hunter or outdoorsman made the hut and surely not the footprints.</t>
  </si>
  <si>
    <t>gravel road off the back og Haag Lake</t>
  </si>
  <si>
    <t>Haag Lake</t>
  </si>
  <si>
    <t>structure built</t>
  </si>
  <si>
    <t>"hut" structure about 6' x 6' x6'</t>
  </si>
  <si>
    <t>The witness reports that the scooped out hollow in the ground showed apparent finger marks in the 2' high surrounding walls. The dimensions of the structure were approximately 6' by 6' by almost 6' high. It incorporated a thick tree trunk into its perimeter and was very inconspicuous to outside viewers. Its floor was basically bare except for a small tree trunk partly embedded in the soil. The location of the bower was adjacent to the intersection of two game trails with elk and deer prints on them. The observed footprint was an estimated 18" long. Photographs shown to me conveyed a good impression of the structure and its insides as well as the footprint.</t>
  </si>
  <si>
    <t>https://www.bfro.net/GDB/show_report.asp?id=7148</t>
  </si>
  <si>
    <t>Review of Report 395 year 2000. I rode my horse thru the area on many occasions. It was roughly two years earlier and it still is fresh in my memory as of yesterday. On this Summer day, my friend and I had just cross a creek and we were riding the bottom of a ridge. It is a game trail. I was the lead ride and my German Shepard was om my heels, with my friend behind me. In the distance approximately 120 yards, I saw first what i thought was a bear foraging ...It saw me and took off on two feet straight up this ridge. My dog went after it and she was gone for a half an hour. I could not ride my horse where I believe what I saw was a Sasquach. I took another game trail and galloped to the top and into a wheat field. I called and called for my dog and she did return, pretty tired. My friend never saw anything. This event happened so fast, in a blink of an eye. It was dark blackish and I have to believe it was young, not broad just stocky. Reading report 395 put my incident just south of Touge road and Hwy 219. It is the the thick timber stands above the hay fields.</t>
  </si>
  <si>
    <t>Hillsboro</t>
  </si>
  <si>
    <t>Tongue Road</t>
  </si>
  <si>
    <t>forest , fields , creek</t>
  </si>
  <si>
    <t>hay , pine trees</t>
  </si>
  <si>
    <t>foraging then fled when it saw the witnesses</t>
  </si>
  <si>
    <t>running , arms swinging</t>
  </si>
  <si>
    <t>I talked to the witness by phone: The report the witness refers to is BFRO report #1829, October 2000. The witness rode into this area from a private road. She said, "they were quiet on horseback." She saw it first and tried to determine what it was. It seemed to be picking at something, but was not carrying anything when it moved. It looked at her and her horse and then stood up. It sprinted up a steep hill on two legs. She saw arms swing. She could see it go through the trees. It was about six feet tall, very dark brown to black. At that distance the face only seemed flat, no bear nose seen. She did not detect any foul odor. The dog did not have any unusual odor when it came back. While this area is populated, it has a mix of farms, hay fields and orchards. It is the northern end of the Chehelam Mountains. The witness had seen cougar in this area. She now lives in Alaska and observes bear often.</t>
  </si>
  <si>
    <t>https://www.bfro.net/GDB/show_report.asp?id=64019</t>
  </si>
  <si>
    <t>It was dark. I was driving my truck going South on hwy.219 out of Hillsboro. I had the truck's bright lights on. I was scanning the countryside for wildlife as is my practice. I've seen hundreds of deer and a number of elk over the years.(Not necessarily in this location.) But, what I saw that night, made my mouth drop open. I saw a very tall, shaggy golden brown animal with two very long legs. Its' arms were hugging its' sides. It was standing as still as a tree as the headlights hit him. My first impression was "THAT is the biggest deer I have ever seen in my life!" But, even though it was looking directly into the headlights, the eyes were not reflective. It had no antlers, and as I got closer I saw that it didn't have hind legs or a horizontal body attached. It was taller than an elk and much, much taller than a white tail deer. I would estimate that it stood approx. 8' tall. It had a good build (well proportioned)The hair seemed to be about four inches long and covered all the body except for the eyes. The head was round on top with little or no neck. The face appeared flat and the nose was small enough not to be noticed. The hair had a slight wave to it. It did not lay flat. To tell the truth, it looked a lot like Chewbaca (sp?) from Star Wars. It was standing in a field about 2-3 pickup lengths from the road,facing the road at an angle in such a way that my headlights hit him straight on as I approached, and I could see him from the side as I passed him. I was going 55 MPH so I saw him for only seconds. But the image is etched in my brain! I've thought about this since the day it happened and can figure out nothing else that it could be other than a sasquatch. I finally decided to report it.</t>
  </si>
  <si>
    <t>From Hillsboro, take hwy. 219 south. Jackson Bottom Slough is just a little ways past the railroad tracks. From the Jackson Bottom Slough sign, continue on hwy. 219 for exactly 1.5 miles to a field that is just opposite where Tongue Rd. intersects with 219. It is in that field that I saw what I believe was a sasquatch.</t>
  </si>
  <si>
    <t>field , orchards , nurseries</t>
  </si>
  <si>
    <t>apple trees , vineyards , pine trees , blackberries</t>
  </si>
  <si>
    <t>hair had a wave to it , resembled "Chewbaca"</t>
  </si>
  <si>
    <t>standing in a field off the highway</t>
  </si>
  <si>
    <t>https://www.bfro.net/GDB/show_report.asp?id=1829</t>
  </si>
  <si>
    <t>I was hunting the Wolf creek Rd area. 3.5 miles up the road is a clearing. I decided to walk down into the timber stand about 1/2 mile down the side of the slope. The path then cuts right and follows the wood line and the creek at the bottom. I am always looking for any signs of our big friend. I am involved in ongoing research in the Salmonberry area, so my eyes are always scanning. About another half a mile up the trail I caught sign of pretty big print. I measured the print to the following dimensions. 17 inches long 6 inches wide Could count all five toes in the print I am 282 pounds and left no impression in the soil. This print left a 1-inch depression in the soil. In scanning the immediate area I could see the trail it followed up from the creek bed. The print was heading in the westerly direction down the trail where I was heading. No odor was detected and no scat was found. Foliage in the area was low to the ground so I observed no broken tree limbs at an unusual height. I will be returning this weekend with some fruit and will try to work more of the bottom of the timberline and see what can be found deeper into the tree line.</t>
  </si>
  <si>
    <t>Rt 22 west to Wolf Creek Rd. 3.5 miles up the road in the clearing on the right hand side.</t>
  </si>
  <si>
    <t>Rt 26</t>
  </si>
  <si>
    <t>partly clear</t>
  </si>
  <si>
    <t>clearing , forest , creek</t>
  </si>
  <si>
    <t>print heading west</t>
  </si>
  <si>
    <t>Robert is an experienced outdoorsman and has been investigating bigfoot reports in this area ofthe CoastRange in NW Oregon for about one year.</t>
  </si>
  <si>
    <t>https://www.bfro.net/GDB/show_report.asp?id=3209</t>
  </si>
  <si>
    <t>Yamhill</t>
  </si>
  <si>
    <t>It was May 1984. Two friends and I were up in the hills nw of Yamhill, OR, late in the evening, around 10:30 pm. We heard the scream, a VERY low, very long howl. Not a coyote, bear or cougar. Have heard all of them before. This was nothing like anything I have ever heard. I still remember thinking to myself "How in the hell can something make such a low howl." It scared us at first, but is sounded like it was far away, like maybe a mile or so. We were drinking a little beer, so after awhile we relaxed and forgot about it. It must have been about a half hour later when we heard it again. I swear that it had to be within 30 yards of us. Same loud, low howl, but MUCH closer. And it sounded pissed. I could feel the sound vibrations bouncing off the back of my neck. The hair stood up on the back of all of our necks. All of us turned white as hell, and our jaws dropped past our knees. The howl seemed to say "GET OUT!" Which is EXACTLY what we did. I just looked at the two other guys and said "lets get the @#$ outta here ". We did not see anything, but felt the presence. I grew up within 10 miles of that spot. I had never heard that sound before, or since, EXCEPT on a television show that had a report of a bigfoot sighting. A guy in Idaho caught one on video (at least it looked like one), but when I saw the video, I heard that scream again. The guy taking the video threw the camera in the ditch, and hid. It was the SAME scream. ONLY other time that I have EVER heard it. It was EXACTLY the same scream. I saw this video on a news show, something like "Real TV" while in Fairfax, VA, in 1992 or 1993. I do not know EXACTLY what it is that we heard, but I know what I think it was. Bigfoot. That is my story, and I have two wittnesses to back me up.</t>
  </si>
  <si>
    <t>logging roads 15 miles northwest of Yamhill</t>
  </si>
  <si>
    <t>NW Fairdale</t>
  </si>
  <si>
    <t>logging road , forest , coast , mountains , BLM land</t>
  </si>
  <si>
    <t>https://www.bfro.net/GDB/show_report.asp?id=703</t>
  </si>
  <si>
    <t>North Carolina</t>
  </si>
  <si>
    <t>Alexander</t>
  </si>
  <si>
    <t>Larry Sidwell</t>
  </si>
  <si>
    <t>Driving with family on Damascus Church Road in Alexander County I saw what appeared to be a Sasquatch. I glanced over while driving at the top of a fenced-in cow pasture and I saw it. It appeared tall over 7 foot and had long arms walking upright. It had long hair all over that appeared all over the body and the hair must have been 6 plus inches. It walked down a powerline clearing and veered off into the woods . I was kind of in disbelief and told my family what I think I saw, turned around and it was gone into the woods. I'm 38 years-old and first time I've seen anything like it. This I saw about two weeks ago and only told family.</t>
  </si>
  <si>
    <t>close to the Iredell county line on Damascus Church Road</t>
  </si>
  <si>
    <t>Taylorsville</t>
  </si>
  <si>
    <t>Damascus Church Road</t>
  </si>
  <si>
    <t>poweline clearing , forest , mountain</t>
  </si>
  <si>
    <t>thin , lanky</t>
  </si>
  <si>
    <t>looked down as it walked</t>
  </si>
  <si>
    <t>looked down as it walked , walking , gliding , palms faced forward</t>
  </si>
  <si>
    <t>I spoke with the witness by phone a few weeks after he spotted this animal. He was very observant of what he saw in the short time he had visual on this Sasquatch and was able to recall lots of detail. The witness was traveling with his family late afternoon about 4:30pm. He was driving and heading east on Sharpe Mill Road in Alexander County, North Carolina, very near the Iredell County line. Sharpe Mill Road turns into Damascus Church Road after crossing into Iredell County. The area is mixed patches of woods and farmland, and is on the Eastern foothills of the Appalachian Mountains. The witness looked to the North and spotted a large hairy biped crossing a power line cut. It was approximately 150-200 yards away at the top of a ridge. He estimated the height at seven to nine feet. He also described it as being thin and "lanky". The animal was traveling very quickly between two patches of woods that the power lines bisected. It was not running but seemed to "glide" as it walked. He noticed that it had long six inch reddish-brown hair over its entire body. He could not make out any facial features or head shape. It looked down and was hunched over the entire time he viewed it. He noticed it had extremely long arms, almost to its knees, and was walking with its palms forward, and with long arm swings. The entire encounter lasted between eight to ten seconds. The witness told his family after seeing it that "I think I just saw a Bigfoot." He turned the car around to go back and look, but by the time he returned it had gone into the woods. The witness was absolutely positive about what he saw. He had great recollection of the sighting and was very credible. No one else in the car viewed the Sasquatch. He has not told anyone but me and his family of the sighting. That area of Alexander County is very rural with woods and farms. There is a lot of agriculture, with apple orchards, cattle and chicken farms. Wildlife is abundant with a large population of deer, wild turkeys and other small mammals. Outz Creek is the major waterway in this area of the county. It is dammed in two spots to form small lakes.</t>
  </si>
  <si>
    <t>https://www.bfro.net/GDB/show_report.asp?id=41508</t>
  </si>
  <si>
    <t>Leaving from Wilson Mills, NC ... I went to visit with my fiance and her family in Taylorsville / Hickory North Carolina on Oct 15 2012. On October 18th 2013 around 5:45 pm, I left to meet her and her nephews to take them to a Haunted Trail (For Halloween) after she got off of work. I left from their mobile home, and turned right onto Friendship Church Road in Taylorsville to get on 16. It is about 5 miles from their home on Friendship Church Road to Hwy 16. About 30 seconds after I pulled out of the driveway, onto the road, I looked into an open field on the left, they sell muscadine grapes (there is a dirt road that leads into the vineyard area) and about 30-40 yards off the road, and about 15 yards off of the dirt road/path there what at the time was a bear sitting on its butt, I saw it only for about 4 seconds while passing. I got down the road about 1/8 mile and turned around in a local church parking lot, when I got back, there was another vehicle turned into the dirt path, I slowed down and rolled my windows down, and the lady asked me "Do you see that thing?" which I didn't see it anymore, she then pointed, I looked, and it was walking on two legs into the tree line. We then spoke for a few more minutes, before I left. I told her I turned around to get another look. I knew then it was not a bear after I saw it walking on two legs like a human. I learned about the BFRO on Finding Bigfoot show on Animal Planet last night, and wanted to share my story.</t>
  </si>
  <si>
    <t>3-4 miles from Hwy 16 on Friendship Church Road</t>
  </si>
  <si>
    <t>Friendship Church Road</t>
  </si>
  <si>
    <t>Catawba River Basin</t>
  </si>
  <si>
    <t>hills , fields , forest , foothills</t>
  </si>
  <si>
    <t>broad</t>
  </si>
  <si>
    <t>sitting down off road then got up and walked to tree line</t>
  </si>
  <si>
    <t>I spoke with the witness by phone. His recollection of the events that afternoon were excellent. He had left his girlfriends parents home and was on Friendship Church Road in Alexander County, North Carolina heading East Towards Highway 16. He looked to the left in a field where they grow and sell Muscadine grapes and saw what he thought was a bear sitting in the field. He was intrigued by what he saw and he drove 1/8th mile and turned around in a church parking lot to go back and view what he saw. Upon arrival he saw another person had pulled into a dirt road that was at the site and was watching the animal in the field. The other witness was driving a grey Toyota Camry, He pulled in and parked and asked the other witness if she saw the bear? She responded "that's no bear". She then pointed to it and he saw it again. It was walking on two legs and he briefly saw it as it went into the wood line. He was very convinced they witnessed a Sasquatch. The two conversed a few minutes and both were convinced they saw a Sasquatch, not a bear. It was very tall and walked very quickly. He did not see any facial features and only said it was very tall and broad. It was a very dark brown or black in color. The area is mixed farmlands and forests. it is in the foothills of the Appalachian Mountains. It has agriculture, chicken farms, and fruit orchards. Wildlife include whitetail deer, wild turkeys, and numerous small mammals and waterfowl. It is in the Catawba River basin which has had numerous Sasquatch reports. The animal was probably eating dried muscadine grapes in the field, and at first was unaware of the attention it was drawing.</t>
  </si>
  <si>
    <t>it is just under 3 miles from Hwy 16 to the beginning of Friendship Church Road</t>
  </si>
  <si>
    <t>https://www.bfro.net/GDB/show_report.asp?id=43204</t>
  </si>
  <si>
    <t>Ashe</t>
  </si>
  <si>
    <t>Witnesses observed 12 to 16 inch (approx.) length tracks in the shape of a foot about 5-6 feet apart in 21 inches of snow. These tracks were seen within a 2 mile radius in the northern mountains of North Carolina in a town called Glendale Springs, off the Blue Ridge Parkway. They were observed by several individuals including park rangers. Photos were taken by a resident of the town. These tracks seemed to cross over a split rail fence in one stride. The park rangers tried to explain them as rabbits or small animals jumping up out of the snow and back in again. These tracks were all around the home that I was living in at the time and I know I saw tracks of something that would have scared the life out of me had I seen it in person. I think that this creature was probably searching for food in the deepest snow in these mountains in several years.</t>
  </si>
  <si>
    <t>off the Blue Ridge Parkway</t>
  </si>
  <si>
    <t>Glendale Springs</t>
  </si>
  <si>
    <t>Blue Ridge Parkway</t>
  </si>
  <si>
    <t>crossed over a split rail fence in one stride</t>
  </si>
  <si>
    <t>https://www.bfro.net/GDB/show_report.asp?id=2149</t>
  </si>
  <si>
    <t>MB Pope</t>
  </si>
  <si>
    <t>21 , 23</t>
  </si>
  <si>
    <t>vocalizations</t>
  </si>
  <si>
    <t>I was staying at a vacation rental property and heard vocalizations on two evenings over a one week period. They sounded exactly like the Ohio recordings. (Long howl). The howls really got the local dogs to barking also.</t>
  </si>
  <si>
    <t>Buffalo Road near Three Top Mountain</t>
  </si>
  <si>
    <t>West Jefferson</t>
  </si>
  <si>
    <t>Buffalo Road</t>
  </si>
  <si>
    <t>Three Top Mountain</t>
  </si>
  <si>
    <t>Ohio Howls</t>
  </si>
  <si>
    <t>howls 30s each and 15-20m apart</t>
  </si>
  <si>
    <t>The witness and I spoke by phone and he detailed his account to me. He rented a house for a week so he could do some fishing in the area.The witness is very familiar with the area and once a year takes a similar vacation in this same general area to fish.This particular year, he took the vacation alone. The witness added the following details to his posted account: -The house is very secluded , with only a few houses in the area. None are visible from the house he rented. -The house is in an area surrounded by gamelands, national forest, and steep mountains with numerous ridges and coves. -The witness stepped out on the deck about 10pm to smoke on the evening of July 21st. It was a beautiful night, cool and still. A few dogs barked in the background. -The howls on the 21st came from the northwest. They started around 10pm and went on until about midnight. The howls each lasted about 30 seconds and were about 15-20 minutes apart over the two hour period. The howls were deep, long and low. -The howls on the 23rd also came from the northwest, but were more distant, perhaps on the other side of the mountains or ridges.The witness heard several howls on the 2nd night, all similar to the howls from the 1st night. -The witness listened to the Ohio recordings on the BFRO site and said the howls he heard sound very similar to the 1994 Ohio - Moaning Howl. -The other nights at the vacation house were very windy. He did not hear any coyotes while he was there.</t>
  </si>
  <si>
    <t>https://www.bfro.net/GDB/show_report.asp?id=24264</t>
  </si>
  <si>
    <t>Avery</t>
  </si>
  <si>
    <t>Tommy Poland</t>
  </si>
  <si>
    <t>vocal</t>
  </si>
  <si>
    <t>While on vacation, my family and I were camping at Linville trailer lodge and campground in Linville North Carolina. On June 15th, 2010 we were all sleeping in our pop up camper. At 2:00 am I was woke up by the sound of an animal to the south east of our camper. Its calls were 4 short whoops followed by 1 double whoop. After listening to that for a couple of minutes I heard another one calling from the North West. Its call was 3 short whoops followed by a double whoop. While listening to that one, another from the North West started calling. Its calls were 2 short whoops followed by a double whoop. After a couple of minutes I could hear them calling and moving towards the north east. It sounded like they were with in 100 yards of our camper but I was the only one that got woke up. On June 17th we got ready for bed about 9:00 pm. around 9:30 pm I could hear the same calls as the second and third animals from 2 nights before, they were much further away this time. My 8 yr old daughter heard them also and asked what kind of animal makes that sound? I did not answer her. After we got home I got onto your web sight and played the whoops and knocks from the Sierra Nevada Mountains, my daughter came running from her bed room and said that is what I heard the other day. Then I explained to her what it was she heard.</t>
  </si>
  <si>
    <t>Linville Trailer Lodge &amp; Campground</t>
  </si>
  <si>
    <t>Linnville Falls</t>
  </si>
  <si>
    <t>St Rt 221</t>
  </si>
  <si>
    <t>Linville Falls Campground RV Park &amp; Cabins</t>
  </si>
  <si>
    <t>moving toward each other and around campsite</t>
  </si>
  <si>
    <t>whoops , Sierra Sounds</t>
  </si>
  <si>
    <t>4 short whoops followed by 1 double whoop , replied with 3 shorts whoops and 1 double whoop</t>
  </si>
  <si>
    <t>I spoke to Tim today on the phone. He and his family actually live in Ohio, and were just vacationing in the mountains of NC, specifically at the Linville Falls Trailer Lodge &amp; Campground. The interesting thing about these whooping sounds is how close one of the subjects was to Tim's campsite. He said at least 100 to 200 yards, close enough that the whooping sounds actually woke him up. He also said, that at one point, he could actually hear them walking around near the campsite. He stated in the original report that his daughter heard the sounds a couple of nights later and even had asked "what kind of animal makes that sound", but, he actually heard her saying that to herself, and not directly to him. He didn't want to scare her, so he didn't reply to her questioning. When they got back home to Ohio, he was playing the sound clips from the Sierra Sounds and his daughter came running in saying "That's what I heard the other night at the campground!". Tim's story is credible, and I feel he was privileged to experience what he did here in the mountains of North Carolina.</t>
  </si>
  <si>
    <t>https://www.bfro.net/GDB/show_report.asp?id=28381</t>
  </si>
  <si>
    <t>Jay Combs</t>
  </si>
  <si>
    <t>i live in forest city n.c. i have not told my encounter with bigfoot to anybody outside my family and few friends. i know most people think they are not out there. i think they mistake them for bears,well i see bears all the time where i work in linville at a resort. ive seen them from cubs to 600 pounds.ive seen them walking sitting and standing up. i know what i saw one november day about 3:30pm on a sunny day standing in the middle of linville river about a mile from the linville wilderness and falls area was not a bear , this is my encounter with bigfoot i was driving my truck on my way home and was crossing linville river bridge as i do many times on my way from my job i always look down the river because it is so beautiful. this day was no different than any other untill i saw a large dark chestnut colored object standing in the middle of the river about 100 feet from the bridge . i slammed on my brakes to slow down because it startled me so it was standing sideways facing the same way i was traveling. when it heard my brakes it turned its head and looked at me it did not have pointed ears or a snout like a bear. from my estimation it was over 7 foot tall its hair was not long and shaggy or nasty looking , its face seemed not to have much hair on it from my point of view.it had a physical appearance of a large man, its legs were visable from the water to its hips, its arms were longer than a normal man they seem to be down to its knees from the side i saw it from when it turned to look at me its head seemed to be egged shaped at the top and its chest from the side when it turned toward me it was covered in hair. its head turned all the way toward me but its upper body just turned a little. all this happened in the matter of 5 to 8 seconds, when i came almost to a stop it went out of view because of the bridge inbankment i went a few more yards and turned around came back and stopped but it was gone. i know what i saw and it wasnt a bear.</t>
  </si>
  <si>
    <t>Linville</t>
  </si>
  <si>
    <t>Linville Wilderness Road</t>
  </si>
  <si>
    <t>Linville River</t>
  </si>
  <si>
    <t>forest , mountains , river</t>
  </si>
  <si>
    <t>standing in river , looked at witness</t>
  </si>
  <si>
    <t>upper body moved a little when its head turned</t>
  </si>
  <si>
    <t>I spoke to the witness several times by phone. He was knowledgable about the wilderness and animals in his area, due to his job and care of the outdoors. After our conversations I believe the witness to be truthful and can add the following details: The witness stated that he was driving @ 40-50-mph when he approached the low water bridge and saw the creature standing on two legs in the water. He knew immediately that the creature he was observing wasn't a bear. The witness stated that he attempted to do a hard stop and the creature turned and looked straight at him, turning the head with a slight chest turn. The witness says that is when he got the best view of the creature. He emphasized that he couldn't notice any ears or snout (nothing protruding about the nose area). The witness also noticed a bulging stomach area but felt the creature was more male in appearance due to no noticeable breasts and because of the muscular build of the creature. He estimated the height of the creature to be @ 7 ft, due to a tree that grew out over the water where the creature was standing NOTE: After several people pointed out the witness had mistaken the county in which the siting took place. After further research and another phone call with the witness the county has been changed. Witness stated that he knew that it was where several counties ajoined. He then told me it was on Hwy 181 and this is in( Avery Co.) So I hope this clears up any misunderstanding</t>
  </si>
  <si>
    <t>interesting the head turned mostly independently from the upper body. Pattie's is much more pronounced</t>
  </si>
  <si>
    <t>https://www.bfro.net/GDB/show_report.asp?id=29024</t>
  </si>
  <si>
    <t>Bertie</t>
  </si>
  <si>
    <t>Leevon Patrick</t>
  </si>
  <si>
    <t>Early in the fall in 89 my uncle and myself were hunting deer in the Cashi River Swamp, a few miles from his home. We were being very quiet and moving slowly trying to get a good look at a spot were deer often cross the creek. Reaching a spot were we could see the crossing I suggested we hide behind a stump that we could see about 50 yards away. My uncle had hunted at that crossing a few times before. He said he never noticed that stump before. Before we could discuss it further the stump moved into a sort of crouching position. This gave me the impression that it might be a bear. I almost fired when it stood to full height. It shook its shoulders and stretched with its arms raised above its head, almost like a human waking from a nap. Through the scope of my rifle I could see its face briefly. It was more apelike than human with deep set brown eyes and a heavy brow ridge. The nose was flat to the face and the lips were very thin and general skin tone was dark. It was covered in long brown to black hair. It was matted in places but flowing in others. We watched it for approx 10 min. as it moved up and down the creek. My uncle had had enough and decided we needed to be going. We were backing away from the area when I stepped under a low tree branch and it knocked my hat from my head. Right afterward we heard a low growl coming from its direction. My uncle got nervous and worked the lever action of his rifle but did not shoot. We saw it through back its head and scream one time. It was like a woman and a bobcat screaming at the same time. It then started running, and cleared a 10 foot creek in one leap. Both of our nerves were pretty well shot by this time so we left the swamp. Talking about it on the way home we decided to go back the next day with a couple of dogs. When we got to within of 200 yards of the deer crossing the dogs began to whine and tried to back away, we joind them. That night a hard rain fell and that entire bottom was covered in about two inches of water.</t>
  </si>
  <si>
    <t>near Republican Baptist Church</t>
  </si>
  <si>
    <t>Windsor</t>
  </si>
  <si>
    <t>Cashi River Swamp</t>
  </si>
  <si>
    <t>cypress trees</t>
  </si>
  <si>
    <t>chestnut brown</t>
  </si>
  <si>
    <t>deep-set eyes , giant hands , matted hair on legs</t>
  </si>
  <si>
    <t>crouched down , got up and walked the river</t>
  </si>
  <si>
    <t>I spoke with the witness on 2/04/06. He is a Nebraska resident and was deer hunting with his uncle who resides near Windsor, NC. Additional info gathered during the interview: The face was described as a "chestnut color", "dark and weathered." The hair on the rest of the body was darker and matted in parts, especially on the legs. It had deep-set brown eyes and a heavy mouth but thin lips.| After it first got up, it seemed be "foraging" around. He said it was overturning logs and rocks along the creek bank. He said the hands were "massive". He could not see the animal's feet because of the brush. Both men decided to return the next day with dogs to look for footprints and gauge height of the figure. They were dissuaded by the nervous behavior of their dogs. [There will be a BFRO expedition in North Carolina in September of 2006]</t>
  </si>
  <si>
    <t>https://www.bfro.net/GDB/show_report.asp?id=13663</t>
  </si>
  <si>
    <t>Buncombe</t>
  </si>
  <si>
    <t>in the fall of 1986,i was driving up a mountain road near barnardsville n.c. the road turned to dirt and gravel about half way up it.about 35 to 40 feet after i dropped off the pavement,i noticed something standing beside a big tree.at first i thought it was a bear maybe scratching itself on the tree,but as i got closer it didnt run off.i've drove up on bears before and they always ran off.except this animal didn't run,it just kinda of watched me go by.it was about dusk dark and i really couldn't make it out that well. it stood on its legs upright like a man.it had long darkish hair hanging from its arms and legs.its head came to kind of a point at the very top of its head.if i had to guess i'd say it stood between 6 1/2 to 7 1/2 feet tall and weighed between 400 and 500 pounds.it turned its head kinda watching me drive by.i hit my brakes but was already passed it,so i went on quickly to the end of the road and turned around.i drove back down the road and as i neared the tree i slowed down and rolled down my window,determined to see what this was,but it was gone.i could not bring myself to get out of the car and inspect the area.at least not then. i went back the next morning to look for tracks.as i went up the road i saw people coming down it.i saw one of my friends and he was waving me to stop from his open window.i stopped and asked what was going on? he said the road was blocked.the big tree in the bend had fell across the road.i didn't know at the time til i got up there,that it was the exact tree that thing was standing beside.they were some folks with chaunsaws cutting the tree out of the road.in doing so obliviating any tracks there may have been.</t>
  </si>
  <si>
    <t>Barnardsville</t>
  </si>
  <si>
    <t>Pisgah National Forest</t>
  </si>
  <si>
    <t>mountains , forest , creeks</t>
  </si>
  <si>
    <t>auburn</t>
  </si>
  <si>
    <t>very long hair</t>
  </si>
  <si>
    <t>standing beside tree off the road</t>
  </si>
  <si>
    <t>The area of the sighting is the western portion of the Black Mountains cluster in Pisgah National Forest, northeast of Asheville. It is mixed forest, dense with pine, hickory, oaks, mountain laurel, and rhododendron. The area is laced with creeks and is swampy in some places. While driving in the area just outside of the witness's small community, he saw what he believed to be a bear scratching itself against a tree. As the witness approached, he could see that the animal was not a bear. He drove by the animal and turned around at the end of the road to see if he could observe it again, but the animal was gone. The subsequent day, the witness returned to the site. A work crew was removing a fallen tree from the road. The tree was believed to be the same tree by which the animal was standing. The sighting lasted about 25 to 30 seconds. The witness describes the animal as being 6-1/2 to 7-1/2 feet tall and up to 500 pounds. The head was pointed near the top, but the point could have been from the hair and not the shape of the skull itself. The hair was a dark red or auburn and was very long. The shoulders were very broad across. Gender could not be determined nor could facial features be discerned. The animal turned as the vehicle passed, apparently watching the vehicle. The witness is certain this was not another animal nor a joke. In the mid-1980s, there was a small but expanding black bear population in the area. Due to the poor lighting conditions at dusk and the tree partially obstructing the view, this report is considered a Class B sighting. However, the witness was fairly close to the animal, passing by it at a distance of approximately 20 feet at the nearest point. I found the witness to be credible.</t>
  </si>
  <si>
    <t>https://www.bfro.net/GDB/show_report.asp?id=9218</t>
  </si>
  <si>
    <t>Residential</t>
  </si>
  <si>
    <t>I was getting ready for bed one night at our upper house here on Black Mountain. There was no development at this time so the woods behind that house would still be considered wilderness. We had a cat that wasn't supposed to be in the house, so when he ran inside and hid under our bunk beds I had to go and get him. I bent down to pick him up from under the bed, and as I stood back up, I looked out the window that was right in front of me. As I looked out at the starry sky I was shocked, if not terrified, to see the dark outline of a strange figure walking past the window. Because of the tree tops, I could only see the top half of the body, but I would estimate it to be at least seven feet tall. It looked very large and lofty. I knew it couldn't be anybody that was on the mountian at the time. The shape of the head was that of a man with a mullet hair cut, so you couldn't make out the contour of the back of the head, it sort of went straight down. One thing I remember thinking was strange about the way it walked -- it swung it's arms as it walked by, like pendulums.</t>
  </si>
  <si>
    <t>near top of Black Mountain</t>
  </si>
  <si>
    <t>Black Mountain</t>
  </si>
  <si>
    <t>mountain , forest</t>
  </si>
  <si>
    <t>hair came down its neck so there's no division from head and shoulders , "hulk"-like appearance , shaggy hair</t>
  </si>
  <si>
    <t>walked past window</t>
  </si>
  <si>
    <t>walking , arms swung like "pendulums"</t>
  </si>
  <si>
    <t>I spoke with the witness about his sighting and he had the following to add: Mr. A.S. was 9 years old at the time of the sighting. He had left the door briefly open to his home and his outdoor cat harriedly raced in. As he was retrieving the cat from beneath the bed in his room, he glanced up and noticed a very large silhouette move past his window. There is a dirt slope seven to eight feet beyond the window and a tree-line. That was where the figure was walking. The witness said he was leaning down and glancing upward, out the window which gave him a good view of the slope, the treeline, the unusually bright night sky and of course, the bigfoot. I asked him why he did not think it was a local mountain man cutting through his property and he replied, "The arms gave it away. They swung like heavy pendulums." He added its gait was fluid-like and it was hunched over. The hair came down its neck and there was no division between the head and neck. He described the hair as shaggy and its overall stature as hulk-like. Mr. A.S. still resides at the property and in November of 2004 heard heavy stomping noises around his home again. The stomps happened intermittently for two months and ceased. Black Mountain has remained heavily wooded and sparsely populated until the past few years. New housing developments are being constructed on the mountain. Mr. A.S. is part of a construction crew currently working on one of the developments.</t>
  </si>
  <si>
    <t>https://www.bfro.net/GDB/show_report.asp?id=15108</t>
  </si>
  <si>
    <t>Rick Reles</t>
  </si>
  <si>
    <t>acitivity</t>
  </si>
  <si>
    <t>I live near Asheville NC. I own a landscaping &amp; Irrigation company. I grew up about an hour east. My parents had 30 acres that was surrounded by 6,000 acres of game land. I've played in the woods, hunted, and camped my whole life. Plus my business also allows me to be outside year round. I was starting up a irrigation system in a large gated &amp; wooded golf community in the mountains of Arden NC basically 15 mins from Asheville. This community joins Pisgah National Forest, approximately 300 square miles of forest. This was around April or June of 2016. I was standing in the back yard facing the control box which is attached to the house. So my back was to the woods maybe 25 to 30 yards to the tree line. And I hear this large crash. The same sound a large tree makes as it falls through other tree limbs when its falling. I turned quickly to see a massive Beach tree rocking back and forth. Leaves were floating down but no tree was falling. I've been in trees this size. I'm 6'2 250 pounds. There is no way I could make this tree rock like this. But i didn't see what did it. So watched for probably 30 or 45 seconds. Nothing happened so turned to finish my work. Then it happened again but a different tree. This time I knew something was up. Bears don't jump from tree to tree like that. So I walked to the edge of the yard and watched for a few minutes. No movement in the trees. The canopy is really thick here. The only way I could have really seen anything that was hiding would have been to walk to the bottom of the tree and look up. But I wasn't about to do that. So after a while I walked back to the control again but I walked backwards. Seems silly but I felt whatever it was it was watching me. When I reached the control I turned to face it. Then turned back to the woods again quickly to see if I could trick it or catch it jumping. But nothing happened. So I started working again assuming the show was over. Then it happened again, a third big tree was rocking after the loud crash. At this point I was freaked out so ran to the truck and left. Rescheduled the job. I've been in the forst my whole life. I've never been afraid in the day time. Bears don't do that. They climb up and down. Cats don't make loud crashes if they would have they would have run after the first one. What ever did this has to be huge. I couldn't make those trees rock if i wanted to. Plus it was watching and waiting for the perfect time to jump so I wouldn't see it. Bears here aren't that worried about being seen. They know they can't be hunted in those developments. You have to make them leave. This was something different. I wish I had the balls to walk to the base of the trees. But I don't. I was afraid. I've been training to handle myself. I always carry a gun. But this wasn't something I could handle. I just know .</t>
  </si>
  <si>
    <t>gated community</t>
  </si>
  <si>
    <t>Arden</t>
  </si>
  <si>
    <t>I-26</t>
  </si>
  <si>
    <t>tree shaking , tree tearing down</t>
  </si>
  <si>
    <t>large adult trees</t>
  </si>
  <si>
    <t>I spoke with Ryan Millwood, the witness reporting, and have driven near the area where the incident occurred. This is a high end residential community, SW of Asheville N.C. (Exact location requested to be withheld). This property abuts the Pisgah National forest which is extensive for miles. He described how three massive, full grown trees, were sequentially, shaken violently in the woods, behind the property he was at, while installing an irrigation system. He approached the woods after the first action, and heard something massive, sound like it was jumping physically from tree to tree. The second tree shook, bending 25%. A third did the same, this time further in the woods. He was scared, and evacuated the property summarily.</t>
  </si>
  <si>
    <t>https://www.bfro.net/GDB/show_report.asp?id=69464</t>
  </si>
  <si>
    <t>Burke</t>
  </si>
  <si>
    <t>It was dark and we noticed we were running low on fire wood. we walked down a trail on the south side of the campsite to get some wood from a small clearing we had noticed earlier. We were watching some lights move across Brown mountain trying to determine if they were the Brown Mountain lights (investigator's note: apparently this is a locally known phenomenon), or just motorcycles. At any rate it was about this time we heard the noise. We had our flash lights off cause we were watching the lights on Brown mountain, then we heard this long scream. We stopped in our tracks and listened carefully. The scream repeated. It was coming from the south west of our location deep in the valley. We hurried back up to camp and turned off the radio in the truck. The scream continued. Now this has been going on for a couple mins and the scream changed. It would scream for a few seconds and then the sound would start to break up. At the time we described it as a cackle like sound, but the newspaper article (that was found in the BFRO media files) described it as a yodeling sound, which is more accurate. This continued on for several mins, every few seconds another scream continuing on to the yodel. Both of us are avid campers, and camp in this same area every October. But we had never heard a sound like this before. We first thought perhaps a mountain lion, because we had heard their cries compared to a woman in pain screaming. We debated for a while and at last decided to move to another campsite for the night as we had not explored our surroundings much prior to nightfall. We have yet to be back, but we have full intentions of going back and exploring the valley from which the sound came.</t>
  </si>
  <si>
    <t>Table Rock</t>
  </si>
  <si>
    <t>FR 210</t>
  </si>
  <si>
    <t>Brown Mountain</t>
  </si>
  <si>
    <t>mountains , forest , valley</t>
  </si>
  <si>
    <t>screams , yodel scream</t>
  </si>
  <si>
    <t>multiple screams one after another</t>
  </si>
  <si>
    <t>The phone conversation with this witness was interesting, and he seemed quite credible. While it is very difficult to ascertain exactly what this kind of sound is actually from, I am inclined to post this report due to a variety of factors. He and the other witness are planning additional trips into the area, and we are maintaining contact.</t>
  </si>
  <si>
    <t>https://www.bfro.net/GDB/show_report.asp?id=3270</t>
  </si>
  <si>
    <t>Was driving home tonight from a fishing trip. I saw something reddish brown looking over a guard rail. Could only see the head and part of the shoulders, for the rail was at the top of a hill. It wasn't a bear, or have never heard of a brown bear in the area. We do have some black bear here and there. The encounter/sighting was only for a few seconds as I drove by with high beams on.</t>
  </si>
  <si>
    <t>Morganton</t>
  </si>
  <si>
    <t>Frank Whisnant Road</t>
  </si>
  <si>
    <t>Pisgah National Forest , Lake James</t>
  </si>
  <si>
    <t>fields , forest , lake , mountains</t>
  </si>
  <si>
    <t>not flat</t>
  </si>
  <si>
    <t>slight bridge</t>
  </si>
  <si>
    <t>standing off the road behind guardrail</t>
  </si>
  <si>
    <t>I spoke at great length with the witness about his roadside sighting and lots of other strange things he has encountered near Lake James, just outside of Morganton, North Carolina. The sighting took place on Frank Whisnant Road,on his way home from night fishing at Lake James, which is very close to Morganton. He was accompanied by his Aunt who did not see the creature. It was between 1:30 and 2 a.m. He spotted something on the side of the road, behind the guardrail. The embankment it was standing on behind the guardrail is very steep, and would be very hard for anything other than a biped to stand on. He only saw it from the shoulders up. He stated it had neatly maintained hair four to six inches long,and was a reddish brown in color. It had very broad shoulders and had to be very tall due to the steepness of the embankment, and the fact its head and shoulders were visible above the guardrail. Its facial features were human like, but the nose was described as not flat like an ape, and had a slight bridge.The skin was darker than the body hair. The entire sighting lasted five to ten seconds. The witness has also viewed an upright creature jump into Lake James at the Linville Access Area. He stated a large upright creature jumped off an 8 ft. cliff into the water and was thrashing around like it was trying to catch another animal. He has also heard limbs and trees being broken and strange howls in the same location. Lake James and the surrounding area is in the Pisgah National Forest. There is abundant wildlife and waterways in the area. There has been lots of Sasquatch activity reported in this area.</t>
  </si>
  <si>
    <t>https://www.bfro.net/GDB/show_report.asp?id=41506</t>
  </si>
  <si>
    <t>Caldwell</t>
  </si>
  <si>
    <t>On Sept. 9th I took my seven year old son trout fishing after school, around 4:00 in the evening. We had fished for probably an hour with no luck at this one big long hole with the front of the hole water moves swift and is 5 to 6 ft. deep. The back of the hole is shallow and slow moving about 15 or 20 ft across. So we decided to fish down to the next pot hole, and as we walked beside the creek I noticed across the creek there is sort of like sand bar where the water has eroded it off to a drop off not like a flat beach. In the sand bar I noticed the sand had been walked in and the sand had fallen of in the creek like an animal had forded the creek their. On our side of the creek the bank is very very rocky with a lot of big rocks as big as cars and smaller line the creek and the surrounding area . About 15 ft below the sand bar on our side I was walking across some of these big rocks to fish this next hole.When I looked between the rocks and saw one BIG foot print in the wet creek bank sand. I dropped down in between the rocks to look close at it .I am convinced that is was to wide to be a man or woman's . I put my boot beside it and I wear a size 10 an a half and this was probably a 15 0r 16 and and about 2 inches wider than my boot. It had undoubtedly crossed the river from the sand bar to this spot. The other side of the creek is rock cliffs an straight up no way to explore any direction.</t>
  </si>
  <si>
    <t>Wilson Creek Gorge area NW of Lenoir</t>
  </si>
  <si>
    <t>Lenoir</t>
  </si>
  <si>
    <t>Brown Mountain Beach Road</t>
  </si>
  <si>
    <t>crossing the creek</t>
  </si>
  <si>
    <t>https://www.bfro.net/GDB/show_report.asp?id=3331</t>
  </si>
  <si>
    <t>Carteret</t>
  </si>
  <si>
    <t>Kevin Zorc</t>
  </si>
  <si>
    <t>One day some friends and myself were out for a drive in Carteret County,NC in the early afternoon, we were on this two-track road called FR-144 outside Havelock,NC when we came around this bend in the road we all saw something very strange, a very large, dark figure walking on two legs toward us about 75 yards away, it was only for a few seconds because whatever this was turned and walked straight into the woods. When we got to the spot we all agreed we thought it went into the woods we stopped but did not see anything. The ground was dry and hard so we did not see any signs of it. I don't think it was human because it was an area that has no farms, homes or anything on it and it is just wilderness, also it was dark from head to toe and it appeared to us that it did not want us to see it.</t>
  </si>
  <si>
    <t>Havelock</t>
  </si>
  <si>
    <t>FR 144</t>
  </si>
  <si>
    <t>Croatan National Forest</t>
  </si>
  <si>
    <t>walked into woods</t>
  </si>
  <si>
    <t>While joyriding in the Croatan National Forest, three off-duty Marine Corp Air Station Cherry Point military police officers observed a 6’-7’ brown figure walking towards them on Forest Route 144. The weather was clear and warm, time was mid-afternoon. Moving at 20 mph down the curvy two track road, the MP’s first noticed the bipedal figure when it was 75 yards away; within 3 seconds it turned to the right and entered the thick woods. The form was reported as broad shouldered, hair covered and muscular but not bulky. Its behavior appeared somewhat reclusive to the witness, although it never ran, but rather walked “like a human” away from them. No facial details or other observances were reported due to the short viewing duration and speedy departure of the dark brown figure. The party quickly drove to the spot where the figure was last seen and did not notice anything unusual. They felt anxious after the sighting but did not feel threatened; however all three were adamant about staying in the car. Consistent with their police training, none of the unarmed MP’s suggested searching for the subject as it was difficult to see more than 50’ into the area where they believed it to be. They waited, sitting in the vehicle for about five minutes, yelling and listening for a response or the sounds of bipedal walking. No foot tracks were detected, and hearing nothing the trio soon left the area. During three years of military police service, the witness never reported the incident and rarely mentioned the event to others. After the witness was discharged from the military, he soon lost contact with the other observers. At the time of the sighting the witness was working as a law enforcement officer, an occupation reliant on observational skills, courage and readiness. I found him to be a sincere and credible individual who was unable to identify what animal he observed, ultimately describing it as “man-like”. Although thirty-five years have passed since this sighting, he thinks of the event often and recalled important details of his experience for this report. The Croatan National Forest is one of four National Forests in North Carolina and a true coastal forest in the East. The Croatan National Forest's 160,000 acres consist of pine forests, saltwater estuaries, bogs, several freshwater lakes and raised swamps called pocosins. Bordered on three sides by tidal rivers and the Bogue Sound, the forest is defined by water. Although the witness cannot recall the exact location of his sighting, a modern day aerial view of the general location and features of Forest Route 144 is detailed in the following photo.</t>
  </si>
  <si>
    <t>https://www.bfro.net/GDB/show_report.asp?id=33358</t>
  </si>
  <si>
    <t>1971-1972</t>
  </si>
  <si>
    <t>The following was a sighting by my Father. It was about 1972 or 73'. First of all he told me that he had never heard of such sightings before. As my brother and I got a little older we started reading up on Bigfoot sightings and stories in books when we were still about 8 and 10 years old. Anyway, we learned that there had been sightings in the same area as my Father's after his, and he never knew anything about these reports. My Father is an avid outdoorsman and he is far from one who would fabricate something of this magnitude. All he can say to us is that he was deer hunting, in what is very remote country and still is today, and he was up on a mountain ridge. He said he saw something that at first glance he thought was a bear, but as he looked a little longer he realized that it wasn't. Keep in mind that he hadn't ever heard of Bigfoot before. I'm not sure how long the sighting lasted, but he said that it walked too far too long to be a bear. He said that it stopped and started messing with a tree limb and then turned and walked over the other ridge and never saw it again that day. He has not hunted there anymore since. His sighting happened before the others that made local news. I would also like to comment on the sighting that happened in Uwharrie National Forest. My Father, brother, and I hunt there and there is no doubt in my mind that the report made for that is true simply because there is so much remote country there. Not only on the Natl. Forest, but all the private land as well.</t>
  </si>
  <si>
    <t>ridge near Butler Knob</t>
  </si>
  <si>
    <t>Casar</t>
  </si>
  <si>
    <t>NC 18</t>
  </si>
  <si>
    <t>Butler Knob</t>
  </si>
  <si>
    <t>walked along mountain ridge</t>
  </si>
  <si>
    <t>I spoke with the witness by phone. He stated that the animal was walking upright at a distance of about 400 yards from him. The witness was on a high ridge and he watched it walking on another ridge for about three or four minutes. He noted that the animal was very large, being over seven feet tall and of a very dark color. He did not notice anything unsual about the manner in which it walked. Because of the distance involved, he was unable to see any facial details.</t>
  </si>
  <si>
    <t>https://www.bfro.net/GDB/show_report.asp?id=10608</t>
  </si>
  <si>
    <t>my wife was at the kitchen window washing her hands when she hollered "what the hell was that." she said something large and dark just run past the window about 15 feet out. she said it moved so fast she couldn't tell exactly what it was , but it was tall enough that she could see the head &amp; shoulders. she said it was too tall to be human. the next evening i went out to feed my dogs and noticed a 20 to 30 foot sapling , it had two main trunks , one is bent over the other had been snapped about 3 foot from the ground. i had seen this befor in the wooded area behind our house , i just never seen trees just bent over that way.</t>
  </si>
  <si>
    <t>King's Mountain</t>
  </si>
  <si>
    <t>Benton Road</t>
  </si>
  <si>
    <t>forest , creek , hills</t>
  </si>
  <si>
    <t>ran past window</t>
  </si>
  <si>
    <t>shriek</t>
  </si>
  <si>
    <t>witnesses noticed broken trees</t>
  </si>
  <si>
    <t>I visited the area in which the witness had her sighting. Sightings have been talked about amongst locals for decades in the King's Mountain area. The area in which the witness had her sighting is wooded and rolling. The figure she saw run past the window was about 15 feet out and level with her head, which would be about 10 feet from the ground. The only audible noises were the barks of dogs from her neighbor's homes on both sides. Several days before the sighting, she and her husband were awakened by a loud shreik near their front window. The bushes in front of the window appeared to have had something bedded down in them as the plants were "swirled around". There have been other sightings in Cleveland County and its neighboring counties to the south and west. The creek behind her property feeds into the Broad River.</t>
  </si>
  <si>
    <t>https://www.bfro.net/GDB/show_report.asp?id=15554</t>
  </si>
  <si>
    <t>Cumberland</t>
  </si>
  <si>
    <t>Tim Staudt</t>
  </si>
  <si>
    <t>On August 9, 1989, I was in the army and on a training exercise with 4 other soldiers at Ft. Bragg, NC. Before sunrise that morning a C-130H crashed on an earthen landing strip about 1/4 mile from my location. [Editor's Note]: Here's a complete list of Hercules crashes. Approximately 1hr after sunrise, I walked about 100ft away from the others to relieve myself. I stopped in a small clearing that was mostly shallow sand with small patches of grass scattered around and surrounded by pine trees. As looked down at the ground I noticed a set of very large, human looking footprints(barefoot, 5 toes on each foot, heel and arch). I wear a size 9 1/2 boot and the prints were twice as long as mine and maybe 2" wider. I looked more closely at the footprints and noticed a smaller set(the size of a 3-4yr old human) to the side of the larger ones. I followed the prints from one side of the clearing to the other and they dissapeared into the pine trees on both sides. We were moving out as soon as I returned so we were short on time and I was of course ridiculed when I asked the others to go take a look.</t>
  </si>
  <si>
    <t>Fort Bragg Military Base</t>
  </si>
  <si>
    <t>Fort Bragg</t>
  </si>
  <si>
    <t>second set of prints were smaller than the larger ones</t>
  </si>
  <si>
    <t>I spoke with the witness on May 29, 2009. I found him to be very credible, and consistent in his reporting. He observed approximately 10 to 15 very large prints that were accompanied by smaller prints in a 100 square foot area. The tracks indicated that the animals were headed toward a more densely wooded area. The prints were about 1 inch deep in soft sand that was on top of harder ground. Upon further investigation, he noted that within the wooded area there were overgrown bunkers that were no longer used. He surmised that it would have provided excellent shelter. There were entrance doors on the backs of the bunkers, and slits on front so that soldiers could observe the exterior. The witness described them as cave-like structures. He stated that someone couldn't tell that they were there unless they were walking on right on top of them, as they were now covered with trees and vegetation. He feels that the prints were real, and that no one would be out in the middle of a military installment faking prints that may not have ever even been found. I spent several hours in the general area of the sighting on Fort Bragg and feel that this would be suitable habitat for an undiscovered North American Ape. ---- [Editor's Note - Matt Pruitt] Fort Bragg has yielded many credible reports over the years. I personally know two different individuals who trained at that location who saw sasquatches there; one in the 1980's, and one in the last decade.</t>
  </si>
  <si>
    <t>https://www.bfro.net/GDB/show_report.asp?id=18680</t>
  </si>
  <si>
    <t>Davidson</t>
  </si>
  <si>
    <t>David Pardue</t>
  </si>
  <si>
    <t>I was around seven years old when this happened. I have never forgotten what I saw! My sister and I have talk bout it a lot, but I have not talked to outsiders in fear of being labeled crazy, or being laughed at. It was in the fall of the year, late September 1967. My father raised tobacco in the small community called churchland, one of the many small townships in Davidson County. At that time we were renting an old homestead owned by a lawyer, who is now deceased. We lived out in the sticks, right next to the Yadkin River, which separates Davidson County from Davie County. My father was on the tractor coming from the tobacco field that evening, my older sister and some friends where on the back on the trailer that was used to haul tobacco from the field. It was dusk my father had just turned on the tractor lights. I was setting on his lap. We were almost to our tobacco barn when this huge thing stepped out in front of the tractor into the lights. It stopped right in front of us, turned toward us and paused. The face resembled a man, much lighter than the rest of him, but his body was covered in dark hair. It was taller that my dad who was around six foot and it was a lot bigger than him. Its arms were dropped past its waist. It acted like we were no threat, and turned and took a big step and it was in the woods. My dad put the brakes on, left the tractor running, left me sitting in the driver's seat and jumped off to follow it. I started crying, because I didn’t know what it was. I even thought at that time it was the booger man that would get you if you were not good. That is what my parent’s would tell us kids. My father came back, not saying a word and took us kids back to the house. He told my mom not to let us out. He then took his coon hunting gun and left to hunt it down. He later returned that night. He could not find the thing we saw. We had to stay in the front yard after that. We later moved to a farm that my dad had purchased a few miles away from this one, still the Yadkin River, flowed right next to our farm. For years I wondered what the heck it was that we saw. Years later in the late seventies, more and more was on TV about what is now known as Bigfoot. I know without a doubt that this is what we saw that evening.</t>
  </si>
  <si>
    <t>private farm</t>
  </si>
  <si>
    <t>Lexington</t>
  </si>
  <si>
    <t>farm , forest , river</t>
  </si>
  <si>
    <t>lighter skin than hair , hands similar to human , neat hair</t>
  </si>
  <si>
    <t>stepped in front of moving tractor into headlights</t>
  </si>
  <si>
    <t>walking , tuened at waist and not neck</t>
  </si>
  <si>
    <t>I conducted a phone interview with the witness and her older sister about the report she submitted on (4/06/07). Witnesses described to me what they saw as children as they were riding on a tractor with their father when returning from the fields. It was just before dark and their father had just turned on the lights of the tractor, just as they approached the barn a very large bigfoot stepped out into the path of the tractor, at this time they were no more than 10-12 ft away. One witness said the bigfoot turned and looked straight at them, and showed no sign of being scared. When the bigfoot turned to look at them it did so by turning at the waist and did not turn its neck, witness stated that the animal appeared to not have a neck. They noticed that the eyes were large and eyeshine was red from the lights of the tractor. Height was estimated to be between 7'-8' tall range, arms hung down to side, hands were similar to a humans. Both the women described the hair as being dark in color and short and neat in appearance. After the brief encounter the animal stepped back into the woods with one long step. That was the last they saw of it. Her father later returned to the spot to see if he could find anything. He looked around in the woods but didn't see anything unusual. Witnesses have agreed to let me meet them in person. If possible we will return to the site of incident.</t>
  </si>
  <si>
    <t>https://www.bfro.net/GDB/show_report.asp?id=18516</t>
  </si>
  <si>
    <t>1993-1998</t>
  </si>
  <si>
    <t>For many years when i was young until I was in my late teens, I lived in a heavily forested area my family owned, around 38 acres. My whole life I had always heard my family (who lived in the same general area and still does) and many neighbors talking about "The Noise". That's all we ever knew it to be. It was a very loud and spine chilling howl. I heard this myself, usually when I was out hunting, it would be around early evening just starting to get dark, id be walking back to my home to my house when id notice everything would get very quiet, then suddenly it would let out a bone chilling scream that sent me scurrying as quickly as possible to my home. I remember this noise actually frigthened my father who wasnt scared of anything. This sound happened so frequently that when i was in the woods or outside in my yard and i would hear no animals or birds i would actually brace myself and start heading to the house. I had several animals, horses, dogs and goats, My dogs including the one i deemed my guard dog would all sit in their houses and whimper before and after the scream, My horses would head towards the open pasture or head for the barn and whinny, but this was only after a few seconds of silence. the goats were usually kept in the barn due to there hoodini like escape attempts. I think the most frightening moment took place when i was in my upstairs bed room closeing my windows up for the night it was late summer going on fall, i cant exactly remember what time but it was probally around 10 at night since i remember my mother going to bed, what made this esspecially disturbing was just as soon as i closed the shade on the last window,it screamed and it sounded like it was right under my window, i ran to my moms room where she was sitting up in bed looking because she had also heard it. We hunted it several times as i grew up and never found anything but it always let us know it was still there, the area has grown up from what it use to be alot more houses than before. My cousin still lives there and last time i visited i asked him if he still heard it and he said he heard it from time to time but not as much as usual...I should also add that i remember my brother was riding his bike in the woods and swore up and down that after he heard the noise it sounded like it chased him through the woods and kept very good pace with him, the reason i think it is a sasquatch is because i found some known vocalizations on the Internet and ive played it for my family and we all agree it was exactly what we use to hear.</t>
  </si>
  <si>
    <t>hills , creek beds , forest</t>
  </si>
  <si>
    <t>cedar trees</t>
  </si>
  <si>
    <t>animals of the forest would be quiet</t>
  </si>
  <si>
    <t>I Interviewed the witness on 01/25/07 via phone, he stated to me that he and his family has heard over the years vocals that he described as sounding the same as those that he found on BFRO web site. By description it would be the Ohio type of howl -- long and draw out. There has been recent vocals heard and I am looking into it.</t>
  </si>
  <si>
    <t>https://www.bfro.net/GDB/show_report.asp?id=15520</t>
  </si>
  <si>
    <t>the morning of april, 24, 2007. it was around 330-345 am. i was getting ready for work. after getting dressed, i took the dog out for his morning walk. it was a very still morning, no wind or any other noises to notice. it was unseasonably cool. the dog always has his normal routine, walk out the door, go to the edge of the driveway and use the bathroom. about the time he was making his way toward the end of the driveway he starts growling towards the treeline in front of the house. i was very attentive to him as he had never done this before. i stood there for about a minute trying to see into the darkness of the trees. as i was starting back to the house with the dog by my side. i heard a bone chilling howl and something that sounded like wood being hit on the trees. the sounds were, or it seemed only a matter of feet away. i quickly turned in the direction that i thought the sounds to be coming from and for a moment thought i caught a glimpse of something standing beside a tall tree along the treeline. i stood there for just a minute, but never noticed any more movement. after going back inside, i finished getting ready for work, went outside, as i was walking to my suv i could here twigs breaking from the footsteps. after getting into my vehicle, i put it into reverse and i could have sworn i saw something huge walk around the fenceline, up the adjoining driveway, around a pond that connects the two properties. at lunch when i returned, i noticed what looked like distured leaves on the ground in the area where i had seen and heard the thing. my dog to this day still will not go to the edge of the driveway without me. the howls sounded just like the ohio howl.</t>
  </si>
  <si>
    <t>Winston-Salem</t>
  </si>
  <si>
    <t>Hwy 52</t>
  </si>
  <si>
    <t>forest , pond , creek</t>
  </si>
  <si>
    <t>interviewed the witness on 5/08/2007 Witness told me that in the early morning hours of 4/24/2007 he was walking his dog as usual. As he approached the end of the driveway his dog started to act like something was wrong. The dog began to bark at something in the woodline next to his home. After a few minutes he thought he saw a large animal standing next to a large tree just inside the treeline. He looked for a moment and then headed back to the house with the dog, which by now was at his side and wanted no part of what was in the woods. About the time he reached the porch he heard a loud, Ohio type howl. He went inside to get ready for work. When he started out the driveway of his home, he thought he saw, through the pre-dawn darkness, a large dark upright figure walking past the fence that boarders his yard. He has agreed to let me visit him in person for follow up investigation.</t>
  </si>
  <si>
    <t>https://www.bfro.net/GDB/show_report.asp?id=18943</t>
  </si>
  <si>
    <t>Davie</t>
  </si>
  <si>
    <t>dear sirs, 26 years ago myself, a cousin and a friend were getting ready to camp out here in a little town called mocksville nc, about 25 miles from winston salem nc.we were all teenagers enjoying the summer, after we pitched our tent, which was in a field about 200 yards from my friends house, the woods were about 100 yards away from us. As we were starting a fire, we heard something running in the woods, it was heading toward the edge of the woods at an incredible pace, when it was almost through the woods we took off running toward [friend's] house, we were running down a old motorcycle path, it was running through the knee high weeds, it still almost caught up to us, as we looked back it was standing in the fire throwing the logs out, it was at least 8 foot tall, very hairy, we ran to [friend's] house and told our story to his mom, now [friend's] mom had lived on a farm her whole life and wasnt easily scared, she laughed at us, and went outside to get some clothes off the line, a few minutes later she came running in scared to death, she said she had seen something unlike anything she had ever saw, it was huge she said, looked like a monkey of some kind but big, at least 8 foot tall, all that night we could hear it circle the house, it even came onto the porch a couple of times , we were all terrified, to scared to look out, and no phone to call for help, eventually daylight came and it was gone. after we got up we looked at the edge of the woods where it had came out, the branches were broke off up to about 8 feet, after that i read every book on bigfoot. and it made sense, the strong smell of urine, which we smelled before it came out of the woods, and the figure we saw, ive never told this before except to family but it is true and i have no doubt it was bigfoot.</t>
  </si>
  <si>
    <t>near Lake Myers Campground</t>
  </si>
  <si>
    <t>Mocksville</t>
  </si>
  <si>
    <t>Hwy 64</t>
  </si>
  <si>
    <t>Lake Myers</t>
  </si>
  <si>
    <t>forest , caves , lake</t>
  </si>
  <si>
    <t>no hair on face , long hair</t>
  </si>
  <si>
    <t>intimidation , throwing logs out of fire</t>
  </si>
  <si>
    <t>The witness was fifteen at the time of the sighting. His cousin and friend were both sixteen. The friend’s mother was home with her two daughters. He did not live in this area at the time, but he visited frequently to see relatives. The witness was camping with his friend and cousin behind his friend’s house. The woods behind the house were extensive at the time, extending back several miles. The witness said he had often explored those woods as a child. There were deep creeks and some caves on the property. Wildlife was abundant in the area. The edge of the woods was a few hundred yards from the house across an overgrown field. A motorcycle path cut through the growth to the campsite. After pitching a tent and starting a campfire in the field, the campers were about to cook their meal of hot dogs and hamburgers. They had not yet started grilling when the witness smelled a strong urine smell and heard a large animal quickly approaching through the brush. He could hear it running through the woods. Frightened, the boys abandoned their camp and ran towards the house along the motorcycle path before they could see the animal. After the boys had run about 50 yards, the creature appeared in the field and pursued the campers. The witness said it was fast and covered the ground between them quickly, despite the boys being athletic and the animal running through the overgrown field. Once inside the house, the boys told the mother what had happened. The friend’s mother laughed at them, but they insisted that they had seen a tall hairy animal. The three boys then ventured back outside to see if they could check on the status of their campsite-the campfire could not be left alone-and possibly view the animal again. The animal could not be seen and the boys returned to the site. They briefly inspected the area and had just decided to break down the camp. At that time, the animal quickly approached the camp again. The boys retreated back towards the house. The animal then came into the camp. The witness paused about thirty yards from the creature. He said he could see it standing over the fire, reaching down and throwing two or three logs out. Back inside the house, the boys again told the mother what they had seen. She dismissed their story and went outside to tend to laundry on a clothesline. After catching a glimpse, she came back inside “scared to death.” Two family dogs came in with her and stayed with the family members. The creature then proceeded to circle the house several times, occasionally stepping onto the porch. The wood porch could be heard creaking loudly from the weight of the animal. The witnesses were too frightened to look outside and huddled together in a corner. The witness was worried the animal could break into the house at any time. The animal eventually left approximately an hour and a half after it was first seen. The group spent the night in the house talking about it. The next day, the boys went out and looked for tracks. The ground was too dry to show any evidence of tracks. However, the witness did report seeing branches broken high up. He could discern the path the creature took as the animal approached them. The witness was able to view the creature for 30 seconds to a minute while it was throwing logs out of the fire, which provided enough visibility to see some details. The witness described the creature as being 7-1/2 to 8 feet tall with a large build and long arms. It was covered with long hair, but the face was hairless. The hair was described as black, but it could have been lighter. The face appeared to be neither human or gorilla. The head was pointed. It easily weighed 400 lb. The witness assumed the animal to be male from the build, but no genitalia was visible to him. The witness does not remember any vocalizations. The witness is confident this animal was neither a bear or a person in a costume. There is no resident black bear population in Davie County or the surrounding counties. The North Carolina Wildlife Resources Commission has no verified observations of any black bears in the county from 1971 through 2001. The witness has lost contact with his childhood friend. Many years have passed since he has seen his cousin. The witness will contact his cousin and ask if he is willing to speak with the BFRO. I asked the witness about any other stories in the area. About three years ago, domestic animals and pets in the area started disappearing and being killed. State wildlife authorities investigated but did not reach any conclusions regarding what was responsible. The witness remembers in particular, two large rottweilers being killed inside their dog pen. Dogs were found with their throats torn open or necks broken. Local authorities warned citizens not to venture outside after dark. The incidents stopped after a three week period. The witness had seen a media report listed on the BFRO website regarding pet deaths and sasquatch sightings in Tennessee that sounded very similar to the local occurrences. I found the witness to be very credible. Readers may note that the originally submitted report is somewhat abbreviated and merges some of the details that were later elicited in the interview. Given the number of years that have passed, I do not find this to be problematic.</t>
  </si>
  <si>
    <t>https://www.bfro.net/GDB/show_report.asp?id=7393</t>
  </si>
  <si>
    <t>Duplin</t>
  </si>
  <si>
    <t>while checking the deer bait pile behind my home in the woods i walked up on a 7 to 8 foot tall stinking hairy creature eating my corn.it was sitting down when i first saw it with its back to me. it heard me and stood up and faced me from about 25 yards away.thats how i judged its height. i frooze and it regarded me for a few moments.i was terrified but acted as if i was not. it seemed to decide that i was no threat and it walked away into the deeper woods. i had a pistol with me but did not feel threatned enough to attemt to kill it. i dont believe the .38 would have stopped it anyway. then it would have probaly ripped me limb from limb.</t>
  </si>
  <si>
    <t>Rose Hill</t>
  </si>
  <si>
    <t>Huffman Road</t>
  </si>
  <si>
    <t>pine trees , picosin trees</t>
  </si>
  <si>
    <t>large lips</t>
  </si>
  <si>
    <t>blunt teeth</t>
  </si>
  <si>
    <t>sitting eating deer corn</t>
  </si>
  <si>
    <t>Witness maintains a corn pile for deer as he is a deer hunter. He was checking his deer pile and walked up on the creature with its back to him. His sighting lasted about a minute before the creature walked into thick brush effortlessly. Witness is just under 6 feet and felt dwarfed by the creature which he believed to be a male. He described the creature as having reddish-brown hair (like a burlap sac), "blunt teeth" like a hog or human, big lips, and an ape-like face with a flat nose. He felt the animal was not as intelligent as a human but like a "smart Labrador retriever" as it did look him over before walking away. I asked if he had game cameras up, and he never has. He will be starting to hunt again next week and plans on having his camera with him just in case. Eastern North Carolina has a lot of wooded areas and has had numerous sightings over the years. The area has lots of wildlife: deer, bear, turkey, feral hogs, and smaller game. Witness stated you could travel through the area unseen for many miles, and he feels the creatures are rare and definitely do exist.</t>
  </si>
  <si>
    <t>https://www.bfro.net/GDB/show_report.asp?id=26299</t>
  </si>
  <si>
    <t>R.M.</t>
  </si>
  <si>
    <t>I was deer hunting not to far from Angola Bay Game Land in Duplin County NC I was walking through the woods by the Northeast Cape Fear River and observed a red tinted figure approximately 8 to 9 ft tall it looked like it was taking a drink of water I was so frozen by what I was seeing I couldn't move from the shock. It took a drink and looked up and I believed it seen me got and got up and just walked off in the distance over a hill and it was gone. Needless to say I ran hard for at least 2 miles and haven't been back since then.</t>
  </si>
  <si>
    <t>hunting land off Angola Bay Road</t>
  </si>
  <si>
    <t>Pin Hook</t>
  </si>
  <si>
    <t>Hwy 50</t>
  </si>
  <si>
    <t>scooping water out of river with hands</t>
  </si>
  <si>
    <t>I spoke with the witness by phone. The witness is a law enforcement officer with several years experience. In mid November of 2011 the witness went hunting for whitetail deer along the banks of the Northeast Cape Fear River. Armed with a .30-06 rifle he decided that he would walk along the swamp land along the river bank in an attempt to "drive" deer out. While walking through the brush along the bank he began to notice a musky odor that he described as a stagnant water smell and began to feel nervous that a black bear was close by. When the witness looked across the opposite side of the river bank he observed what he first thought was a bear squatting down. He stated that the animal looked as if it was scooping something out of the water. As if it was trying to catch something or trying to drink water. At this time he believed the animal noticed his presence and stood up in a motion that he described as a "marine snapping up very rapidly" and let out a very deep, guttural grunt. The witness froze with fear as he realized that this was not a bear and he watched the animal walk bipedally very quickly and fluidly off into the brush. It was at this point that the witness quickly made his way back a few miles or so to his truck and refuses to go back to the location.Due to lighting conditions and distance from the animal the witness was unable to make out any distinct facial features, but he described the animal as at least 8 foot tall and around 400 lbs. It appeared to be very muscular with broad shoulders and long arms. The fur was reddish-brown and coarse. He was very adamant that what he saw was not a bear and that it looked like a "large man covered in hair." I found the witness to be sincere and credible. As a law enforcement officer he is a trained observer. The witness has lived close to the area for many years and is very familiar with local wildlife. The location of this incident is very close to the Angola Bay Game Lands that encompasses over 24,000 acres of Duplin and Pender counties. The area has a large population of whitetail deer, wild turkey, black bear, and feral hogs. The location is also surrounded by large tracks of agricultural lands. There is also a history of sightings in Duplin County and the surrounding Sampson, Pender, and Onslow Counties.</t>
  </si>
  <si>
    <t>https://www.bfro.net/GDB/show_report.asp?id=42999</t>
  </si>
  <si>
    <t>Greene</t>
  </si>
  <si>
    <t>It was about 4am and I was home laying in bed. I heard some dogs barking, which was not unusual since coon hunters were common. I heard something making a screaming noise, unlike anything I have ever heard. The dogs were evidently chasing whatever was making that noise. I was very terrified by the sound the animal made and did not look out the window. I heard heavy thudding footsteps pass my window and what must have been at least two or more dogs following and barking.I was terrified for several nights after.I did mention it to my mother. I was watching a television program ( many years later ) on the Discovery Channel about Bigfoot. Someone had made a recording of a bigfoot. When I heard that recording I was terrified and recognized it as the same creature I heard nearly 20 years before.I will not listen to the recording again, as it frightens me. Recently, 2003, my mother got up after midnight to get a drink of water and heard some type of animal making a screaming noise outside. She said she did not know what it was. When she told me about it, I told her that she did not want to know what it was. I am reluctant to give this report as I do not want ridicule. I have not heard the animal since, and I hope I never do. I have never seen any strange animal,however at the time people were reporting seeing what they called a very large bear.</t>
  </si>
  <si>
    <t>Snow Hill</t>
  </si>
  <si>
    <t>pine trees , huckleberry bushes</t>
  </si>
  <si>
    <t>potentially ran around the house</t>
  </si>
  <si>
    <t>The woods adjacent to the house of the witness are remote, dense forest. The forest is mostly hardwoods mixed with pine. Huckleberry bushes and briars are plentiful. The land is mostly flat in elevation. A swamp pond can be found approximately a ½ mile into the woods. Many streams are also in the woods. Wildlife is abundant. While lying in bed in the early morning hours, the witness heard a frightening scream that he could not identify. He could also hear dogs barking, presumably chasing the animal responsible for the scream. He heard thudding footsteps come from the woods south of his house. The animal then passed through the yard of the house. At its closest, the animal was approximately 25 feet away from the witness. It then headed north toward a corn field. Several barking dogs followed shortly thereafter. The entire incident lasted less than a minute. The witness was a young boy when the incident occurred. He recalls being terrified, because he was familiar with the animals in the area and the sounds they make. The scream was not similar to any of them. Decades later, the witness was watching a Discovery Channel program on sasquatch. The recorded scream on the program matched the scream the witness had previously heard. Recognizing the scream disturbed the witness, and he does not wish to hear it again. I asked the witness if this could be another animal. The witness is familiar with the vocalizations of bobcats, bears, and deer. It was not any of these animals. Bears have been rarely seen in Greene County in recent years. There was no resident black bear population at the time of the incident. I asked if the scream could have been from a person. He said, “No person could make a noise like that, not even trying hard. I couldn’t even describe the sound.” When asked about other stories, the witness mentioned that a “large bear” had been reported in the northern part of the county in the mid-1970s. I found the witness to be credible.</t>
  </si>
  <si>
    <t>https://www.bfro.net/GDB/show_report.asp?id=6960</t>
  </si>
  <si>
    <t>Haywood</t>
  </si>
  <si>
    <t>Rex B</t>
  </si>
  <si>
    <t>A friend and I were camping in the Big Creek Campground in the Great Smoky Mountains National Park right on the Tennessee and North Carolina border.It was dark. We just finished cleaning up after dinner and were walking to the restroom to get ready for bed. We heard crashing and the excited snorting sound deer make when startled. We had flashlights with us and shined them on some deer that were looking toward the forest. There was a trail which went up the side of the mountain in the direction the deer were staring. They turned their attention toward us for a second but then continued looking toward the trail. They ran a few feet and made some noise and stopped again to stare in the same direction. We figured a bobcat, coyote or something scared them. Eventually the deer slowly calmed down and crept back to where they were originally browsing. This all lasted about 5 minutes. We were walking back to the camp when out of the dark (in the direction the deer were looking) came a long call. It echoed through the woods. We thought it sounded like a primate - some kind of monkey or ape. Eventually I stumbled on your website and read how you use gibbon calls to attract sasquatches. I then got curious and started checking out different animal calls. The call of a gibbon is exactly the sound we heard that night. I wish at the time we had thought it could be Bigfoot, but we didn't, so we never took off into the night to look or it or look for prints. The noise wasn't a recording. It wasn't any animal I have ever heard before and it sounded exactly like a gibbon.</t>
  </si>
  <si>
    <t>Big Creek Campground</t>
  </si>
  <si>
    <t>Cosby</t>
  </si>
  <si>
    <t>Mt. Sterling Road</t>
  </si>
  <si>
    <t>gibbon call</t>
  </si>
  <si>
    <t>deer were spooked</t>
  </si>
  <si>
    <t>The witness stated he was quite surprised by the actions of the deer. The witness and his friend had startled the deer on the way to their camping site and shone lights on them. However, the deer only glanced at them and seemed more concerned with the woods behind them. He stated that the deer remained wary and agitated for nearly 5 minutes, during the time he and his friend observed the deer. The witness and his friend heard the vocalization once they began to walk away and the deer walked back into the woods. He stated that while it sounded like the gibbon call on the BFRO site (and other recordings he found on the Internet), it also sounded like it had more "weight or body" behind it, definitely bigger than a gibbon. The witness added that he is a naturalist and spends much of his time in the woods, but he has NEVER heard anything like this call. He is comfortable with identifying many of the animals you would expect in the woods, such as owls, coyotes, deer and so on, but this had him baffled.</t>
  </si>
  <si>
    <t>https://www.bfro.net/GDB/show_report.asp?id=12640</t>
  </si>
  <si>
    <t>Barb and I travel the road off the Blue Ridge Parkway to the Heintooga trail several times a week when it is open. We are flower &amp; wildlife junkies. Apprpx one year ago we were at the pull-off just before the Masonic Marker looking at Fire Pink flowers when out of the blue there were three tree-knocks from across the road. Very loud &amp; distinctive. There was no one else around whatsoever. No wind either. We have noticed rocks that have "fallen" down the mountain &amp; landed on the roadway but no sign of where they had come from also. Thanks, C.Z.</t>
  </si>
  <si>
    <t>pull of before Masonic Marker on the way to the Heintooga Trail</t>
  </si>
  <si>
    <t>Maggie Valley</t>
  </si>
  <si>
    <t>Balsom Mountain Road</t>
  </si>
  <si>
    <t xml:space="preserve">Masonic Monument </t>
  </si>
  <si>
    <t>fire pink flowers</t>
  </si>
  <si>
    <t>https://www.bfro.net/GDB/show_report.asp?id=69433</t>
  </si>
  <si>
    <t>Jeff Carpenter</t>
  </si>
  <si>
    <t>My son and I had just finished watching the sunset on the Blue Ridge Parkway at the Masonic marker. We were still sitting there watching the overview as a fog was rolling in. It was getting very cold so we got into the car, cranked the car up and started to back up and leave when a very dark large figure ran across the road into the woods. It looked man like. I turned towards the figure but couldn’t see anything. It was entirely too large to be a black bear and definitely wasn’t an elk. I haven’t seen any at all this weekend. The figure was very black. The hairs on my arm and back of my neck stood up straight I have never in my life been so afraid.</t>
  </si>
  <si>
    <t>ran behind car</t>
  </si>
  <si>
    <t>https://www.bfro.net/GDB/show_report.asp?id=69269</t>
  </si>
  <si>
    <t>Henderson</t>
  </si>
  <si>
    <t>We were driving back to Wisconsin after Spring Break in Daytona Beach, mid-April 1983. We had dropped off a friend, who was in the Navy, in Charleston. We were driving through North Carolina on a route past Asheville. I think we were on the 26 near Hendersonville. I had been driving for about 5 hrs, and was in the hills definitely. It was about 2-3am, and it happened very fast. A small (4-5') brown shaggy creature with a very pointed head crossed in front of the car. It's arms were swinging. I was moving fast and it was close. I hit the brakes hard, locking them up and putting the car into a skid. I just missed the thing. This jarred my two friends awake who were, of course, sleeping! I told them that I had "just seen a Jawa walk in front of the car." I guess my brain just couldn't reconcile what it was seeing, so "Jawa" popped in. I thought it was wearing a brown robe with a hood. I chalked it up to "seeing things" and kept driving. But the more I go over my reaction, the more I feel it was "really" there. I've had deer jump out in front of my car and surprise me and I've reacted the same - by hitting the brakes with no delay. It was not like some foggy apparition slowly appearing in front of the car. This thing was there and gone in a second or two.</t>
  </si>
  <si>
    <t>Hendersonville</t>
  </si>
  <si>
    <t>arms swinging as it ran</t>
  </si>
  <si>
    <t>https://www.bfro.net/GDB/show_report.asp?id=3332</t>
  </si>
  <si>
    <t>Ron B.</t>
  </si>
  <si>
    <t>I submitted a report earlier on in the year and have already discussed this incident with a researcher (while we were talking about my first report), but I will submit this second report regardless. I was in my apartment one evening in December, 2000, around 7:30 in the evening. We were having a snow storm and it was raging outside. Suddenly my dog, who is normally pretty laid-back unless there is something weird going on, went absolutely NUTS and tried to break through my sliding glass door, barking, clawing and growling. She is very gentle with people and loves just about everybody, so this clued me into the fact that there was probably an animal outside, which stuck me as unusual since she has never reacted like THAT to any animal; usually she woofs a little or gives curious little whines. My brother looked at me and said, "What is THAT all about?" I told him that I thought that there was probably an animal outside and not to worry about it. At about 10:00 in the evening I took my dog out to do her business. As soon as we got to the yard I noticed very unusual tracks in the snow. Unfortunately, it was pretty late and the snow had been blowing for 2 1/2 hours, so I could not decifer any particular features, toes nor boot sole patterns. All I could see were footprint indents. They were unusual because they were so huge, deep and spread apart. Initially I thought that my neighbor's boyfriend was probably outside earlier in the evening, but then I realized that that would be ridiculous. For one thing, his feet aren't that large, and the prints could have been from a size 14 or 15 shoe, and why in the world would he be walking around at night in the middle of a snowstorm? For another thing, he is not THAT tall; I put my heavy hiking boot, woman's size 9, up next to the prints and they could have swallowed my boots 2 1/2 times. I also mimicked the gait to see if I could guess-timate about how tall the individual was. My legs had to spread 4-5 feet apart just to keep in step with the prints. I also noticed that there was only one set of tracks going in one direction---from a deep part of the woods, across the lawn, and over a bank and into the woods again. I deduced from the drifts that the prints had been made within two to three hours, exactly the same time my dog went nuts earlier in the evening. I could have kicked myself for not checking it out when it happened.</t>
  </si>
  <si>
    <t>apartment complex on outskirts of Hendersonville</t>
  </si>
  <si>
    <t>US 25 N</t>
  </si>
  <si>
    <t>dog was acting strange</t>
  </si>
  <si>
    <t>I spoke with the witness during our first contact about this incident. The stride of the tracks, leads me to believe them to be a possible sasquatch, even though there was a wind/snow storm obscuring the track details.</t>
  </si>
  <si>
    <t>https://www.bfro.net/GDB/show_report.asp?id=2054</t>
  </si>
  <si>
    <t>Jeff H</t>
  </si>
  <si>
    <t>well i was heading to a friends house about 11 P.M. he lives right across the road so i just walked. And i got about 3/4 of the way there and i was walking through a feild and saw something standing there on the edge of some pines. so i stoped and watched it for about 10 seconds and it didnt move much so i just kept walking real slow. then all the sudden it turned around real quick and looked at me for a second and then started screaming and ran of through the pines and didnt stop screaming for like a minute. i havent saw it sense then.</t>
  </si>
  <si>
    <t>3 miles from the Asheville Airport</t>
  </si>
  <si>
    <t>Mills River</t>
  </si>
  <si>
    <t>Old Fanning Bridge Road</t>
  </si>
  <si>
    <t>turned to look at witness then ran into the woods</t>
  </si>
  <si>
    <t>arms swinging as it ran , running</t>
  </si>
  <si>
    <t>The witness is a classmate of my son. The boy is 14 years old and a freshman in high school. I spoke with him on the phone and met with him and his father. I found the witness to be forthright and very curious about sasquatch. He took me to the exact spot where he had the encounter. The animal was standing facing away from the witness in a small field between two houses. The witness said the animal appeared very dark and he could see the general shape and outline in the moonlight and starlight. The animal turned slightly and looked toward the witness and after a few seconds began to scream and ran on two legs into the wood line crashing and snapping brush. The young man could see definite arm swing when the animal ran. The screaming lasted well over thirty seconds. The witness was very frightened and quickly continued on to his friend's house. The witness said the creature was seven and a half to eight feet tall This area is in the French Broad River valley, with lots of farmlands and large forest tracts. The Blue Ridge Parkway and Pisgah National Forest are nearby. I believe this young man had a real experience with a sasquatch.</t>
  </si>
  <si>
    <t>https://www.bfro.net/GDB/show_report.asp?id=31994</t>
  </si>
  <si>
    <t>Hoke</t>
  </si>
  <si>
    <t>I was hunting the training areas in Ft. Bragg, NC. in 1995 and had planned to hunt a new area. I saw a valley on the map and plotted where I thought would be a good spot to set up a tree stand. I when in the woods about 0445 and got to the spot on the map and set up my equipment and climbed up about 24ft. All was quiet, and the sunrise began and the rays of the sun traveled across the forrest floor. I followed it with my eyes and as the sun reached in front of my tree stand a small, 3 ft., black, furry creature reared up from a sleeping position and ran away from the sun. The hairs on the back of my neck stood up!!! I don't know what it was. I have been hunting since I was 15 and have seen plenty of wild life in my time. I had a 30-06 semi-auto rifle and I was frozen stiff. Needless to say, I got the hell out of there and never went back. After all of these years, I now believe it was a "child" bigfoot.</t>
  </si>
  <si>
    <t>forest , lake , ponds</t>
  </si>
  <si>
    <t>stocky</t>
  </si>
  <si>
    <t>shiny hair , no hair on feet , bottoms of feet were dark brown</t>
  </si>
  <si>
    <t>sleepy then got up and ran away</t>
  </si>
  <si>
    <t>bipedal , quadrupedal</t>
  </si>
  <si>
    <t>At the time of the encounter, observer was in the US Army at Fort Bragg, NC. In October 1995, the observer traveled to one of the available base hunting areas, XRAY2, to attempt to bag a deer. Observer describes the rural area as heavily populated with deer, fox, squirrel,and coyote; a bear population was also present in the area in 1995. It was then forested with pine and oaks typical of the region. Ample acorns and persimmon fruits were available for ungulates and other animals to forage. This location was chosen for hunting because of its close proximity to a gentle slope, field edges and a valley. Water sources were available in the area consisting of a small waterway (Horse Creek) and adjacent lakes and ponds. Observer arrived at the tree stand location in the dark, navigating with a red headlamp, (approximately 4:45 a.m.) and prepared all his hunting equipment. At approximately 6:45-7:00 a.m., observer states the sun began to rise and subsequent observations follow. Observer was located in a tree stand 24 feet up and looked down at an animal moving approximately 6 feet from his tree. He stated that at first view the animal seemed surprised by the sun; it jumped up on two legs and, “ran a couple of steps, then went to all fours.” The animal was not, in his opinion, a bear or dog. He estimated the duration he viewed the animal as 6 seconds, and during this period it traveled an estimated 30 yards, its head down, moving towards cover until it was noiselessly gone from his view. Observer described the animal as thick and stocky, approximately 3 feet tall and weighing approximately 80 pounds. The head and face were not visible, no distinct neck was seen, and arm length was estimated at 2 feet long. Shoulders were clean of debris. The feet were small, hairless, had an undetermined number of toes and bottoms of the feet were colored dark brown. Hands were black in color. No unusual odor was apparent. Body hair was approximately 4”-5” long, black, shiny and less coarse than bear hair, but not as fine as human hair. Forest debris (twigs, grasses) were observed on the rear of the animal as it rapidly departed the area. No vocalizations were heard as the animal moved away. The observer did not remain at the location and did not attempt to view any tracks or impressions. It is this Investigator's opinion that this 1995 sighting was likely a juvenile bigfoot. This determination is based on the credible testimony of the witness and local evidence concerning reported bigfoot behavior. The area is capable of supporting such an animal population, and several BFRO Investigators have previously reviewed and documented reports of footprint evidence and witness sightings at and near Ft. Bragg.</t>
  </si>
  <si>
    <t>https://www.bfro.net/GDB/show_report.asp?id=30735</t>
  </si>
  <si>
    <t>Iredell</t>
  </si>
  <si>
    <t>The only thing about my sighting I’m not 100% sure of is the month. and distances and Heights but I feel I’m pretty close. On or around July or August of 1992 I was working at a Chinese Restaurant in town. I was supposed to be heading for work, but had made my mind up earlier that I was going to layout. So that I wouldn’t be caught by my Grandparents and or Father for being a slacker I needed a place to hide/something to do. Well not having any money I chose a place that A. gave me cover and B. gave me a place to kick around and explore. Near where we use to live (and still near today) near the Yadkin River they use to hold Tractor pulls, singings (John Anderson sang there once before he made it big) etc. It had gone out of business quite a few years back but there were still some dilapidated buildings still standing and some bleachers. I parked my car underneath the bridges that the interstate ran across and hopped over the DO NOT ENTER signed cable barrier. I followed the dirt path that led to the remains of what was once called ‘The River Run. The path ran parallel to the river, but turned away from it roughly two hundred yards from where I hopped the cable. I reached the Remains and kicked around, I looked in the old Bathrooms (basically a Pee stall) checked under the bleachers for change or dollar bills that may still be there, of course there wasn’t any. And little did I know before I got there that a crane they had recently (couple months) been using to dig out sand from the river (for what I do not know) was still there. I of course looked it over, crawled in the cab, looked for keys etc. Well, not only was I getting BORED quickly, it was getting hot. It was a hot summer and having been indoors WORKING, like a good boy the whole summer until then, I hadn’t realized how hot it got at around 11:00 am. So I decide that there had to be a better place to chill. I headed back down dirt path. The areas that the Buildings were located were Roughly one hundred and fifty yards away from the river. As I was heading back I noticed something that appeared to be sitting on the riverbank; I first assumed it was a dog. I whistled, yelled here Boy and all that and it didn’t respond. As I got closer I realized it wasn’t a dog and felt stupid, cause there were weeds and such growing at the bank and I just figured I was Whistling for WEEDS to come to me. As I got closer and closer it appeared to be a very Unkempt, long haired hippy of a man. But the Funny thing was I could only see the Bust of him (chest to top of head) so then I just assumed it was a Bum standing on a ledge in the river looking over the bank watching me. So I kept walking, actually strutting to let this Bum know if he tried to mess with me, he was going to get his ars whipped, but good. As I kept walking and not paying any attention to the Bum a strange sensation came over me (to this day I can’t explain it) I looked up and that’s when I realized it wasn’t a bum, it was something else, what, I do not know but it wasn’t human. At this point I was roughly 50 yards away, my mind was racing and my heart was beating, here I was almost face to face with a Big foot? So I did the only rational thing I could think of at the time, I ran towards. I know that, that doesn’t seem to be the brightest thing to have done BUT in my mind and with the MILLION things running through it the one thing that didn’t go through my mind was fear, NOT one ounce. Until…I was, at this point, roughly forty yards away and the closer I got, the doubts, if any that this THING was not human was completely gone. At about some thirty yards away I took my eye of it for just and I mean JUST a split second and it was gone and that is when fear struck me. I halted quickly. I dare say now I was 25 yards away from where IT was. I was petrified, I stood there for what seemed like hours, while I was standing there it was the first time that I really had the chance to reflect on what I just saw, and all I can remember thinking was. A. Why did it look like Chewbacca from Star Wars minus the black nose? B. Why did it have very light fur almost dirty strawberry blonde? C. Why no smell, don’t they always stink? D.Why did I wuss out and get scared? I finally Talked myself out of being a big wimp and decided that if it was what I think it was I need proof. I BABY stepped looking left and right as quickly as my neck could turn the whole time I was walking to the river bank. I reached the River bank and scanned the River and River bank like my life depended on it. I roughly stood there for 15 minutes looking at the Highest point to where IT could have been standing looking over the River bank at me. I looked for tracks but all I found was sand slid into the river, I looked for hair and nothing. I even sniffed around and couldn’t smell anything but what smelt like fish. I then jumped to the highest point to try a gauge how tall IT was. I’m 6’2 and have a reach of 7’6 and I had to bounce a little (not a hard jump) but bounce nonetheless for the tips of my fingers to be even with the River bank from the highest point IT could have possibly be standing. I know I had to bounce at least 6 inches(any more and I’m sure I would have slid into the water, so that puts the river bank height roughly 8 feet and I was seeing IT”S Bust so IT was (and it’s a guess) roughly 9’3 –9’5 or more . I finally climbed out of the riverbank, walked to my car peering and alert to anything jumping out, but nothing eventful happened. Got in my car drove home, no one ever asked me if I laid out of work cause no one EVEN NOTICED!!! Needless to say I never laid out of work again., well not without a good reason.</t>
  </si>
  <si>
    <t>under a bridge from 40 over Yadkin river</t>
  </si>
  <si>
    <t>Statesville</t>
  </si>
  <si>
    <t>I 40</t>
  </si>
  <si>
    <t>river , field</t>
  </si>
  <si>
    <t>strawberry blonde</t>
  </si>
  <si>
    <t>lanky</t>
  </si>
  <si>
    <t>sitting by river</t>
  </si>
  <si>
    <t>The witness was very forthcoming about his experience. After a lengthy conversation by phone, the following details can be added to the initial report: -A small creek runs into the river at the sighting point -The animal was standing, facing the witness the entire time, visible from the chest up, and at a distance of about 20-30 yards -The fur was long, about 9 inches, and very matted. The animal looked "dirty" and the fur was strawberry blonde in color. -The eyes appeared to be brown. The nose was wide and dirty. The face was fur covered and the animal seemed to have a "mustache" covering the mouth. -Head had a "nice curve to it" and the neck was not visible. -After losing sight of the animal, the witness estimated the height of the animal using his own height. The witness is 6'2" with a reach of about 7'6". Using this comparison standing on the river bank, the witness estimated the height of the animal to be at least 9'. -The animal appeared to be lanky and weigh 400 lbs or so. -The witness stated "I know what I saw".</t>
  </si>
  <si>
    <t>https://www.bfro.net/GDB/show_report.asp?id=23615</t>
  </si>
  <si>
    <t>Jason V</t>
  </si>
  <si>
    <t>My buddy and I were camping on July 2, 2005, in the [Blue Ridge mountains] of western NC, several miles outside of [a mountain town]. At midnight, we were preparing to retire for the night to our respective tents, when we heard a prolonged howl which was about as far away from us as the 1994 Columbiana, OH, howl (on the BFRO website) seemed from its source. At least, that's the best way I could determine the distance from us. This howl was at least twice as long (I want to say even longer) as the Columbiana, OH, howl. I'd estimate the howl we heard to be more or less ten seconds long. It was the length of the call, as much as it was the deep tone and strength of it, which attracted our immediate attention. It just didn't seem to quit. It wasn't interrupted, either, like if the creature took a breath and then continued. This went on continuously for around 10 seconds. Although we only heard the one howl, it was so loud (for its distance from us) and so prolonged, and gained strength at the end instead of waning, that we were rather shaken by its magnitude .... commenting to each other that nothing human or zoological that we knew of, could possibly have made that noise. I have studied/researched Sasquatches since grad school in Idaho in the mid-1970's, even though my degree is in Literature/English. I roamed the Rockies of the NW every chance I got for most of five years, looking for evidence, tracks, sign, sounds, anything......found zilch. This is the first experience I have had, and even though auditory, it was exhilirating. Both my friend and I were struck by the animal-like characteristics of this howl, and tried to think of things which might have made the sound, OTHER than a sasquatch. No, we decided quite without hesitation, it couldn't have been a machine-made sound (like a siren) because it was too low in tone. No, we decided, it couldn't have been fireworks, as they tend to "scream" and then wane, whereas this howl was low in tone and went on for a number of seconds (beyond 5 or 6 secs.) and gained momentum and strength toward the end, so we ruled fireworks out. Since it was July 4th weekend, that's why this was a consideration. No human could make that loud a howl for that period of time.... human lung capacity way too small, we concluded. And, on we went, trying to explain to each other the howl/sound by some origin other than a sasquatch. He and I had been joking and talking for the past several years about perhaps encountering one, hearing one, etc., but never really expected this to happen. When it did, we wanted to try to cover all the potentialities for the source of such a sound, and a sasquatch is all we could come up with, esp. Since I had heard the Columbiana Ohio sound on your website, and was immediately reminded of it when hearing (and replaying in my head) that sound on 7/2/05. We went back to that same campsite a few weeks later, hoping for a "repeat performance," but no such luck. We had a lab-mix retriever with us both times. The night we heard the sound, the dog became very animated, very intently listening to that distant howl, but because it was so far away, it didn't seem too bothered by it, though it DID move off into the forest toward the direction of the howl, but soon returned. Both the dog and we maintained something of a vigil that night, but no other indications of that critter's presence were made known to us.</t>
  </si>
  <si>
    <t>fir trees , rhododendron , mountain laurel</t>
  </si>
  <si>
    <t>After speaking with Mr. Decatur at length, I visited the area in which he had heard the vocalizations. I hiked approximately one mile in on the forest trail looking for anything unusual that might elude to a sasquatch population in the area. After a couple of hours, and as daylight was fading, I started to head back to my truck. It was on this hike back that I heard bipedal sounds tracking me several yards off in the woods. When I would walk, it would walk. This activity went on for every 20 feet I would walk and lasted several minutes. In addition, I could clearly hear movement a couple of seconds after I would stop. I attempted to go into the area where the noise was coming from however, the rhododendren and other brush was virtually impenetrable. Whatever was in there tracking me took off. All other animal life was silent at this point and the only noises I heard were the heavy footfalls of something bipedal and fast moving up the ridge. I am an experienced outdoorsman and whatever was in there was not a cat or a bear. There were no smells as the wind was blowing the other direction. I searched for tracks and found none. However, something was in there with me. The area in which Mr. Decatur and his friend heard the vocalizations and myself, having been tracked, is thick with laurels, rhododendron and other various hardwoods. There are many creeks and other water sources in the forest and it is teeming with wildlife.</t>
  </si>
  <si>
    <t>https://www.bfro.net/GDB/show_report.asp?id=12333</t>
  </si>
  <si>
    <t>Johnston</t>
  </si>
  <si>
    <t>I live on 1010 Highway near the Johnston County Airport. Its kind of a country road , couple swampy areas and such, a good hunting area you could say. I was on my way back from the beach at my dad's house, my sister was with me. I'm 24 she's only 15. Anyway, I just turned out of the local BBQ place for some food (White Swan open 24 hrs) to head home. I got past the local livestock building, and turned onto 210 Hwy, drove about 3-4 minutes, turned onto 1010 or Cleveland Rd. There was an old car parked on the side of the road, so I could hardly see to turn left, so when I did, I drove for maybe 10-15 seconds when I saw eyes in front of me (it was about 9:15 in the PM) I turned lights on bright and I thought it was a homeless man walking along the road, but seeing someone walking down here when its dark is unlikey, I slow down ,I didn't know if it was gonna cross the road , I was driving about 35 in a 45 mph zone. As I got closer I noticed it was not a man, it was something else, like a bear walked up right with long legs and arms longer than a man, had dark hair, I couldn't really see the color very well. He was about as big as my grandfather and he is 6' 11'' . I was speechless, and my sister was scared to death because our house is 1 minute from where he was at. That night I couldn't sleep and the next morning I got up and went back there, no foot prints or anything because it is so dry here from no rain.I haven't seen it since but it's only been a few days</t>
  </si>
  <si>
    <t>Smithfield</t>
  </si>
  <si>
    <t>Cleveland Road</t>
  </si>
  <si>
    <t>swamps , forest , fields</t>
  </si>
  <si>
    <t>walking on the road</t>
  </si>
  <si>
    <t>https://www.bfro.net/GDB/show_report.asp?id=4676</t>
  </si>
  <si>
    <t>My girlfriend and I were riding the backroads when I noticed some small pine trees moving. Initially I thought it was the was the wind, but suddenly a figure emerged. My girlfriend grabbed my arm in fear. We were confronted by a large creature crossing the road. The creature turned and stared, it had ice blue eyes, was about seven and half feet tall. I guess it weighed maybe 350 to 450 lbs. It took two steps to cross the road, pausing to look half way. This was in 1973, I believe the area is now known as Panthertown valley. I cannot forget those ice blue eyes.</t>
  </si>
  <si>
    <t>Panthertown Valley</t>
  </si>
  <si>
    <t>Cullowee</t>
  </si>
  <si>
    <t>https://www.bfro.net/GDB/show_report.asp?id=3333</t>
  </si>
  <si>
    <t>Franklin, NC 1985, walnut creek road area. Walking up old logging trail to top of mountain on border of Nantahala National Forest I rounded a blind curve and saw creature squatting possibly taking crawdaddys out of creek trhat crossed the logging road. I froze in fear, it stood up and looked at me and I turned around and ran back down the road.</t>
  </si>
  <si>
    <t>trail near Cullasaja Gorge</t>
  </si>
  <si>
    <t>Walnut Creek Road</t>
  </si>
  <si>
    <t>Nantahala National Forest</t>
  </si>
  <si>
    <t>mountains , logging road</t>
  </si>
  <si>
    <t>matted hair</t>
  </si>
  <si>
    <t>in river eating something in the water</t>
  </si>
  <si>
    <t>squatting</t>
  </si>
  <si>
    <t>I spoke with the witness by the phone. He was very sincere and wanted to recount the sighting he had around June of 1985. The event had a profound impact on him and it has always stayed with him. The witness was around 12 years of age at the time of the sighting and he was on a family trip to their cabin in Western North Carolina. The cabin is located near the Cullasaja Gorge on a very remote mountain. At the time of the sighting, no other homes were located above or near the cabin. The area above the cabin was very steep with mountain creeks. The witness stated that the family let the kids play and explore the area but they had to stay close and wear a whistle. On this day, he was by himself and he had went farther up the mountain on an old logging road. The road had turned up very steep up the mountain and then made a 180 degree turn. As he came around this turn he saw the creature squatted in the creek. At first he did not know what to think of it, until it stood up and turned its head to him. He stated that he froze in fear for a few seconds and then panicked as he ran down the mountain blowing his whistle. His family got to him when he got closer to the cabin. They did not believe him and tried to convince him that he saw something else. He stated as far as he can recall no one went up to the sight to look for tracks etc. He stated that he has seen many wild animals and he is very sure that what he saw was not a bear at all.The witness was very concrete in what details he remembered. He estimated he was about 40 yards away and the animal had brown matted hair. The height was around 7 foot tall and he recalled it not having any neck at all. It had shoulders with long arms and he was very sure it was on two feet. He thought it might have been eating something from the creek but he did not recall seeing anything. A pool is located in the creek at this location he stated. I am very familiar with this location as it is located near the entrance to the Cullasaja Gorge in Macon County N.C. The area is located on a remote mountain with mountain streams and many rock formations such as cliffs and steep gorges. Deer, turkey, and wild boar are found in this area as well as fish and crayfish in the many mountain creeks.</t>
  </si>
  <si>
    <t>https://www.bfro.net/GDB/show_report.asp?id=44354</t>
  </si>
  <si>
    <t>It was the first week of December 2002. I was camping with my friend [edited], in Macon County, North Carolina. We had been there 2 days. We decided to take one of our usual late night walks. Because of the weather we were one of only three sites occupied. There was an icestorm on the way and we were planning to leave early the next morning. We had crossed the river and walked about 200 yards to the gates when we were startled by a scream that made the hair on my neck stand up. I have spent my entire life in the outdoors, much of it in wilderness areas and I have never heard anything like this in my life. I was carrying my sidearm and immediately drew it and aimed my maglite in the direction of the scream. The next thing we knew,several rocks were thrown in our direction. TO say we were frightened would be an understatement. We went back to camp and left early the next morning. Since then we have returned several times, but there have been no further incidents, although we sometimes feel uneasy in one particular area.</t>
  </si>
  <si>
    <t>Old Hwy 64</t>
  </si>
  <si>
    <t>Nantahala River</t>
  </si>
  <si>
    <t>mountains , streams , forest</t>
  </si>
  <si>
    <t>vocal was more shrill thank Ohio Howl but similar</t>
  </si>
  <si>
    <t>He and his friend were camping in a remote area at 3160 feet. Both the Nantahala River and Kismet Creek run nearby which yield several varieties of trout. Hemlocks and rhododendrons cover the area as well. There were a few others there during their two nights but they had been trickling out due to inclement weather. During their midnight walk, the witness and his friend had noticed a horrible smell thinking it was a dead animal. Moments later, they heard the scream. The scream came from about 100 yards from where they were walking and only lasted a few seconds. He said it was similar to the Ohio howl but was more shrill. Three to five seconds later, six "fist sized" rocks were thrown at them and landed around them. The rocks came from the direction of the scream. The witness and his friend were armed and had a flashlight. They noticed no other movement or strange sounds the remainder of the evening. The next morning they left the area. The following May they returned and hiked around and noticed a particular area that made them feel uneasy. They noticed matted down brush as though a large animal had bedded down there previously. The witness currently resides in Florida and is a carpenter by profession. He is an avid hiker and backpacker.</t>
  </si>
  <si>
    <t>https://www.bfro.net/GDB/show_report.asp?id=14075</t>
  </si>
  <si>
    <t>I am a BFRO investigator in the mountains of Western North Carolina. Having lived in the mountains all of my life, I have enjoyed hunting, hiking and mountain things since I was a boy. So, I am very comfortable with being in the woods and for years have taken late night drives to see wildlife. For the past few years, I have been taking late night drives to my research are on good weather nights. It was Tuesday June 23rd, 2015; the weather was good and I decided to take a late drive to my research area. I was still on the main road taking my time and within 5 miles of my destination. I was not really thinking about Sasquatch but just enjoying the late night drive and some music. As I was rounding a slight turn on the road, I saw a coyote on the right side of the road. I slowed slightly as my eyes panned back to the road and I then saw to my left the creature just off the road and behind the guardrail. My trucks side lights hit it just briefly where I could get a good look at it. My sighting was brief but I did get a good look at it. I could not believe what I saw! I went up the road and turned around as it caught me off guard I did not think to stop. I was trying to talk myself out of what I saw. "Could it been something else?" The area on the left was very green so I thought I might have seen something else, maybe. As I approached the area I stopped and searched up and down for anything looking reddish/brown in color. Since it was June in the Mtns., everything was very green but nothing was brown at all. Bringing proof to me that it was a creature I saw. It is very hard to describe the feeling I had at the time of the sighting and after. I was feeling very strange and could not believe what had just happened. This is what I saw. Just past the guardrail and slightly off the bank of the road (this bank is very steep) I saw a reddish/brown upright figure. It had it's back to me and I could see from the back and upper legs behind the guardrail. I am very sure it was on two legs with a most impressive width. The shoulders were very large and the head was slightly forward with a no neck type look. The waist to shoulders made a very impressive "V" shape larger than any man I have ever seen. The hair was slightly long and had another color of gray/white underneath it with a main coat color of reddish/brown. Some of the back hair was shaggy looking. The left shoulder was slightly up and the arm was curled. The sighting was brief but I got a very good look at it. I could tell it was very tall. I did a sketch. After turning around and checking the sighting area from my truck, I pulled off about 150 yards below on the side of the road. I got out of my truck to listen for about 10 minutes and then did a "Howl Call". I immediately got a response from a pack of coyotes. They were very close and below the road about 150 yards away. (This would be the side of the road the creature was on.) I tried driving back up the road to see anything and about 100 yards above where I saw the creature I saw a Wild Boar feeding on the side of the road. Later on I stopped at an overlook about 1/4 mile past the sighting and made another "howl call". I got an immediate response from an owl behind me close to the parking lot. Then just after this response I heard another owl call in the valley below me towards the sighting area. It was the loudest owl call I have ever heard! I have heard many different owl calls but this one was very strange. The volume of it was very strange and loud. I stayed in the area for 4 more hours with nothing more happening. The next afternoon me and friend went back to the general area of the sighting and looked for tracks. We could only see disturbances as the ground was very rocky, steep and hard. I cannot fully explain my feeling after the sighting. I really noticed I was feeling strange when I had gone to get a drink a few miles away in a store. I notice I was sweating and feeling very odd. I think that I was slightly in a state of shock. I feel like this was due to me seeing something I had not seen ever before and something that was hard for me to process. I have been hunting and in the woods all of my life. I have seen every animal in our area in many situations. Trust me, I have never seen anything like this before. Important footnote: This sighting happened just within about 6-7 miles from another reported incident that I investigated. BFRO report 49148 happened on June 29th, 2015; 6 days after the sighting I had. I feel like this is more than a coincidence.</t>
  </si>
  <si>
    <t>mountains , forest , ridge</t>
  </si>
  <si>
    <t>grey undercoat , arm curled like it was holding something , spinal crease throug hair , matted hair</t>
  </si>
  <si>
    <t>standing off the road behind guardrail with back to the road</t>
  </si>
  <si>
    <t>I have spoken with the witness numerous times both in person and by telephone. He grew up in the mountains of Western North Carolina and has lived there his entire life. He has spent countless hours hiking, researching and hunting in this area, and knows the wildlife and geography very well. His report and recollection are very detailed and I will add some observations from our interview. The witness frequently goes out at night driving in this research area in hopes of sighting a sasquatch and to observe other local wildlife. He has used these trips to monitor wildlife movement and observe animal concentration for future research and hunting areas. The research area is approximately 38 miles from his home. The road he had his sighting on is very heavily traveled and has major curves and hills and runs through the Nantahala National Forest. Shortly before seeing the creature he spotted a coyote in the road and that heightened his senses. He was rounding a curve at traveling at approximately 30-35 mph, at 11:50 pm. when his left headlight illuminated the animal. It was standing behind the guardrail and he could not believe what he was seeing. It took a few seconds for his brain to process the shock of seeing a sasquatch, which caused him to drive past the creature a short distance. The observation lasted only a few seconds but was able to remember many details of his sighting. He could not estimate the height as it was standing on a very steep slope off the side of road. He was very amazed by the extreme width of its shoulders, comparing it to a football player in shoulder pads. It was standing in a vertical bipedal manner, he could see the spinal crease through its hair. The waist was very thin, like a trained athlete. It had little or no neck and the head was leaning forward. Its left arm was curled in front of it like it was carrying something. He described the hair as being reddish-brown in color, around six inches in length, and was very matted in appearance. The animal also had an undercoat that was grayish-white in appearance. The witness did this sketch soon after the sighting to keep the details fresh in his mind, which was suggested by a fellow investigator. The witness turned around shortly after realizing what he had seen, he drove back to the spot but the sasquatch was not there. He stayed in the area and went down the road a few hundred yards and pulled over and listened, hearing nothing he did a howl and coyotes immediately responded from a close distance. He traveled farther down the road, spotting a wild boar feeding on side of road. He then stopped around 1/4 mile from sighting and listened and did another call and had a response from what he described "as loudest owl call I have ever heard". He stayed in the area for four hours, but saw and heard nothing further. He returned the next afternoon to investigate with a friend during daylight hours.They found some mashed down vegetation and a kicked over rock on the steep bank. No footprints were found due to the extremely dry and hard packed ground. He was also looking to see if there was any brown vegetation in the area of his sighting, but everything was very lush and green being early summer in the Appalachians. The BFRO received Report #49148 6 days later on June 29th from hikers around 6-7 miles away reporting possible Bigfoot activity. We feel that these two reports are more than coincidence. I have attended two expeditions in the Nantahala National Forest that were very close to these two sightings. The area is very rugged terrain with high peaks and river and stream bottoms. There are numerous rock outcroppings, and cliff overhangs. The Appalachian Trail is extremely close to these two sightings. It has long been believed by sasquatch researchers to be a North-South highway for Bigfoots. Numerous animals including whitetail deer, wild pigs, black bear, and many smaller animals inhabit this area. In summer months there are lots of edible plants, and berries. With all this food, cover and waterways, it is perfect habitat for a large bipedal primate.</t>
  </si>
  <si>
    <t>the spinal crease is an interesting feature to note</t>
  </si>
  <si>
    <t>https://www.bfro.net/GDB/show_report.asp?id=50721</t>
  </si>
  <si>
    <t>Shortly after laying down for the night during a backpacking trip in the Nantahala Wilderness, we heard a howl that lasted 10-15 seconds, with a change of tone for the last few seconds. This howl could not have been mistaken for any other animal and sounded very similar to recordings of other howls. In the next 2 hours we both heard random whoops also. The next day while hiking we came across several very interesting signs along the trail. The first was spotting what looked like a game trail that crossed the hiking trail. Upon closer inspection, the tracks in the well traveled trail clearly were not made by bear or any other four legged animal. The footprints on the trail had left deep impressions where the heel contacted the ground and footprints much larger than my foot were also seen. The distance between the tracks was approximately 5 feet on average and the depth of the tracks where the heel had sunk down was 3 plus inches. The ferns and weeds in the trail that had been pressed down were still green and flat which made me think the tracks had been made within the past couple of days. I followed the trail in both directions for approximately 150 yards and the footprints remained consistent in both directions. After traveling the hiking trail further down the ridgeline for close to mile I spotted another trail that crossed the hiking trail. The footprints here were identical to what we saw at the first trail. I took pictures to gauge the depth and length of the prints. I found a stick on this trail that had blood on it. I regret not keeping it for evidence to see what type of blood it was. The location of both trails had some similarities: both were located in gaps along the ridgeline and there was an unusually high amount of limbs and trees wedged in tree forks at both sites. One other strange observation made along the trail was finding 3 large white mushrooms placed upside down near the trails. One of these was on a rock and another was found on the trail while following the footprints. The area where we found these signs was the direction where we had heard the howl the night before.</t>
  </si>
  <si>
    <t>lower ridge trail 2-3 miles from the Standing Indian Campground</t>
  </si>
  <si>
    <t>FR 67 , Wallace Gap Road</t>
  </si>
  <si>
    <t>ridgeline , valley</t>
  </si>
  <si>
    <t>deciduous trees , mushrooms , beech trees , oak trees</t>
  </si>
  <si>
    <t>I have talked with the witness on the phone and by email numerous times about his report. I have found him to be a very credible and informative witness. The witness and a friend were doing some hiking on the Appalachian Trail near Standing Indian area in the Nantahala National Forest in Macon County. They had camped for the night near the Carter Gap on the AT. Around Midnight they heard a very distinct howl that was loud and lasted for 10-15 seconds. He stated the howl had a very distinct "two tone" sound to it. He knew of no animal that could make this sound. Later that night they heard "whoop" calls from the distance in the same direction. The witness stated the howl was very clear but was over a mile away. "Whatever it was it was very large". The whoops were somewhat closer in range and about an hour later. I directed the witness to listen to the 1994 Ohio Moaning Howl and also to the Sound Cloud site for Mononga Hela which has many different recordings of possible Sasquatch sounds. He selected the Decatur Ga 2012 howl Decatur GA 2012 Howl and the Ohio Moaning Howl as the ones it sounded more like. BFRO Report 28982 explains where the Decatur howl came from. The link provided here is actually two recordings put together. The first part is Mononga Hela's original recording, and the second part is a better recording captured by Investigator Gudrun Hrizuk, about 9 months after MH's recording was made. Together they make a much better case. This witness was very forward in saying that the howl he heard had a "two toned" sound to it. The next morning they packed up and continued their hike on the AT. His hiking friend had a problem with a boot, the heel had came apart. So they decided to take a short cut and go down the Lower Ridge trail to the Standing Indian Campground. It was down this trail, in rather large weeds and ferns, that they discovered where something large had crossed the trail. They then discovered the large tracks/trail in two separate areas. He stated the tracks were very deep in the leaf matter and that they were larger than his size 13 boot. He was able to follow them for a very good distance and the stride length was an estimated 5 foot in distance. He took these photos, the compass is showing the depth. He also stated that they found 3 large mushrooms "picked" and placed beside the trail. These mushrooms had no bite marks what so ever. He did not think to mark the area with some kind of marker and did not have a GPS. Both of them realized, that the howl they heard the night before was in the direction of the Lower Ridge trail area. On July 7th, I hiked to this very remote area. Although I did not find his exact location due to a storm coming in, I did observe the following: Very high weeds, large ferns, two possible tracks and a tree break. This area is a very rich area and it was very easy to see where something had went across the trail. I found this very interesting track about 12-13 inches long, the map is 11 inches long: Also, I found this possible tree break/twist that was directly across the trail. It was clearly blocking the main Lower Ridge Trail. The witness did not remember this at all when they went down the trail. My visit was cut short by a very hard summer storm. This is a rich area, full of mushrooms, beech and oak trees. The witness is very knowledgeable in the outdoors. He has a good knowledge of wildlife and was very to the point that what they heard was not coyotes or any known animal. He has many wild animals on his farm and has never heard this before. This report could possibly be related to BFRO Report 50721. This report was filed by this investigator as a roadside Class A sighting located some 6-7 miles away from this location. I find this to be much more than a coincidence.</t>
  </si>
  <si>
    <t>https://www.bfro.net/GDB/show_report.asp?id=49148</t>
  </si>
  <si>
    <t>2005-2006</t>
  </si>
  <si>
    <t>[Editor's Note: The observation described below is Class B. The Class A observation was told by family members during the course of the on site interview. See the *investigator's comments* section of this report. The two men who had the Class A sighting do not care to type it up themselves. Their incident is so closely connected with this Class B submission from this family, that it should be combined. The men's incident is clearly Class A, so the *combined* report should show a Class A ranking. There will not be a separate report for their incident.] It was a damp July night around 10:00 and we were staying at my Grandpa's house. My family and I had a fire going outside. We were all sitting around it talking. It rained all day so the night seemed darker than usual. The house is set on thirty wooded acres with a creek about twenty-five feet away. There aren't many houses on this mountain due to the fact that it runs with the Pisgah National Forest. I went in the house to get the cd player. It was a very still night. We listened to a few songs; when we decided to play the Sierra Sounds cd with bigfoot recordings on it. As we listened to the cd we all became jumpy and the feeling of someone was watching us came over us. We then started hearing sounds of what sounded like saplings being broken up above us; higher up in the mountain. We just laughed it all off as nerves. Then we heard what sounded like a tree about ten inches around being broke then slide down the mountain at us. All us became scared and ran to the porch of the house for protection. When I seen my cousin run I knew it had to be something. He is in his late thirties and has grown up in the mountains. He is familiar with the animals sounds and the layout of the mountain. I don't know if it was anything or not, but it sure scared the heck out of us.</t>
  </si>
  <si>
    <t>Hot Springs</t>
  </si>
  <si>
    <t>forest , mountains , creek</t>
  </si>
  <si>
    <t>branch breaking , rock throwing</t>
  </si>
  <si>
    <t>pacing</t>
  </si>
  <si>
    <t>The report above was the initial submission by the family member who contacted us first. Her report does not mention the Class A incident. The Class A incident was described shortly after this first contact. I began correspondence with the witness and her family beginning in February of 2006. She resides in Michigan and stated that she has relatives that live near Hot Springs, NC. Her grandfather owns a large tract of land in the mountains which serves as the meeting place for the extended family reunion, every summer. The incident she mentions above happened on one of the days of the reunion. Because of a prior sighting, a family member had previously purchased a copy of the Sierra Sounds recordings (which has recordings of various bigfoot vocalizations, including aggressive chatter). The evening after the rain had stopped they played the Sierra Sounds CD and shortly thereafter they heard pacing on the ridge behind them at approximately 100 feet in distance. In addition to the pacing, they heard branches breaking and a tree was thrown down the ridge at them. The family left the campfire and went inside. I also interviewed the woman's brother. He was one of the two men who had Class A sightings in August 2001, again during the family reunion on the mountain. This is the incident that got them interested in the subject originally, and led to them obtaining a copy of the Sierra Sounds recordings: The brother and his cousin were hiking up an old logging road near the grandfather's property and decided to take a break on a bluff overlooking a ravine. A rock the size of a "volleyball" was hurled at them from above. They looked and saw a bigfoot-like animal 40 yards away staring at them. It was squatted down with its elbows on its toes. Its arms were massive and its hands were large. It was covered in reddish brown hair and its chin was tucked down. It was a girthy animal; three and a half to four feet from back to front. He said its hair was straggly and there were no visible ears. It was squatted back on its calves. The brother and cousin ran down the mountain to the trailhead. They returned home, shaken by what they saw. In August of 2006, BFRO investigators Leigh Culver (GA-BFRO), Jason Vogan (NC-BFRO), Nick Wamboldt (GA-BFRO) and myself (NC-BFRO) met with the family on their property. We had previously asked them to call us if more things happened around the property. They called and told us activity the night before. They wanted us to come see for ourselves the next night. Before we arrived the family had gathered around a fire outside their home. They said they heard a wood knock several yards off into the thick treeline. The knock caused the family to go back inside the house. When we arrived we looked around the area for anything of interest. We found a possible track on the nearby mountainside where the brother and cousin had their sighting a few years before. Various family members told stories of rocks and logs being thrown at them. Two weeks later a BFRO expedition (the first NC expedition) focused on this area for a few days before moving on. They eventually followed the highest ridgeline to a rainforest-like area near the Appalachian Trail where some distinctive sounds were eventually heard by most of the participants. The Pisgah Nat. For. zone in western NC is mountainous and sparsely populated. It is north and east of Smokey Mountains National Park, which straddles the Tennessee border. Portions of the Pisgah region get a lot of rain. Those areas are mossy and ferny and full of wildlife. The distinctive sounds on the NC expedition were heard in one of these rainforest-like zones in the high country. A few misc. photos from the BFRO's September 2006 North Carolina expedition:</t>
  </si>
  <si>
    <t>https://www.bfro.net/GDB/show_report.asp?id=13492</t>
  </si>
  <si>
    <t>I also interviewed the woman's brother. He was one of the two men who had Class A sightings in August 2001, again during the family reunion on the mountain. This is the incident that got them interested in the subject originally, and led to them obtaining a copy of the Sierra Sounds recordings: The brother and his cousin were hiking up an old logging road near the grandfather's property and decided to take a break on a bluff overlooking a ravine. A rock the size of a "volleyball" was hurled at them from above. They looked and saw a bigfoot-like animal 40 yards away staring at them. It was squatted down with its elbows on its toes. Its arms were massive and its hands were large. It was covered in reddish brown hair and its chin was tucked down. It was a girthy animal; three and a half to four feet from back to front. He said its hair was straggly and there were no visible ears. It was squatted back on its calves. The brother and cousin ran down the mountain to the trailhead. They returned home, shaken by what they saw.</t>
  </si>
  <si>
    <t>shaggy hair , no visible ears</t>
  </si>
  <si>
    <t>rock throwing , squatting</t>
  </si>
  <si>
    <t>squatted down with elbows on its toes , squatted back on calves , chin tucked</t>
  </si>
  <si>
    <t>https://www.bfro.net/GDB/show_report.asp?id=13493</t>
  </si>
  <si>
    <t>several children playing outside heard yelping and whistling so they mocked the noises as they did the creature communicated back with them sounding closer and closer as the yelping conversasion went on so the children decided to take a hunting dog to the edge of the woods as they did the dog grew silent with his tail and ears raised the creature sounded like it was at the top of the mountain they yelped back and in an instant the creature came closer and sounded like it was at the edge of the woods</t>
  </si>
  <si>
    <t>NC Hwy 209</t>
  </si>
  <si>
    <t>Hwy 209</t>
  </si>
  <si>
    <t>mimicking</t>
  </si>
  <si>
    <t>yelping</t>
  </si>
  <si>
    <t>I called the witness who reported the incident and arranged to meet at the exact spot where the interaction happened on 2/8/2012. The area is in a rural, mountain valley with scattered farms, thick forests and rugged terrain. I met with the reporting witness and some of the other witnesses at their home and asked them to explain exactly what happened and what they were doing. They were outside at about 6 or 7 in the evening just playing and goofing around. A woman there was making sounds with a piece of pvc water pipe and after a few minutes they heard a yelp from up on the mountain. They started making yelps and whistles back and the animal quickly started down the mountain towards them. Whatever it was always stayed just out of sight in the woods. At one point a boy took a dog to the edge of the tree line where the dog stopped and refused to go any further and became visibly frightened. The interaction continued for a few minutes then ceased. One adult there commented about a rancid smell. After talking with the witnesses I can add that other incidents have happened over the last several months at this location. The incidents include animal feed taken out of a sealed container, hunting dogs had to be dragged through certain areas of the woods, feelings of being watched, a game cam would take pictures of just woods and possible wood knocks. During our conversation, I told them that I believe sasquatch have a taste for sweets, especially honeybuns. They looked surprised and said that for months they had been trying to "catch a coon in a box trap." They were planning on using the coon to train a hunting dog. They were using honeybuns and each time they checked the trap it was sprung but contained "no coon and no honeybun." After talking with the witnesses and taking into consideration their knowledge of hunting, local animals and having lived in the remote area their whole lives, I'm certain that they interacted with a sasquatch and have been visited by them in the past.</t>
  </si>
  <si>
    <t>https://www.bfro.net/GDB/show_report.asp?id=32447</t>
  </si>
  <si>
    <t>Mcdowell</t>
  </si>
  <si>
    <t>Before describing the incident I thought I should give you some personal background. After my family had a suspected nighttime visit from a juvenile sasquatch about a dozen years ago, I’ve developed a keen interest in the subject and have read hundreds of sighting reports in the BFRO site. By learning what to listen for and following up leads, I have identified my own research site in the northeastern US where I have had a string of auditory encounters/interactions that have included woodknocks, screams, stalking, and a possible infrasound experience. I’ve located a number of stick structures on my site. I’ve joined my state BF association for which I have investigated an alleged Class B sighting. I have also hiked other areas of my state in the company of others more experienced than I, and have observed tracks and learned where to look for them. I should tell you that when I have had the experiences described above, such as a scream directed at me in the dark from 40 yards away, or a single baseball bat, hollow sounding “thwok” on a tree just over a slight rise in the terrain at a similar distance, or the stalking foot steps perhaps 50 feet away, my first reaction is to go into denial, with my mind first racing through various possible alternative scenarios to explain the sound. After that, once I have realized that the other scenarios are unlikely explanations, I have a natural tendency to dissociate from the fear reaction, I remain calm, avoid looking in the direction of the sound, and simply move away from the area at a deliberate, but unhurried pace, to avoid showing fear. Often, the fear kicks-in hours or days later. I have never felt threatened during an incident. I was very excited when I was invited to visit an elderly friend who lives in the mountains of western North Carolina, as I knew there were some notable sightings in the general area as well as a BFRO expedition. I arrived after dark on a Tuesday and discovered that my friend’s summer home is located at the top of a mountain. Her “development” consists of about 60 homes tucked away in the woods on steep slopes accessed via a series of narrow gravel and macadam roads. My first thought was – they built this development in a likely squatch habitat. Apparently an effort was made to keep the environment natural and retain most of the trees. It really was like staying in a tree house. At night time, it was possible to see only the two neighboring homes, one located 50 feet from my friend’s house and the other perhaps 50 yards away. Her house has large picture windows, front and back, through which the occupants could easily be observed at night. Indeed, as we sat watching TV after dinner, I began to have the creepy sensation of being watched, although my friend told me that neither of her neighbors was in residence that night. After the news, about 11:30, I told my friend I was stepping outside from some night air, when in fact my intention was to have a look around and listen to the woods. I took up a position in the shadows on a flagstone walk which spans the front of her house, standing beneath the low overhang of the roof. The area in which I was standing was not well lighted, but I observed that my friend had spot lights facing away from her home on both sides, lighting the space between the homes and partially illuminating the road in front of her house. The front of the house faces up the slope and the house itself sits below the road level. In between, on a slighting higher “terrace” is a curved gravel driveway in which our two cars sat. I peered around the side of the house and noticed the house was on a very steep slope. The front of the house was tucked into the mountainside, but in the back half, the foundation was exposed and the deck jutted out over the slope, supported by several wooden “legs.” I wasn’t outdoors more than five minutes before I was startled by what sounded like answering wood knocks: a single thump that came from the woods at the one o’clock position, followed by another “answering” thump 5-10 seconds later, coming from about three o’clock. The sounds were repeated every couple of minutes for perhaps 15 minutes and it sounded as if the second knock was changing positions slightly. I estimate that they were a couple of hundred yards away from my position. Noticing a wood pile next to my friend’s house, I picked up a thick log and added a third knock by whacking a nearby tree. I noticed that the first knock came again quickly, almost in answer to mine. After few repetitions, the knocks stopped. There was a slight breeze that evening that gusted through the trees from time to time. On one such occasion, I heard what sounded like a small stone hitting the roof that overhung my position. I told myself it was a probably a tree branch falling on the roof, but when it happened a second time perhaps 15 minutes later during another gust, my eye caught the trajectory of a small stone whizzing overhead from the brush on the other side of the cars and bouncing off the roof above me. Then from the corner of my eye, I caught a flash of something gray moving to my side of the road. I told myself it was my imagination. The wood thumps resumed. This time, I did not feel secure in leaving the shelter of my position, so I did answering stomps on the flag stone. The knocks kept coming but the intervals between them were longer. After about an hour of being outdoors, I decided to go inside. I noticed that my friend kept the lights on all night. Next morning, when I asked her about the lights being on, she said that since her husband passed away about two years before, she worries about someone breaking into the house. There had been some break-ins during the winter one year at the home of a neighbor, which unnerved my friend, even though the perpetrator had been apprehended in the midst of a break-in. I asked about the wildlife of the area and was told that there were plenty of deer and occasional bears were in the neighborhood. Late in the afternoon of the next day, I went for out for exercise, running the steep looping roads around the development. As I set out, I observed that the woods across from the front of the house where I’d been standing on the previous night, had some of the most dense brush I have even seen. As I ran downhill through one of the undeveloped areas, one with a road and a no houses as yet, I had that sense of being observed. I paused at an intersection where two roads intersect with a trailhead, noting that the well-maintained trail on the left side of the road seemed to become a game trail on the other side; however, to reach the game trail from the road, you would have to scale a steep 12-feet high bank after crossing a shallow drainage culvert. Yet the game trail seemed to be frequented by larger animals. Inspecting the bank, I found what appeared to be the impressions of the front three-quarters of two, human-like foot prints jammed into the soft dirt of the bank. I could feel the impressions left by the toes. That night after TV, I again went outside and smoked a cigar this time. I heard the thumps again coming from the same general direction, that is, northeast and uphill from my position. I heard a plaintive, eerie howling coming from the south, behind the house. It sounded every 30 seconds of so for perhaps 20 minutes. I told myself it could be a dog tied outdoors. I decided not to interact that night. I just had a feeling that it was not the thing to do. Finishing my cigar, I went indoors, read a book and turned off the light. I do not know how long I had been asleep before I was startled awake by what sounded like heavy foot thumping on the roof, which was separated from the ceiling of my room by a narrow crawl space. As I sat up in my bed, I heard another couple of thumps that sounded as if they came from the area over the closet. In my sleepy state, I reasoned that perhaps my friend in the adjoining room had bumped the wall in her sleep. Soon I was fast asleep again, only to be scared awake by what was clearly pounding on the walls of my room that was so loud, my first thought was, “Someone is breaking into my room!” I sat up in bed and threw on the overhead light in my room. Now I remembering thinking, “This has to be a visit from bigfoot” because of the loudness of the sound and the fact that the walls of my room are fairly high above grade, due to the steep slope. I was in a bit of denial about this and was exhausted from the day’s workout on mountain roads at higher than normal altitude for me (almost 4000” above sea level;) although I tried to stare out the window to see if a form appeared, I quickly fell back to sleep. Then I was awakened again by what sound like hands being slapped on the roof or walls, more lightly this time, and moving in a away from my position down the slope. I did not feel threatened and had a feeling that the maker of the sound was leaving for the night, I had that distinct impression. I heard nothing more. Next morning over breakfast, my hostess asked me if I had been awakened by that that “awful pounding” on the roof. We traded our stories. My friend told me that nothing of the sort had happened before in the 25 years she and her husband had lived in the house. She had had raccoons in the attic of her Florida home, which required the services of a pest control company, but she maintained that she had never heard anything so loud. She was concerned and asked me what I thought it might have been; I pleaded ignorance, and said I would confer with the neighbors, a couple in their late 50s who had arrived the previous night for a stay of a few days. The husband dismissed the noise, saying that it might have been made by critters moving indoors away from the cold. However, I was later told that he checked the crawl space and found no evidence of an animal infestation or occupancy. Before leaving my friend to continue on my trip towards eastern NC, I inspected the area around her house for footprints. I found none, but I discovered that a tall tree grew up through the back deck through a hole that had been cut for it. The tree would provide easy access to the deck and roof, while the low roof in front would make the roof accessible from that position.</t>
  </si>
  <si>
    <t>Little Switzerland</t>
  </si>
  <si>
    <t>walking on roof , rock throwing</t>
  </si>
  <si>
    <t>1 knock every 5-10s for 15 minutes</t>
  </si>
  <si>
    <t>I spoke with the witness on the phone for well over an hour and have since exchanged several emails with him. I found him to be an honest and forthcoming person. His main desire was to protect his friend who owns the house that this occurred at. This only lead me to believe him more. He is fairly well versed in the field and wants to learn more, I found his questions to be intelligent and to the point. I got the impression from him that he was relieved to speak to someone that wouldn't judge him. He also seemed more relaxed after we spoke. I hope that talking to me and relating his experience gave him some sort of closure. I was able to find the house with his directions. I had a copy of the report with me and was able to place myself in the location the witness was standing. Given the information that he provided me with, it is my opinion that his experience is absolutely plausible. During the months that he was there, the human population is not as prevalent as it would be in the summer months and a curious animal would be more apt to approach a house. I will be spending more time researching this location in the months to come. This area is not too far from the Linville Gorge, also known as "The Grand Canyon of North Carolina".</t>
  </si>
  <si>
    <t>https://www.bfro.net/GDB/show_report.asp?id=24988</t>
  </si>
  <si>
    <t>Rick Duane</t>
  </si>
  <si>
    <t>My girlfriend and i had been shopping at walmart in spruce pine nc late one night. we left to head for home which is about a 20 min drive. by this time it was about 2 am. we left wal mart and headed back out the highway toward the turn-off for marion(home). no cars were out only us, we see in our headlights about 150 feet ahead a dark brown hair covered animal crossing the road very slowly. We were probably traveling about 35mph. we looked at each other as if to see if the other was seeing the same thing i leaned forward in my seat to see if it was a bear, about that time we realized it was walking on two legs and was kinda side stepping and it was staring right at us. it was moving from the left side of the road to the right and then just disappeared into a field. we slowed down just as we approached the spot, it was and it was gone, no sign of it at all. this was something that neither of us had ever seen! I felt like whatever it was layed down in the field so we couldn't see it any more. we didnt say a word for a few minuets becuase we just couldnt believe what we had seen. then we were like... did you just see that ?? what was that?? later we realized we had definately seen a sasquatch!</t>
  </si>
  <si>
    <t>leaving the Spruce Pine Walmart towards the BRP near the field about .5-1 mile down th road</t>
  </si>
  <si>
    <t>Spruce Pine</t>
  </si>
  <si>
    <t>Hwy 226</t>
  </si>
  <si>
    <t>road crossing , side stepping</t>
  </si>
  <si>
    <t>side stepping</t>
  </si>
  <si>
    <t>I spoke with the witness to this incident at length on the phone. The witness is a former Park Ranger and now teaches emergency personnel in Off Road EVO (Emergency Vehicle Operations). I find the witness credible and truthful. The witness stated that he and his wife had gone to Wal-mart in Spruce Pine, NC on the night the incident took place (Wal-Mart being roughly a mile from the Blue Ridge Parkway). He stated that after leaving Wal-mart around 2AM the return trip to Marion, NC took them on a rural back road between the two towns. The night was described as being clear and cold with nothing that would interfere with visibility. This was late September early October time frame. Witness couldn't recall exact date due to the time between incident and present. Witness stated that he was in the passenger seat and his wife was driving at a speed around 35mph - 40mph at or near the posted speed limit. He stated they were having a general conversation as they rounded a curve in the roadway. The first thing noticed as they came out of the curve into a straighter portion of the roadway about 100 - 150 feet in front of the vehicle was a very bright eye shine (yellow in color) from their headlights. He told his wife to immediately slow down because there was something in the roadway. He leaned closer toward the windshield of the vehicle (believing at first it may be a bear), trying to get a better focus on the animal in the roadway. He stated at that moment he realized that the animal was on two legs and not four. Animal was said to be walking from the left side of the roadway toward the right side of the roadway. The animal was somewhat "slumped over" and its arms extended down to about the knee area. The animal was covered in a reddish dark brown hair or fur and appeared to have a "strong upper body (thick) with strong legs, approximately six to seven feet tall." The animal appeared to be "side stepping" across the roadway. The animal continued in a quick side stepping fashion towards the right side of the roadway as they approached closer in their vehicle. The animal exited right side of roadway on two legs into a field that contained "knee high grass". Witness stated that his wife slowed almost to a complete stop as they looked into the field trying to see the animal. They could not see any signs of an animal or any type of movement in the field. He stated there was no doubt that the animal had laid down in the tall grass in an effort not to be seen. He and his wife continued to look into the field for a couple of minutes and saw nothing. They could not understand at that moment how the animal had evaded being seen in the field. They later concluded that the animal must have lain down. Witness stated he and his wife did not discuss the event immediately. Witness said it took a few minutes for them both to process what they had seen. He was absolutely sure that this was not a bear or any other animal he or his wife had ever seen. Witness did state that there have always been people speaking of these types of incidents occurring in the area, he just never thought he would ever experience an event like this in his life. I will be visiting area in the near future by invite from the witness. E.O.R. ( End of Report)</t>
  </si>
  <si>
    <t>first report noting side stepping , that is odd</t>
  </si>
  <si>
    <t>https://www.bfro.net/GDB/show_report.asp?id=30757</t>
  </si>
  <si>
    <t>Mitchell</t>
  </si>
  <si>
    <t>My wife, children, my father, our lab mix dog and I were camping At Bear Den Campground Sept 7th thru the 11th, 2000. The campground is located just off the Blue ridge parkway near SprucePine, NC. I have summited a report earlier this year my grandfather told me about (local legend stuff). Anyway, The first night there I could not sleep and was reading a book, it was around 2-3am. I turned off the lantern and was just getting settled in when I heard a howl/moan. It sounded sort of like a cow bellowing only alot deeper. The sound was off to the southwest of the campsite and sounded maybe 1 mile away. It was very quiet that night and I could hear away in the distance a train coming through the valley. This sound would call out (oooooohhhh, ooooooohhh, oooooooohhh) like it was lost or searching for something. I sat up and listened to it for more than 30 mins. I looked over at my dog but he was just asleep. It moved away over the ridge the the west. I thought at first maybe it was a cow and a layed back down to go to sleep. I woke up around 4 am hearing it again this time coming back over the ridge and going more back to the south east. I told my wife about the next day, she did not believe me. My father arrived at the camp on the 9th. The morning of the 10th my dad asked me if I was up the previous night. I told him no, I went bed around 11pm and sleep all night till 7am. He said he heard what he thought was a bird at first in the trees directly behind my tent around 3am. He said it made a Whoop, Whoop, Whoop noise and lasted for several mins and was very loud. He got up with his flashlight and checked around but didnt see anything. He described the noise as something up in the trees. The trees at the camp site where mostly pine with a few large oaks. We didnt check around for anything then because he was sure it was just a bird or something. The same thing happened on the morning of the 11th. He stated to me that "that thing was back again a 3 o'clock in the morning". He described to me the same whoop, whoop, whoop sound and that it ended very low in a chattering kind of sound you hear at the zoo, like a monkey. My wife heard my dad and said she had heard it both nights. I slept through the whole thing. I sort of felt that maybe it could have been a bigfoot but both my wife and dad described it as being up in the trees behind the tent. Also my dog did not wake up at any of the noises. This dog can't stand any kind of wildlife and will bark at it till it leaves. Only around people does he "lounge around". I kept asking my wife and dad to give me more details such as smells. Neither smelt anything or heard any other noises. I figured that it had to be just some animal or maybe a peacock because it did not come across as any of the other vocalizations encounters I have heard about before. About a week after we got back My dad, stepmom, wife and I were at my home and the conversation went back to those sounds. Both my wife and dad said "It sounded like something a the zoo" again and I remembered that this site has vocalizations recorded. I played the howl and scream. The howl is close to what I heard only much longer, lower in pitch and slower. When I played the scream both my dad and wife "went white". My dad jumped up and said "that's it!, that's what I heard only there was like a chattering at the end". My wife refused to discuss it any further and acted both scared and mad. Please note I have 3 kids ages 3- 10 years old and they nor my dog heard or seemed to hear anything. I hesitated about posting this report until I read the most recent postings about the vocalizations, especially the sightings of a bigfoot up in a tree. I have never heard that these things could climb before. Also how my dog did not react to any of the sounds, I noticed in another report how some dogs will react and in one case the dog did not at a sighting.</t>
  </si>
  <si>
    <t>Bear Den Campground 600 Bear Den Mountain Road Spruce Pine, NC 28777</t>
  </si>
  <si>
    <t>Bear Den Mountain Road</t>
  </si>
  <si>
    <t>Bear Den Campground</t>
  </si>
  <si>
    <t>forest , mountains , campsite</t>
  </si>
  <si>
    <t>cow bellow , whoops , chattering</t>
  </si>
  <si>
    <t>https://www.bfro.net/GDB/show_report.asp?id=450</t>
  </si>
  <si>
    <t>Montgomery</t>
  </si>
  <si>
    <t>In 1990 + - I am not sure of the year I was going to the beach down hwy 220 south with my husband, he did not see any thing. As best I can remember we were close to Candor NC, where 211 toward Pinehurst and Aberdenn NC comes together though it is a very rural area farms and woods. There is an area where it is very straight and slightly a long grade going down hill so you can see for a long way. I am not good with distance but I saw something big and black/brown come out of the woods go across the 4 lane and vanish in to the woods on the other side. Now I was going 60 +- miles an hour it was so fast it looked like it was gliding sort of and swinging it's arms. Of course my husband, now ex-husband did not see anything. I got to the place in the road where it crossed and thought to my self what the hell was that! It had to have been big for me to have seen it that far away. I have always wondered until I came upon your web site and it was like a bell went off in my head.</t>
  </si>
  <si>
    <t>on 220 S just north of Candor</t>
  </si>
  <si>
    <t>Candor</t>
  </si>
  <si>
    <t>220 S</t>
  </si>
  <si>
    <t>head set low on shoulders</t>
  </si>
  <si>
    <t>arms swinging , smooth gliding gait</t>
  </si>
  <si>
    <t>I conducted a phone interview with the witness on the report that she submitted on 8/11/06 She was driving down Hwy 220 south in Montgomery County, NC, in the summer of 1990.The weather was sunny and clear. The time was around 10:00 AM. There was very light traffic at this time. She first noticed the figure as it crossed over a four foot barrier fence that runs along side of the highway just inside the woodline.That is when she first noticed that it was walking on two legs like a human. It did not have any trouble stepping over the four foot high fence, and then crossed the four lane highway at a fast speed. It ran with a smooth, almost gliding movement. It did not bob up and down when it ran. It ran on two legs the whole time and was slightly hunched over as it ran. It was covered in black/brown fur and the head was set low on the shoulders. It first crossed the Southbound lanes, then the Northbound lanes, then stepped over the fence on that side and disappeared into a pine thicket. She could not give me a height estimate of the figure. She was not sure of the height and did not want to guess. She would only say that it seemed to be "huge".</t>
  </si>
  <si>
    <t>https://www.bfro.net/GDB/show_report.asp?id=15492</t>
  </si>
  <si>
    <t>One morninig after leaving the camp ground in the national forrest to get a biscuit me and my father saw something big walking across the road. I couldnt identyfi it. it was walking then stoped looked at us real fast and steped off the road into the woods. their was a road sign when this thing walked in front of it it completly blocked out the sign. I asked my dad if he had seen what I had seen and he said yes. Isaid thank god I thought I was going crazy or something. We pulled up to where the thing steped off the road and looked around nothing nothing at all the brush which this thing had went throught was not even moving. we got back in the truck and started driving my dad said what in the world was that. We tried to rule out every other possiblity but big foot but they didnt work out to good. First Isaid it could have been a bear or some one riding a horse. But my dad said if it was a bear it wouldnt be walking upright unlees it was thratened or try ing to reach for food and it wasent presnt,and bears arent around the stanley county area.Then my dad said maybe it was a horse because there are horse riding trailand a horse camp in the national forrest,But theres one problem Something as big as a horse or a bear should have upset the brush and it should have been moving but it wasnt. Some thing very fast and very smart had to have steped over te brush. After all this did only happen in 30 secs while we drove down the road. And Iprety much Agree with my dad. Thanks for your time. Ps I couldnt spell the name of the national forrest its one of those native american words I always have troble with those.</t>
  </si>
  <si>
    <t>Uwharrie National Forest</t>
  </si>
  <si>
    <t>Badin</t>
  </si>
  <si>
    <t>honeysuckle , pine trees</t>
  </si>
  <si>
    <t>brown black</t>
  </si>
  <si>
    <t>road crossing , looked at car then continued into woods</t>
  </si>
  <si>
    <t>The sighting may have occurred very close to the border of Montgomery and Stanly. The witness has agreed to show me the area of the sighting in the near future. The name of the county will be revised at that time, if necessary. The witness and his father were camping in Uwharrie National Forest and had left to get biscuits for breakfast. When returning to the camp, the witness and his father saw something on the side of the road at approximately 7:00 or 8:00 a.m.. The distance to the animal was too great for any detail, and it appeared to be a large mass that was standing upright. The witness and his father later agreed it could not be a bear, horse, or deer. There is no resident black bear population in Uwharrie National Forest or this general area of the Piedmont, although rare transients have occasionally been seen. There are horse camps nearby, but the animal was standing. They thought the figure was likely 6 to 8 feet tall and brownish black. The father thought it was hairy-looking and had no idea what it was. When they saw the animal, it briefly stopped, turned, and quickly paced off into the forest, walking downhill. While walking, the figure blocked out a sign on the side of the road. At that distance, two legs could be seen as the creature walked away. Gender could not be determined. The witness added that the duration of the sighting was more like 6 or 7 seconds. Upon reaching the area where the animal stepped over the bushes, they got out of their truck and did not see any brush disturbed, which they thought was strange for such a large animal. The father and son did look briefly for tracks and found none. The terrain was hilly. Vegetation consisted of honeysuckle and pine. The weather was clear. The sun was just coming up, and morning light was bright I asked if this could have been a prank. The son told me that he didn't know how someone could have walked through the thick bushes. He also wondered why someone would be in a monkey suit at 7:00 or 8:00 in the morning in Uwharrie NF. I also spoke directly to the witness's father. The father and son both seemed credible. ------------------------------------------------------------------- Update: I have met with the witnesses and visited the location of the sighting. The sighting was in Montgomery County in the Badin Lake area of Uwharrie National Forest. Distances were measured. The distance to the animal when it was first seen was approximately 425 feet. As the truck approached, the animal disappeared from view at approximately 250 feet. In this investigator's opinion, the distance was close enough to consider this incident a Class A sighting. The sign mentioned in the report is 7 feet 4 inches tall. The animal was almost certainly taller, as it was hunched over while walking. Additionally, the embankment drops off fairly quickly as one passes the sign and leaves the road. In early October 2004, the witnesses returned to the general area to see if they could detect or elicit any additional activity. Some possible Class B activity (e.g. knocks, vocalizations, bad smell) was experienced. A fleeting sighting was also reported, but it was too dark to discern what it was.</t>
  </si>
  <si>
    <t>https://www.bfro.net/GDB/show_report.asp?id=8983</t>
  </si>
  <si>
    <t>2009-2010</t>
  </si>
  <si>
    <t>I backpack in Uwharrie with a group of up to six kids on a regular basis as a trip leader for a wilderness outing program. This past winter I experienced the same strange occurrance on two different occasions in the same spot at a primitive campsite our group had scratched out along the Super Tree Loop in the Woodrun area of the forest. During the wee hours of the morning in Dec. and once again in Jan. I've heard footsteps crunching through the heavy layer of dried leaves on the forest floor. This "person" was buswhwacking and not walking along the trail. "It" also came from the direction of deep woods just behind my tent and not anywhere near the main trail. Both times it crossed over the trail and continued on bushwacking through the woods in an easterly direction. I have to admit I was a little nervous about even moving around in my tent because I didn't want to attract attention. I laid there frozen both times until the thing was gone and didn't get a look at it. Both incidents happened on especially cold nights in Uwharrie (mid to upper teens). Hunting season was long over as well. Whatever it was did not use a flashlight and walked through the dense woods of this area smoothly without missing a step. The last thing I expected to see was a person out there in that weather at that time of the night with no flashlight. On another occasion in Jan. My co-leader had the exact same experience. He never looked to see what it was either.</t>
  </si>
  <si>
    <t>Albemarle</t>
  </si>
  <si>
    <t>24/27</t>
  </si>
  <si>
    <t>forest , power line cut</t>
  </si>
  <si>
    <t>"bushwhacking" through woods in easterly direction</t>
  </si>
  <si>
    <t>I spoke to the witness by phone on Monday 1/31/2011. During the recount of his incident he seemed fairly credible as to the sounds he heard. While he wasn't quick to say it was a 'Bigfoot' he did think that that activity was unusual, especially since it had happened again to one of his associates a month later. All of the activity they both experienced was in the early morning hours, around 3 or 4 am. I asked if he heard any sound such as breathing, or if he smelled anything unusual and he said no. The 'subject' just walked, through the leaf litter of the forest, off the trail with no hesitation. I asked if it could have just been a deer or other animal and he said no, it was something on two legs for certain.</t>
  </si>
  <si>
    <t>https://www.bfro.net/GDB/show_report.asp?id=27906</t>
  </si>
  <si>
    <t>camping</t>
  </si>
  <si>
    <t>A friend and I was camping at Arrowhead Campground at Uwharrie Nat Forrest. We heard something in the woods on the outskirts of the camp probing the camping area. The next morning my friend asked me if I heard something. I told him that I did and I just did not think anything about it. I asked him what he thought it was. He said it was definately walking on two feet and it was not a person. By the sound of the breaking branches he said it had to be big. It was late October and the ground had a lot of leaves and sticks on the ground. We where at campsites 14a and 14b if I recall correctly. Arrowhead Campground is located near Badin Lake and wildlife is abundant including deer. My friend was a skeptical before that but he was a little stifled by the sounds we heard that night. I asked him if it could have been a horse wandering from the above horse camp or a bear and he said it was walking on two feet like a man but had to be much larger because of the amount of noise of the breaking branches and leaves. We were only around 10 meters from the wood line. We are both professionals in our jobs and he is very trustworthy. I am an Army veteran a have a lot of time in the woods of N.C. GA. TN.</t>
  </si>
  <si>
    <t>Arrowhead Campground in Uwharrie National Forest</t>
  </si>
  <si>
    <t>hardwood trees , evergreen trees</t>
  </si>
  <si>
    <t>circling campsite , branch breaking</t>
  </si>
  <si>
    <t>I contacted the witness by phone. He and a friend were taking a long weekend doing some four wheeling on the designated trails in the Uwharrie National forest. He was traveling alone but his friend, friend's wife and 3 kids accompanied him. It was his first trip to the area, but the friend had been there previously with no activity. They were awakened their last night at about 1am.by bipedal walking around their campsites. The animal was not trying to be quiet, it walked very heavily breaking limbs and branches and was very large by their estimates.The three adults all heard it and were awakened. The next morning his friend asked him if he had heard it? He answered yes but was in and out of sleep. They tried to rationalize the sounds and ruled out deer, horses or bears as it was definately very large and heavy, and walking in a bipedal manner. The witnesses did not hear any vocalizations or knocks, no footprints were found.They did have coolers and totes of food but nothing was noticed moved or missing. There was only one other camper in the campground at the time. This campground is a modern facility with 48 campsites. It is surrounded by heavy forest to the East and Badin Lake just to the west.There are numerous water sheds in the area including the Uwharrie River,and Yadkin River which is dammed up to form Badin Lake and Lake Tillery. Wildlife is abundant including whitetail deer, raccoons,opossums, bobcats, black bear, and lots of migratory waterfowl. The Uwharrie National Forest has had a long history of Sasquatch sightings and activity. Montgomery County has nine reports in the BFRO data base. It is very close to the area where the Greene's Thermal footage was taken.</t>
  </si>
  <si>
    <t>https://www.bfro.net/GDB/show_report.asp?id=41040</t>
  </si>
  <si>
    <t>This happened around 2014 in the Thickety Creek community of Montgomery County, south of the county seat of Troy. A friend at church asked me if I could come down and check his creek for gold. He knew I liked to do some gold panning as a hobby. We never settled on a day or time, I just told him I would come by one day when I got a chance. I ended up getting off work early one day and decided to run down and wash some rocks. So, I parked at his gate and grabbed my backpack at gear and walked about 200 yards from the road. To my left is the creek with about 4ft banks and a steep mountain to my right. I walked down looking for a place to easily get down into the creek without lots of brush. This area is well known for huge Timber Rattlers. So I find a spot next to a huge flat rock that I end up using as a work station. After a couple hours of panning I stopped to take a break. I always freeze a 2 liter bottle of water and drink it as it melts. I’m standing there drinking the water and I hear something fly through the trees above my head. My first thought was “I’ve never heard a bird fly through the trees and hit limbs and leaves like that! Why is it doing that?” So as I stand there puzzled and confused I hear more commotion coming through the tree tops! This time my eyes focus on the sound and I see a rock about the size of a Jr sized football flying over my head and on the bank on the other side of the creek! As I stand there stunned, racking my brain try to make sense of it, I unsnap my 9mm and shout in that direction “You stay over there and I’ll stay over here!” Needless to say I packed up and left, feeling like I’m being watched the whole time! I threw my stuff in the back of my truck and hauled buggy out of there! I don’t know of any animal in the woods that can throw a rock that big that far! I was so effected that I gave up gold panning and hunting for the most part! I never told the land owner or anybody else for that matter for a few years. I still don’t tell many folks. I feel like I have to keep inside or people will think I’m crazy.</t>
  </si>
  <si>
    <t>200 yards off Thickety Creek Road</t>
  </si>
  <si>
    <t>Thickety Creek Road</t>
  </si>
  <si>
    <t>rock the size of a junior football</t>
  </si>
  <si>
    <t>I spoke with the eyewitness by phone to get some additional details and found his story quite credible. As described in his initial report, his intent that day was to do some gold panning on a friends property. This property is in a very remote area of the Uwharrie National Forest and this parcel he was in was about 400 acres. This is adjacent to the Uwharrie Game lands and its extremely plentiful with wildlife and dense forest. Of the two rocks thrown at him, the second larger one he saw flying through the tree cover and it landed with a hard thud. This is the point when "fight or flight" kicked in, to which of course he chose flight, but under cover of his 9mm pistol. He quickly departed for his vehicle extremely shaken and took him a moment to gather his wits and try to interpret what just happened. This area has several similar reports, and warrants additional investigation.</t>
  </si>
  <si>
    <t>https://www.bfro.net/GDB/show_report.asp?id=67540</t>
  </si>
  <si>
    <t>I was camping with a friend in the Uwharrie National Forest. We camped by the first creek bottom on the North section of Dutchmans Trail. We turned into our hammocks about 7:30pm and soon everything started. I heard a lot of moving about on the other side of a nearly dry creek bed around 8:00 pm. The movement was a large animal by the sound of the larger branches breaking. The animal came across the creek near a spot we had been using as our latrine. I turned on my headlamp and yelled out "go on" thinking bear or something. The movement stopped but then started closer to the camp so I yelled out again. Then I got a bit scared when two rocks were smashed together "bang, bang (pause) then bang bang" again. This freaked me out a bit so I yelled again. Then above me on the hillside I heard something being thrown through the woods and landing further down the small valley we were in. Then the day birds started chirping in an arc across the hill side. Not long after an owl started hooting quite far away. Dogs started barking all over the forest and the owl stopped. Then I heard a wail deeper in the woods and it seemed like after the wail the woods went back to normal. I have spent a lot of time in the woods but this chain of events that went on from 8:00pm to around 12:00 am has unnerved me a bit. I knew of these creatures but half believed in them but I have had an experience that has changed how I feel in the woods at night.</t>
  </si>
  <si>
    <t>Where the Dutchman and Uwharrie recreational trails cross take the North section. On a Topo map it is the first campsite at the creek to the right at the bottom of the hill. There are timbers around a fire pit. You can see it as you come down the large hill.</t>
  </si>
  <si>
    <t>circling campsite , branch breaking , rock clacking , rock throwing</t>
  </si>
  <si>
    <t>I spoke with the witness by phone three days after his encounter and the details of the activity were very fresh on his mind. The witness is ex-military and has spent a great deal of time in the woods. He and his friend were camping at the intersection of the Dutchmans Creek trail and the Uwharrie trail. They both went to bed around 7:30pm. the activity began around 8:00pm. It started with loud crashing, limb breaks and intimidating behavior. He heard something walking in arcs just above their campsite, and it kept going back and forth crashing trees and being extremely noisy. The witness yelled at it to "go on". Things got quiet for a minute but started back with movement closer to camp. It crossed the dry creek bed which was about 100 feet from camp. Rocks being banged together loudly numerous times was heard. The witness yelled again, this was at 9pm, then a large rock went thru the trees and landed very nearby. He also noticed daytime birds chirping in an arc above their camp site, and an owl hooting. He noted he felt the woods felt different, with a strange energy level. Things quieted down after awhile. Then he heard dogs barking everywhere and at midnight heard a long loud "wailing' sound. He described it as along drawn out vocalization that sounded like it was in pain. I imitated the Ohio - Moaning Howl for him and he said that was exactly the sound he heard. The witness was extremely disturbed by all this activity and they immediately left the area the next morning, he described himself as "freaked" out by these events. His views of the woods have been changed. The Uwharries have been a "hotbed" of Sasquatch activity over the years. Montgomery County, North Carolina leads the state in reports. It has the perfect conditions for a large biped to exist. There is a mixture of farmland and remote forests, which provide cover and food. Waterways are abundant, with the Uwharrie River and its tributaries, Badin Lake and Lake Tillary to the West, with abundant wildlife, deer, rabbits, wild turkeys, raccoons, opossum and water fowl.</t>
  </si>
  <si>
    <t>https://www.bfro.net/GDB/show_report.asp?id=47026</t>
  </si>
  <si>
    <t>I wasn't going to share this until i saw a similar experience in the same area of the Uwharrie forest. I was at the trailhead of Dutchmans Creek at 9 in the morning during a week day about two weeks ago. Mine was the only car at the trailhead until after 10:30 with only logging trucks passing through every 30-45 minutes. I was walking down Dutchmans Creek, enjoying the solitude and quiet of the forest when I turned a bend and heard a loud wood knock at my two o'clock and was answered by another at my 10 o'clock within one second of the first. It threw me off because it sounded like an answering reply. I walked back up the trail and hung out for about thirty minutes just listening relaxing before I choose to head back down the trail. As i approached the same bend in the trail I again heard a wood knock at my 10 o'clock and then a second at my 5 o'clock. Extremely weird I thought, and again within one second of each other. I decided to walk back up the trail towards the second knock. There's an atv trail near the trailhead I walked up until I heard another wood knock around the same area I would have estimated the second at my 5 o'clock would have been. I waited for about fifteen minutes without hearing or seeing anything else. I decided to walk back to the base of the trail head and within twenty foot steps back down the trail I heard something huff at me from over my left shoulder. It came from inside a deep ditch but I didn't see anything there. I've had deer huff at me before when I've gotten close and they spotted me, I'm sure bear huff as well to threaten/challenge something but what got me was that I heard and saw no movement at all throughout this entire time. I walked back to the trailhead, waited 15-20 min and then snook back towards the same spot. I was completely quiet; no rustling from my clothes, boots didn't rustle plants and no crunch from dried leaves or twigs. As I approached I heard what sounded like a guttural baby moan or call. This occurred in high brush on the other side of the ditch to my right. The sound occurred every hand full of minutes and I would creep closer to see if I could spot it. Though the sound would change the direction it was facing there was never any movement in the brush and though I always carry when I'm in the woods I dared not enter into the thick brush, especially since I couldn't identify the animal that had huffed at me nor what type of animal was making the cries from in the brush. I didn't feel spooked until after the event when I thought over what had happened. I enjoy the woods, tracking and following game trails and though most of my experience is in Florida swamps with hogs or deer I couldn't identify the guttural moaning or see the thing that huffed at me.</t>
  </si>
  <si>
    <t>trailhead of Dutchman's Creek Trail</t>
  </si>
  <si>
    <t>Mt. Gilead</t>
  </si>
  <si>
    <t>24/28</t>
  </si>
  <si>
    <t>huff , baby call</t>
  </si>
  <si>
    <t>1 knock then 1 knock reply</t>
  </si>
  <si>
    <t>I spoke with the witness by phone about 6 weeks after his encounter. The accounts were still very fresh on his mind. He spends lots of time outdoors and is an avid hunter. He had traveled to the Uwharries to scout out an area to deer hunt in the upcoming season. He lives in a town fairly close, and the Uwharries have a lot of public game land, with a healthy population of Whitetail Deer. In addition to his very detailed report, I'll add the following details from our conversation. The first sets of knocks were very loud, wood on wood. He estimated that they were within 200 meters or closer. He is very convinced that they were knock responses, communicating his presence. The second set of knocks were at the very same bend in the trail as the first set. They were very loud and a bit closer he thought. The response was within 1 or 2 seconds just like the first. He felt they were sounding an alert that he was back in the area. He hiked toward the sound of the second knocks origin and stayed for a while, as he headed back towards the trailhead he heard a very loud, and deep "huff" from the deep ditch along the trail. He stated he had heard deer "blow" at him before and this was much deeper and resonated as a larger animal. He returned to the trailhead and composed himself to go back and investigate the sounds. Upon returning to the spot he started hearing guttural baby crying sounds. He kept trying to see the source of the sounds but there was no movement. He could tell the sounds were being directed in different directions but there was no movement. There are old abandoned buildings in the area, but nobody else was seen. I asked the witness to try and recreate those sounds and he said he could not do it justice. This went on for a few minutes and then he returned to the trailhead. He was armed with a shotgun loaded with a slug, but would not go into the brush to see what was making those sounds. It was nothing he had ever heard in the woods before. He stated he was not scared until he got back to the trailhead, and started thinking about all the "odd" sounds and knocks he had encountered. The Uwharries are a very active Sasquatch area. There is plenty of cover, food and waterways to support a large bipedal animal. There are many reports from this area and I anticipate many more in the future.</t>
  </si>
  <si>
    <t>https://www.bfro.net/GDB/show_report.asp?id=49906</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</si>
  <si>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</si>
  <si>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</si>
  <si>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</si>
  <si>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</si>
  <si>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</si>
  <si>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</si>
  <si>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</si>
  <si>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</si>
  <si>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</si>
  <si>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</si>
  <si>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When a witness says a general time like "afternoon" a value will be assigned to it for statistical purposes. See below for values.</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</si>
  <si>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</si>
  <si>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</si>
  <si>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</si>
  <si>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</si>
  <si>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</si>
  <si>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</si>
  <si>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</si>
  <si>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</si>
  <si>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</si>
  <si>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</si>
  <si>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</si>
  <si>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</si>
  <si>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</si>
  <si>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</si>
  <si>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</si>
  <si>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</si>
  <si>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</si>
  <si>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</si>
  <si>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</si>
  <si>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</si>
  <si>
    <t>Time Values</t>
  </si>
  <si>
    <t>dawn</t>
  </si>
  <si>
    <t>early morning</t>
  </si>
  <si>
    <t>morning</t>
  </si>
  <si>
    <t>late morning</t>
  </si>
  <si>
    <t>noon</t>
  </si>
  <si>
    <t>early afternoon</t>
  </si>
  <si>
    <t>afternoon</t>
  </si>
  <si>
    <t>late afternoon</t>
  </si>
  <si>
    <t>dusk</t>
  </si>
  <si>
    <t>night</t>
  </si>
  <si>
    <t>evening</t>
  </si>
  <si>
    <t>Behaivor Categories</t>
  </si>
  <si>
    <t>Standing on road</t>
  </si>
  <si>
    <t>the sasquatch was standing on the side of road, standing near the guardrail, or standing just off the road (&lt;5ft)</t>
  </si>
  <si>
    <t>sasquatch was standing off the roadway &gt;5ft</t>
  </si>
  <si>
    <t>Staring at witness</t>
  </si>
  <si>
    <t>the sasquatch was staring at the witness when the witness noticed it</t>
  </si>
  <si>
    <t>Road Crossing</t>
  </si>
  <si>
    <t>the sasquatch was crossing the road whn it was noticed</t>
  </si>
  <si>
    <t>the witnesses noticed the sasquatch as it was just existing in the distance. sasquatch did not see witness initially</t>
  </si>
  <si>
    <t>Window peeking</t>
  </si>
  <si>
    <t>the sasquatch was peeking in the witness' window</t>
  </si>
  <si>
    <t>sasquatch was observed near or around a residence</t>
  </si>
  <si>
    <t>vocalization was heard</t>
  </si>
  <si>
    <t>the sasquatch was observing the witness when seen</t>
  </si>
  <si>
    <t>an object was thrown from an unspecified source</t>
  </si>
  <si>
    <t>acitivty</t>
  </si>
  <si>
    <t>generally activity that was observed</t>
  </si>
  <si>
    <t>sasquatch was circling a camp and interacting with campers</t>
  </si>
  <si>
    <t>wood knocking was heard</t>
  </si>
  <si>
    <t>bluff charge, tree shaking, tree breaking</t>
  </si>
  <si>
    <t>peeking at witness from behind tree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</si>
</sst>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4">
    <font>
      <sz val="10.0"/>
      <color rgb="FF000000"/>
      <name val="Arial"/>
      <scheme val="minor"/>
    </font>
    <font>
      <b/>
      <sz val="10.0"/>
      <color rgb="FF000000"/>
      <name val="Arial"/>
      <scheme val="minor"/>
    </font>
    <font>
      <u/>
      <sz val="10.0"/>
      <color rgb="FF000000"/>
    </font>
    <font>
      <u/>
      <sz val="10.0"/>
      <color rgb="FF000000"/>
    </font>
    <font>
      <sz val="10.0"/>
      <color theme="1"/>
      <name val="Arial"/>
      <scheme val="minor"/>
    </font>
    <font>
      <sz val="10.0"/>
      <color rgb="FF1F1F1F"/>
      <name val="Arial"/>
      <scheme val="minor"/>
    </font>
    <font>
      <u/>
      <sz val="10.0"/>
      <color rgb="FF000000"/>
    </font>
    <font>
      <u/>
      <sz val="10.0"/>
      <color rgb="FF000000"/>
    </font>
    <font>
      <color rgb="FF000000"/>
      <name val="Arial"/>
    </font>
    <font>
      <b/>
      <sz val="12.0"/>
      <color theme="1"/>
      <name val="Arial"/>
      <scheme val="minor"/>
    </font>
    <font>
      <color theme="1"/>
      <name val="Arial"/>
      <scheme val="minor"/>
    </font>
    <font>
      <sz val="10.0"/>
      <color rgb="FF000000"/>
      <name val="Arial"/>
    </font>
    <font>
      <b/>
      <sz val="12.0"/>
      <color rgb="FF000000"/>
      <name val="Arial"/>
    </font>
    <font>
      <b/>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C9DAF8"/>
        <bgColor rgb="FFC9DAF8"/>
      </patternFill>
    </fill>
    <fill>
      <patternFill patternType="solid">
        <fgColor rgb="FFFCE5CD"/>
        <bgColor rgb="FFFCE5CD"/>
      </patternFill>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shrinkToFit="0" vertical="bottom"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0" numFmtId="0" xfId="0" applyAlignment="1" applyFont="1">
      <alignment readingOrder="0"/>
    </xf>
    <xf borderId="0" fillId="2" fontId="5" numFmtId="0" xfId="0" applyAlignment="1" applyFont="1">
      <alignment readingOrder="0"/>
    </xf>
    <xf borderId="0" fillId="0" fontId="7" numFmtId="0" xfId="0" applyAlignment="1" applyFont="1">
      <alignment readingOrder="0"/>
    </xf>
    <xf borderId="0" fillId="0" fontId="0" numFmtId="0" xfId="0" applyFont="1"/>
    <xf borderId="0" fillId="0" fontId="8" numFmtId="0" xfId="0" applyAlignment="1" applyFont="1">
      <alignment readingOrder="0"/>
    </xf>
    <xf borderId="0" fillId="3" fontId="9" numFmtId="0" xfId="0" applyAlignment="1" applyFill="1" applyFont="1">
      <alignment readingOrder="0"/>
    </xf>
    <xf borderId="0" fillId="3" fontId="10" numFmtId="0" xfId="0" applyFont="1"/>
    <xf borderId="0" fillId="2" fontId="8" numFmtId="0" xfId="0" applyAlignment="1" applyFont="1">
      <alignment horizontal="left" readingOrder="0"/>
    </xf>
    <xf borderId="0" fillId="0" fontId="10" numFmtId="0" xfId="0" applyAlignment="1" applyFont="1">
      <alignment readingOrder="0"/>
    </xf>
    <xf borderId="0" fillId="0" fontId="11" numFmtId="0" xfId="0" applyAlignment="1" applyFont="1">
      <alignment horizontal="left" readingOrder="0"/>
    </xf>
    <xf borderId="0" fillId="0" fontId="4" numFmtId="0" xfId="0" applyAlignment="1" applyFont="1">
      <alignment readingOrder="0"/>
    </xf>
    <xf borderId="0" fillId="0" fontId="4" numFmtId="0" xfId="0" applyFont="1"/>
    <xf borderId="0" fillId="0" fontId="12" numFmtId="0" xfId="0" applyAlignment="1" applyFont="1">
      <alignment horizontal="left" readingOrder="0"/>
    </xf>
    <xf borderId="0" fillId="4" fontId="12" numFmtId="0" xfId="0" applyAlignment="1" applyFill="1" applyFont="1">
      <alignment horizontal="left" readingOrder="0"/>
    </xf>
    <xf borderId="0" fillId="4" fontId="10" numFmtId="0" xfId="0" applyAlignment="1" applyFont="1">
      <alignment readingOrder="0"/>
    </xf>
    <xf borderId="0" fillId="4" fontId="10" numFmtId="0" xfId="0" applyFont="1"/>
    <xf borderId="0" fillId="5" fontId="9" numFmtId="0" xfId="0" applyAlignment="1" applyFill="1" applyFont="1">
      <alignment readingOrder="0"/>
    </xf>
    <xf borderId="0" fillId="5" fontId="10" numFmtId="0" xfId="0" applyFont="1"/>
    <xf borderId="0" fillId="0" fontId="13" numFmtId="0" xfId="0" applyAlignment="1" applyFont="1">
      <alignment readingOrder="0"/>
    </xf>
    <xf borderId="0" fillId="6" fontId="9" numFmtId="0" xfId="0" applyAlignment="1" applyFill="1" applyFont="1">
      <alignment readingOrder="0"/>
    </xf>
    <xf borderId="0" fillId="6" fontId="9" numFmtId="0" xfId="0" applyFont="1"/>
    <xf borderId="0" fillId="7" fontId="9" numFmtId="0" xfId="0" applyAlignment="1" applyFill="1" applyFont="1">
      <alignment readingOrder="0"/>
    </xf>
    <xf borderId="0" fillId="7"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bfro.net/GDB/show_report.asp?id=25531" TargetMode="External"/><Relationship Id="rId194" Type="http://schemas.openxmlformats.org/officeDocument/2006/relationships/hyperlink" Target="https://www.bfro.net/GDB/show_report.asp?id=9276" TargetMode="External"/><Relationship Id="rId193" Type="http://schemas.openxmlformats.org/officeDocument/2006/relationships/hyperlink" Target="https://www.bfro.net/GDB/show_report.asp?id=660" TargetMode="External"/><Relationship Id="rId192" Type="http://schemas.openxmlformats.org/officeDocument/2006/relationships/hyperlink" Target="https://www.bfro.net/GDB/show_report.asp?id=3297" TargetMode="External"/><Relationship Id="rId191" Type="http://schemas.openxmlformats.org/officeDocument/2006/relationships/hyperlink" Target="https://www.bfro.net/GDB/show_report.asp?id=1031" TargetMode="External"/><Relationship Id="rId187" Type="http://schemas.openxmlformats.org/officeDocument/2006/relationships/hyperlink" Target="https://www.bfro.net/GDB/show_report.asp?id=9204" TargetMode="External"/><Relationship Id="rId186" Type="http://schemas.openxmlformats.org/officeDocument/2006/relationships/hyperlink" Target="https://www.bfro.net/GDB/show_report.asp?id=7957" TargetMode="External"/><Relationship Id="rId185" Type="http://schemas.openxmlformats.org/officeDocument/2006/relationships/hyperlink" Target="https://www.bfro.net/GDB/show_report.asp?id=24328" TargetMode="External"/><Relationship Id="rId184" Type="http://schemas.openxmlformats.org/officeDocument/2006/relationships/hyperlink" Target="https://www.bfro.net/GDB/show_report.asp?id=9547" TargetMode="External"/><Relationship Id="rId189" Type="http://schemas.openxmlformats.org/officeDocument/2006/relationships/hyperlink" Target="https://www.bfro.net/GDB/show_report.asp?id=8745" TargetMode="External"/><Relationship Id="rId188" Type="http://schemas.openxmlformats.org/officeDocument/2006/relationships/hyperlink" Target="https://www.bfro.net/GDB/show_report.asp?id=59632" TargetMode="External"/><Relationship Id="rId183" Type="http://schemas.openxmlformats.org/officeDocument/2006/relationships/hyperlink" Target="https://www.bfro.net/GDB/show_report.asp?id=3148" TargetMode="External"/><Relationship Id="rId182" Type="http://schemas.openxmlformats.org/officeDocument/2006/relationships/hyperlink" Target="https://www.bfro.net/GDB/show_report.asp?id=3766" TargetMode="External"/><Relationship Id="rId181" Type="http://schemas.openxmlformats.org/officeDocument/2006/relationships/hyperlink" Target="https://www.bfro.net/GDB/show_report.asp?id=658" TargetMode="External"/><Relationship Id="rId180" Type="http://schemas.openxmlformats.org/officeDocument/2006/relationships/hyperlink" Target="https://www.bfro.net/GDB/show_report.asp?id=10097" TargetMode="External"/><Relationship Id="rId176" Type="http://schemas.openxmlformats.org/officeDocument/2006/relationships/hyperlink" Target="https://www.bfro.net/GDB/show_report.asp?id=44989" TargetMode="External"/><Relationship Id="rId297" Type="http://schemas.openxmlformats.org/officeDocument/2006/relationships/hyperlink" Target="https://www.bfro.net/GDB/show_report.asp?id=3200" TargetMode="External"/><Relationship Id="rId175" Type="http://schemas.openxmlformats.org/officeDocument/2006/relationships/hyperlink" Target="https://www.bfro.net/GDB/show_report.asp?id=41709" TargetMode="External"/><Relationship Id="rId296" Type="http://schemas.openxmlformats.org/officeDocument/2006/relationships/hyperlink" Target="https://www.bfro.net/GDB/show_report.asp?id=80" TargetMode="External"/><Relationship Id="rId174" Type="http://schemas.openxmlformats.org/officeDocument/2006/relationships/hyperlink" Target="https://www.bfro.net/GDB/show_report.asp?id=26494" TargetMode="External"/><Relationship Id="rId295" Type="http://schemas.openxmlformats.org/officeDocument/2006/relationships/hyperlink" Target="https://www.bfro.net/GDB/show_report.asp?id=10977" TargetMode="External"/><Relationship Id="rId173" Type="http://schemas.openxmlformats.org/officeDocument/2006/relationships/hyperlink" Target="https://www.bfro.net/GDB/show_report.asp?id=26497" TargetMode="External"/><Relationship Id="rId294" Type="http://schemas.openxmlformats.org/officeDocument/2006/relationships/hyperlink" Target="https://www.bfro.net/GDB/show_report.asp?id=21154" TargetMode="External"/><Relationship Id="rId179" Type="http://schemas.openxmlformats.org/officeDocument/2006/relationships/hyperlink" Target="https://www.bfro.net/GDB/show_report.asp?id=659" TargetMode="External"/><Relationship Id="rId178" Type="http://schemas.openxmlformats.org/officeDocument/2006/relationships/hyperlink" Target="https://www.bfro.net/GDB/show_report.asp?id=11147" TargetMode="External"/><Relationship Id="rId299" Type="http://schemas.openxmlformats.org/officeDocument/2006/relationships/hyperlink" Target="https://www.bfro.net/GDB/show_report.asp?id=685" TargetMode="External"/><Relationship Id="rId177" Type="http://schemas.openxmlformats.org/officeDocument/2006/relationships/hyperlink" Target="https://www.bfro.net/GDB/show_report.asp?id=45347" TargetMode="External"/><Relationship Id="rId298" Type="http://schemas.openxmlformats.org/officeDocument/2006/relationships/hyperlink" Target="https://www.bfro.net/GDB/show_report.asp?id=5529" TargetMode="External"/><Relationship Id="rId198" Type="http://schemas.openxmlformats.org/officeDocument/2006/relationships/hyperlink" Target="https://www.bfro.net/GDB/show_report.asp?id=661" TargetMode="External"/><Relationship Id="rId197" Type="http://schemas.openxmlformats.org/officeDocument/2006/relationships/hyperlink" Target="https://www.bfro.net/GDB/show_report.asp?id=10034" TargetMode="External"/><Relationship Id="rId196" Type="http://schemas.openxmlformats.org/officeDocument/2006/relationships/hyperlink" Target="https://www.bfro.net/GDB/show_report.asp?id=67380" TargetMode="External"/><Relationship Id="rId195" Type="http://schemas.openxmlformats.org/officeDocument/2006/relationships/hyperlink" Target="https://www.bfro.net/GDB/show_report.asp?id=42352" TargetMode="External"/><Relationship Id="rId199" Type="http://schemas.openxmlformats.org/officeDocument/2006/relationships/hyperlink" Target="https://www.bfro.net/GDB/show_report.asp?id=13729" TargetMode="External"/><Relationship Id="rId150" Type="http://schemas.openxmlformats.org/officeDocument/2006/relationships/hyperlink" Target="https://www.bfro.net/GDB/show_report.asp?id=26137" TargetMode="External"/><Relationship Id="rId271" Type="http://schemas.openxmlformats.org/officeDocument/2006/relationships/hyperlink" Target="https://www.bfro.net/GDB/show_report.asp?id=6724" TargetMode="External"/><Relationship Id="rId392" Type="http://schemas.openxmlformats.org/officeDocument/2006/relationships/hyperlink" Target="https://www.bfro.net/GDB/show_report.asp?id=2149" TargetMode="External"/><Relationship Id="rId270" Type="http://schemas.openxmlformats.org/officeDocument/2006/relationships/hyperlink" Target="https://www.bfro.net/GDB/show_report.asp?id=11016" TargetMode="External"/><Relationship Id="rId391" Type="http://schemas.openxmlformats.org/officeDocument/2006/relationships/hyperlink" Target="https://www.bfro.net/GDB/show_report.asp?id=43204" TargetMode="External"/><Relationship Id="rId390" Type="http://schemas.openxmlformats.org/officeDocument/2006/relationships/hyperlink" Target="https://www.bfro.net/GDB/show_report.asp?id=41508"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tleraadventures.blogspot.com/"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10928" TargetMode="External"/><Relationship Id="rId269" Type="http://schemas.openxmlformats.org/officeDocument/2006/relationships/hyperlink" Target="https://www.bfro.net/GDB/show_report.asp?id=23771"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650" TargetMode="External"/><Relationship Id="rId264" Type="http://schemas.openxmlformats.org/officeDocument/2006/relationships/hyperlink" Target="https://www.bfro.net/GDB/show_report.asp?id=64111" TargetMode="External"/><Relationship Id="rId385" Type="http://schemas.openxmlformats.org/officeDocument/2006/relationships/hyperlink" Target="https://www.bfro.net/GDB/show_report.asp?id=7148" TargetMode="External"/><Relationship Id="rId142" Type="http://schemas.openxmlformats.org/officeDocument/2006/relationships/hyperlink" Target="https://www.bfro.net/GDB/show_report.asp?id=26224" TargetMode="External"/><Relationship Id="rId263" Type="http://schemas.openxmlformats.org/officeDocument/2006/relationships/hyperlink" Target="https://www.bfro.net/GDB/show_report.asp?id=8986" TargetMode="External"/><Relationship Id="rId384" Type="http://schemas.openxmlformats.org/officeDocument/2006/relationships/hyperlink" Target="https://www.bfro.net/GDB/show_report.asp?id=191" TargetMode="External"/><Relationship Id="rId141" Type="http://schemas.openxmlformats.org/officeDocument/2006/relationships/hyperlink" Target="https://www.bfro.net/GDB/show_report.asp?id=18972" TargetMode="External"/><Relationship Id="rId262" Type="http://schemas.openxmlformats.org/officeDocument/2006/relationships/hyperlink" Target="https://www.bfro.net/GDB/show_report.asp?id=65789" TargetMode="External"/><Relationship Id="rId383" Type="http://schemas.openxmlformats.org/officeDocument/2006/relationships/hyperlink" Target="https://www.bfro.net/GDB/show_report.asp?id=700" TargetMode="External"/><Relationship Id="rId140" Type="http://schemas.openxmlformats.org/officeDocument/2006/relationships/hyperlink" Target="https://www.bfro.net/GDB/show_report.asp?id=2931" TargetMode="External"/><Relationship Id="rId261" Type="http://schemas.openxmlformats.org/officeDocument/2006/relationships/hyperlink" Target="https://www.bfro.net/GDB/show_report.asp?id=675" TargetMode="External"/><Relationship Id="rId382" Type="http://schemas.openxmlformats.org/officeDocument/2006/relationships/hyperlink" Target="https://www.bfro.net/GDB/show_report.asp?id=58165"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4846" TargetMode="External"/><Relationship Id="rId268" Type="http://schemas.openxmlformats.org/officeDocument/2006/relationships/hyperlink" Target="https://www.bfro.net/GDB/show_report.asp?id=3702" TargetMode="External"/><Relationship Id="rId389" Type="http://schemas.openxmlformats.org/officeDocument/2006/relationships/hyperlink" Target="https://www.bfro.net/GDB/show_report.asp?id=703"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651" TargetMode="External"/><Relationship Id="rId267" Type="http://schemas.openxmlformats.org/officeDocument/2006/relationships/hyperlink" Target="https://www.bfro.net/GDB/show_report.asp?id=677" TargetMode="External"/><Relationship Id="rId388" Type="http://schemas.openxmlformats.org/officeDocument/2006/relationships/hyperlink" Target="https://www.bfro.net/GDB/show_report.asp?id=3209"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36076" TargetMode="External"/><Relationship Id="rId266" Type="http://schemas.openxmlformats.org/officeDocument/2006/relationships/hyperlink" Target="https://www.bfro.net/GDB/show_report.asp?id=5610" TargetMode="External"/><Relationship Id="rId387" Type="http://schemas.openxmlformats.org/officeDocument/2006/relationships/hyperlink" Target="https://www.bfro.net/GDB/show_report.asp?id=1829"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9797" TargetMode="External"/><Relationship Id="rId265" Type="http://schemas.openxmlformats.org/officeDocument/2006/relationships/hyperlink" Target="https://www.bfro.net/GDB/show_report.asp?id=676" TargetMode="External"/><Relationship Id="rId386" Type="http://schemas.openxmlformats.org/officeDocument/2006/relationships/hyperlink" Target="https://www.bfro.net/GDB/show_report.asp?id=64019" TargetMode="External"/><Relationship Id="rId260" Type="http://schemas.openxmlformats.org/officeDocument/2006/relationships/hyperlink" Target="https://www.bfro.net/GDB/show_report.asp?id=2681" TargetMode="External"/><Relationship Id="rId381" Type="http://schemas.openxmlformats.org/officeDocument/2006/relationships/hyperlink" Target="https://www.bfro.net/GDB/show_report.asp?id=57962" TargetMode="External"/><Relationship Id="rId380" Type="http://schemas.openxmlformats.org/officeDocument/2006/relationships/hyperlink" Target="https://www.bfro.net/GDB/show_report.asp?id=2671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259" Type="http://schemas.openxmlformats.org/officeDocument/2006/relationships/hyperlink" Target="https://www.bfro.net/GDB/show_report.asp?id=674" TargetMode="External"/><Relationship Id="rId137" Type="http://schemas.openxmlformats.org/officeDocument/2006/relationships/hyperlink" Target="https://www.bfro.net/GDB/show_report.asp?id=36178" TargetMode="External"/><Relationship Id="rId258" Type="http://schemas.openxmlformats.org/officeDocument/2006/relationships/hyperlink" Target="https://www.bfro.net/GDB/show_report.asp?id=22742" TargetMode="External"/><Relationship Id="rId379" Type="http://schemas.openxmlformats.org/officeDocument/2006/relationships/hyperlink" Target="https://www.bfro.net/GDB/show_report.asp?id=698" TargetMode="External"/><Relationship Id="rId132" Type="http://schemas.openxmlformats.org/officeDocument/2006/relationships/hyperlink" Target="https://www.bfro.net/GDB/show_report.asp?id=7045" TargetMode="External"/><Relationship Id="rId253" Type="http://schemas.openxmlformats.org/officeDocument/2006/relationships/hyperlink" Target="https://www.bfro.net/GDB/show_report.asp?id=670" TargetMode="External"/><Relationship Id="rId374" Type="http://schemas.openxmlformats.org/officeDocument/2006/relationships/hyperlink" Target="https://www.bfro.net/GDB/show_report.asp?id=697" TargetMode="External"/><Relationship Id="rId131" Type="http://schemas.openxmlformats.org/officeDocument/2006/relationships/hyperlink" Target="https://www.bfro.net/GDB/show_report.asp?id=6178" TargetMode="External"/><Relationship Id="rId252" Type="http://schemas.openxmlformats.org/officeDocument/2006/relationships/hyperlink" Target="https://www.bfro.net/GDB/show_report.asp?id=672" TargetMode="External"/><Relationship Id="rId373" Type="http://schemas.openxmlformats.org/officeDocument/2006/relationships/hyperlink" Target="https://www.bfro.net/GDB/show_report.asp?id=41634" TargetMode="External"/><Relationship Id="rId130" Type="http://schemas.openxmlformats.org/officeDocument/2006/relationships/hyperlink" Target="https://www.bfro.net/GDB/show_report.asp?id=41827" TargetMode="External"/><Relationship Id="rId251" Type="http://schemas.openxmlformats.org/officeDocument/2006/relationships/hyperlink" Target="https://www.bfro.net/GDB/show_report.asp?id=63738" TargetMode="External"/><Relationship Id="rId372" Type="http://schemas.openxmlformats.org/officeDocument/2006/relationships/hyperlink" Target="https://www.bfro.net/GDB/show_report.asp?id=10934" TargetMode="External"/><Relationship Id="rId250" Type="http://schemas.openxmlformats.org/officeDocument/2006/relationships/hyperlink" Target="https://www.bfro.net/GDB/show_report.asp?id=8680" TargetMode="External"/><Relationship Id="rId371" Type="http://schemas.openxmlformats.org/officeDocument/2006/relationships/hyperlink" Target="https://www.bfro.net/GDB/show_report.asp?id=696" TargetMode="External"/><Relationship Id="rId136" Type="http://schemas.openxmlformats.org/officeDocument/2006/relationships/hyperlink" Target="https://www.bfro.net/GDB/show_report.asp?id=3032" TargetMode="External"/><Relationship Id="rId257" Type="http://schemas.openxmlformats.org/officeDocument/2006/relationships/hyperlink" Target="https://www.bfro.net/GDB/show_report.asp?id=5100" TargetMode="External"/><Relationship Id="rId378" Type="http://schemas.openxmlformats.org/officeDocument/2006/relationships/hyperlink" Target="https://www.bfro.net/GDB/show_report.asp?id=699" TargetMode="External"/><Relationship Id="rId135" Type="http://schemas.openxmlformats.org/officeDocument/2006/relationships/hyperlink" Target="https://www.bfro.net/GDB/show_report.asp?id=62678" TargetMode="External"/><Relationship Id="rId256" Type="http://schemas.openxmlformats.org/officeDocument/2006/relationships/hyperlink" Target="https://www.bfro.net/GDB/show_report.asp?id=9109" TargetMode="External"/><Relationship Id="rId377" Type="http://schemas.openxmlformats.org/officeDocument/2006/relationships/hyperlink" Target="https://www.bfro.net/GDB/show_report.asp?id=9785" TargetMode="External"/><Relationship Id="rId134" Type="http://schemas.openxmlformats.org/officeDocument/2006/relationships/hyperlink" Target="https://www.bfro.net/GDB/show_report.asp?id=9507" TargetMode="External"/><Relationship Id="rId255" Type="http://schemas.openxmlformats.org/officeDocument/2006/relationships/hyperlink" Target="https://www.bfro.net/GDB/show_report.asp?id=5242" TargetMode="External"/><Relationship Id="rId376" Type="http://schemas.openxmlformats.org/officeDocument/2006/relationships/hyperlink" Target="https://www.bfro.net/GDB/show_report.asp?id=8621" TargetMode="External"/><Relationship Id="rId133" Type="http://schemas.openxmlformats.org/officeDocument/2006/relationships/hyperlink" Target="https://www.bfro.net/GDB/show_report.asp?id=2635" TargetMode="External"/><Relationship Id="rId254" Type="http://schemas.openxmlformats.org/officeDocument/2006/relationships/hyperlink" Target="https://www.bfro.net/GDB/show_report.asp?id=4604" TargetMode="External"/><Relationship Id="rId375" Type="http://schemas.openxmlformats.org/officeDocument/2006/relationships/hyperlink" Target="https://www.bfro.net/GDB/show_report.asp?id=24371" TargetMode="External"/><Relationship Id="rId172" Type="http://schemas.openxmlformats.org/officeDocument/2006/relationships/hyperlink" Target="https://www.bfro.net/GDB/show_report.asp?id=24631" TargetMode="External"/><Relationship Id="rId293" Type="http://schemas.openxmlformats.org/officeDocument/2006/relationships/hyperlink" Target="https://www.bfro.net/GDB/show_report.asp?id=4595" TargetMode="External"/><Relationship Id="rId171" Type="http://schemas.openxmlformats.org/officeDocument/2006/relationships/hyperlink" Target="https://www.bfro.net/GDB/show_report.asp?id=24882" TargetMode="External"/><Relationship Id="rId292" Type="http://schemas.openxmlformats.org/officeDocument/2006/relationships/hyperlink" Target="https://www.bfro.net/GDB/show_report.asp?id=684" TargetMode="External"/><Relationship Id="rId170" Type="http://schemas.openxmlformats.org/officeDocument/2006/relationships/hyperlink" Target="https://www.bfro.net/GDB/show_report.asp?id=9391" TargetMode="External"/><Relationship Id="rId291" Type="http://schemas.openxmlformats.org/officeDocument/2006/relationships/hyperlink" Target="https://www.bfro.net/GDB/show_report.asp?id=27087" TargetMode="External"/><Relationship Id="rId290" Type="http://schemas.openxmlformats.org/officeDocument/2006/relationships/hyperlink" Target="https://www.bfro.net/GDB/show_report.asp?id=13597" TargetMode="External"/><Relationship Id="rId165" Type="http://schemas.openxmlformats.org/officeDocument/2006/relationships/hyperlink" Target="https://www.bfro.net/GDB/show_report.asp?id=187" TargetMode="External"/><Relationship Id="rId286" Type="http://schemas.openxmlformats.org/officeDocument/2006/relationships/hyperlink" Target="https://www.bfro.net/GDB/show_report.asp?id=683" TargetMode="External"/><Relationship Id="rId164" Type="http://schemas.openxmlformats.org/officeDocument/2006/relationships/hyperlink" Target="https://www.bfro.net/GDB/show_report.asp?id=85" TargetMode="External"/><Relationship Id="rId285" Type="http://schemas.openxmlformats.org/officeDocument/2006/relationships/hyperlink" Target="https://www.bfro.net/GDB/show_report.asp?id=8025" TargetMode="External"/><Relationship Id="rId163" Type="http://schemas.openxmlformats.org/officeDocument/2006/relationships/hyperlink" Target="https://www.bfro.net/GDB/show_report.asp?id=2026" TargetMode="External"/><Relationship Id="rId284" Type="http://schemas.openxmlformats.org/officeDocument/2006/relationships/hyperlink" Target="https://www.bfro.net/GDB/show_report.asp?id=681" TargetMode="External"/><Relationship Id="rId162" Type="http://schemas.openxmlformats.org/officeDocument/2006/relationships/hyperlink" Target="https://www.bfro.net/GDB/show_report.asp?id=654" TargetMode="External"/><Relationship Id="rId283" Type="http://schemas.openxmlformats.org/officeDocument/2006/relationships/hyperlink" Target="https://www.bfro.net/GDB/show_report.asp?id=28445" TargetMode="External"/><Relationship Id="rId169" Type="http://schemas.openxmlformats.org/officeDocument/2006/relationships/hyperlink" Target="https://www.bfro.net/GDB/show_report.asp?id=8888" TargetMode="External"/><Relationship Id="rId168" Type="http://schemas.openxmlformats.org/officeDocument/2006/relationships/hyperlink" Target="https://www.bfro.net/GDB/show_report.asp?id=14841" TargetMode="External"/><Relationship Id="rId289" Type="http://schemas.openxmlformats.org/officeDocument/2006/relationships/hyperlink" Target="https://www.bfro.net/GDB/show_report.asp?id=9352" TargetMode="External"/><Relationship Id="rId167" Type="http://schemas.openxmlformats.org/officeDocument/2006/relationships/hyperlink" Target="https://www.bfro.net/GDB/show_report.asp?id=3441" TargetMode="External"/><Relationship Id="rId288" Type="http://schemas.openxmlformats.org/officeDocument/2006/relationships/hyperlink" Target="https://www.bfro.net/GDB/show_report.asp?id=455" TargetMode="External"/><Relationship Id="rId166" Type="http://schemas.openxmlformats.org/officeDocument/2006/relationships/hyperlink" Target="https://www.bfro.net/GDB/show_report.asp?id=1986" TargetMode="External"/><Relationship Id="rId287" Type="http://schemas.openxmlformats.org/officeDocument/2006/relationships/hyperlink" Target="https://www.bfro.net/GDB/show_report.asp?id=682" TargetMode="External"/><Relationship Id="rId161" Type="http://schemas.openxmlformats.org/officeDocument/2006/relationships/hyperlink" Target="https://www.bfro.net/GDB/show_report.asp?id=707" TargetMode="External"/><Relationship Id="rId282" Type="http://schemas.openxmlformats.org/officeDocument/2006/relationships/hyperlink" Target="https://www.bfro.net/GDB/show_report.asp?id=25445" TargetMode="External"/><Relationship Id="rId160" Type="http://schemas.openxmlformats.org/officeDocument/2006/relationships/hyperlink" Target="https://www.bfro.net/GDB/show_report.asp?id=657" TargetMode="External"/><Relationship Id="rId281" Type="http://schemas.openxmlformats.org/officeDocument/2006/relationships/hyperlink" Target="https://www.bfro.net/GDB/show_report.asp?id=24892" TargetMode="External"/><Relationship Id="rId280" Type="http://schemas.openxmlformats.org/officeDocument/2006/relationships/hyperlink" Target="https://www.bfro.net/GDB/show_report.asp?id=26646" TargetMode="External"/><Relationship Id="rId159" Type="http://schemas.openxmlformats.org/officeDocument/2006/relationships/hyperlink" Target="https://www.bfro.net/GDB/show_report.asp?id=12216" TargetMode="External"/><Relationship Id="rId154" Type="http://schemas.openxmlformats.org/officeDocument/2006/relationships/hyperlink" Target="https://www.bfro.net/GDB/show_report.asp?id=4475" TargetMode="External"/><Relationship Id="rId275" Type="http://schemas.openxmlformats.org/officeDocument/2006/relationships/hyperlink" Target="https://www.bfro.net/GDB/show_report.asp?id=6655" TargetMode="External"/><Relationship Id="rId396" Type="http://schemas.openxmlformats.org/officeDocument/2006/relationships/hyperlink" Target="https://www.bfro.net/GDB/show_report.asp?id=13663" TargetMode="External"/><Relationship Id="rId153" Type="http://schemas.openxmlformats.org/officeDocument/2006/relationships/hyperlink" Target="https://www.bfro.net/GDB/show_report.asp?id=655" TargetMode="External"/><Relationship Id="rId274" Type="http://schemas.openxmlformats.org/officeDocument/2006/relationships/hyperlink" Target="https://www.bfro.net/GDB/show_report.asp?id=678" TargetMode="External"/><Relationship Id="rId395" Type="http://schemas.openxmlformats.org/officeDocument/2006/relationships/hyperlink" Target="https://www.bfro.net/GDB/show_report.asp?id=29024" TargetMode="External"/><Relationship Id="rId152" Type="http://schemas.openxmlformats.org/officeDocument/2006/relationships/hyperlink" Target="https://www.bfro.net/GDB/show_report.asp?id=652" TargetMode="External"/><Relationship Id="rId273" Type="http://schemas.openxmlformats.org/officeDocument/2006/relationships/hyperlink" Target="https://www.bfro.net/GDB/show_report.asp?id=680" TargetMode="External"/><Relationship Id="rId394" Type="http://schemas.openxmlformats.org/officeDocument/2006/relationships/hyperlink" Target="https://www.bfro.net/GDB/show_report.asp?id=28381" TargetMode="External"/><Relationship Id="rId151" Type="http://schemas.openxmlformats.org/officeDocument/2006/relationships/hyperlink" Target="https://www.bfro.net/GDB/show_report.asp?id=604" TargetMode="External"/><Relationship Id="rId272" Type="http://schemas.openxmlformats.org/officeDocument/2006/relationships/hyperlink" Target="https://www.bfro.net/GDB/show_report.asp?id=3780" TargetMode="External"/><Relationship Id="rId393" Type="http://schemas.openxmlformats.org/officeDocument/2006/relationships/hyperlink" Target="https://www.bfro.net/GDB/show_report.asp?id=24264" TargetMode="External"/><Relationship Id="rId158" Type="http://schemas.openxmlformats.org/officeDocument/2006/relationships/hyperlink" Target="https://www.bfro.net/GDB/show_report.asp?id=624" TargetMode="External"/><Relationship Id="rId279" Type="http://schemas.openxmlformats.org/officeDocument/2006/relationships/hyperlink" Target="https://www.bfro.net/GDB/show_report.asp?id=12019" TargetMode="External"/><Relationship Id="rId157" Type="http://schemas.openxmlformats.org/officeDocument/2006/relationships/hyperlink" Target="https://www.bfro.net/GDB/show_report.asp?id=653" TargetMode="External"/><Relationship Id="rId278" Type="http://schemas.openxmlformats.org/officeDocument/2006/relationships/hyperlink" Target="https://www.bfro.net/GDB/show_report.asp?id=14891" TargetMode="External"/><Relationship Id="rId399" Type="http://schemas.openxmlformats.org/officeDocument/2006/relationships/hyperlink" Target="https://www.bfro.net/GDB/show_report.asp?id=69464" TargetMode="External"/><Relationship Id="rId156" Type="http://schemas.openxmlformats.org/officeDocument/2006/relationships/hyperlink" Target="https://www.bfro.net/GDB/show_report.asp?id=7662" TargetMode="External"/><Relationship Id="rId277" Type="http://schemas.openxmlformats.org/officeDocument/2006/relationships/hyperlink" Target="https://www.bfro.net/GDB/show_report.asp?id=8392" TargetMode="External"/><Relationship Id="rId398" Type="http://schemas.openxmlformats.org/officeDocument/2006/relationships/hyperlink" Target="https://www.bfro.net/GDB/show_report.asp?id=15108" TargetMode="External"/><Relationship Id="rId155" Type="http://schemas.openxmlformats.org/officeDocument/2006/relationships/hyperlink" Target="https://www.bfro.net/GDB/show_report.asp?id=656" TargetMode="External"/><Relationship Id="rId276" Type="http://schemas.openxmlformats.org/officeDocument/2006/relationships/hyperlink" Target="https://www.bfro.net/GDB/show_report.asp?id=4481" TargetMode="External"/><Relationship Id="rId397" Type="http://schemas.openxmlformats.org/officeDocument/2006/relationships/hyperlink" Target="https://www.bfro.net/GDB/show_report.asp?id=9218" TargetMode="External"/><Relationship Id="rId40" Type="http://schemas.openxmlformats.org/officeDocument/2006/relationships/hyperlink" Target="https://www.bfro.net/GDB/show_report.asp?id=49238"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43" Type="http://schemas.openxmlformats.org/officeDocument/2006/relationships/hyperlink" Target="https://www.bfro.net/GDB/show_report.asp?id=273" TargetMode="External"/><Relationship Id="rId46" Type="http://schemas.openxmlformats.org/officeDocument/2006/relationships/hyperlink" Target="https://www.bfro.net/GDB/show_report.asp?id=47975" TargetMode="External"/><Relationship Id="rId45" Type="http://schemas.openxmlformats.org/officeDocument/2006/relationships/hyperlink" Target="https://www.bfro.net/GDB/show_report.asp?id=75577" TargetMode="External"/><Relationship Id="rId48" Type="http://schemas.openxmlformats.org/officeDocument/2006/relationships/hyperlink" Target="https://www.bfro.net/GDB/show_report.asp?id=27568" TargetMode="External"/><Relationship Id="rId47" Type="http://schemas.openxmlformats.org/officeDocument/2006/relationships/hyperlink" Target="https://www.bfro.net/GDB/show_report.asp?id=577" TargetMode="External"/><Relationship Id="rId49" Type="http://schemas.openxmlformats.org/officeDocument/2006/relationships/hyperlink" Target="https://www.bfro.net/GDB/show_report.asp?id=44386"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32" Type="http://schemas.openxmlformats.org/officeDocument/2006/relationships/hyperlink" Target="https://www.bfro.net/GDB/show_report.asp?id=43963" TargetMode="External"/><Relationship Id="rId35" Type="http://schemas.openxmlformats.org/officeDocument/2006/relationships/hyperlink" Target="https://www.bfro.net/GDB/show_report.asp?id=26886" TargetMode="External"/><Relationship Id="rId34" Type="http://schemas.openxmlformats.org/officeDocument/2006/relationships/hyperlink" Target="https://www.bfro.net/GDB/show_report.asp?id=45464" TargetMode="External"/><Relationship Id="rId37" Type="http://schemas.openxmlformats.org/officeDocument/2006/relationships/hyperlink" Target="https://www.bfro.net/GDB/show_report.asp?id=1907" TargetMode="External"/><Relationship Id="rId36" Type="http://schemas.openxmlformats.org/officeDocument/2006/relationships/hyperlink" Target="https://www.bfro.net/GDB/show_report.asp?id=42939" TargetMode="External"/><Relationship Id="rId39" Type="http://schemas.openxmlformats.org/officeDocument/2006/relationships/hyperlink" Target="https://www.bfro.net/GDB/show_report.asp?id=43402" TargetMode="External"/><Relationship Id="rId38" Type="http://schemas.openxmlformats.org/officeDocument/2006/relationships/hyperlink" Target="https://www.bfro.net/GDB/show_report.asp?id=24451"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409" Type="http://schemas.openxmlformats.org/officeDocument/2006/relationships/hyperlink" Target="https://www.bfro.net/GDB/show_report.asp?id=18943" TargetMode="External"/><Relationship Id="rId404" Type="http://schemas.openxmlformats.org/officeDocument/2006/relationships/hyperlink" Target="https://www.bfro.net/GDB/show_report.asp?id=10608" TargetMode="External"/><Relationship Id="rId403" Type="http://schemas.openxmlformats.org/officeDocument/2006/relationships/hyperlink" Target="https://www.bfro.net/GDB/show_report.asp?id=33358" TargetMode="External"/><Relationship Id="rId402" Type="http://schemas.openxmlformats.org/officeDocument/2006/relationships/hyperlink" Target="https://www.bfro.net/GDB/show_report.asp?id=3331" TargetMode="External"/><Relationship Id="rId401" Type="http://schemas.openxmlformats.org/officeDocument/2006/relationships/hyperlink" Target="https://www.bfro.net/GDB/show_report.asp?id=41506" TargetMode="External"/><Relationship Id="rId408" Type="http://schemas.openxmlformats.org/officeDocument/2006/relationships/hyperlink" Target="https://www.bfro.net/GDB/show_report.asp?id=15520" TargetMode="External"/><Relationship Id="rId407" Type="http://schemas.openxmlformats.org/officeDocument/2006/relationships/hyperlink" Target="https://www.bfro.net/GDB/show_report.asp?id=18516" TargetMode="External"/><Relationship Id="rId406" Type="http://schemas.openxmlformats.org/officeDocument/2006/relationships/hyperlink" Target="https://www.bfro.net/GDB/show_report.asp?id=18680" TargetMode="External"/><Relationship Id="rId405" Type="http://schemas.openxmlformats.org/officeDocument/2006/relationships/hyperlink" Target="https://www.bfro.net/GDB/show_report.asp?id=15554"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400" Type="http://schemas.openxmlformats.org/officeDocument/2006/relationships/hyperlink" Target="https://www.bfro.net/GDB/show_report.asp?id=3270"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4" Type="http://schemas.openxmlformats.org/officeDocument/2006/relationships/hyperlink" Target="https://www.bfro.net/GDB/show_report.asp?id=2917" TargetMode="External"/><Relationship Id="rId17" Type="http://schemas.openxmlformats.org/officeDocument/2006/relationships/hyperlink" Target="https://www.bfro.net/GDB/show_report.asp?id=9317" TargetMode="External"/><Relationship Id="rId16" Type="http://schemas.openxmlformats.org/officeDocument/2006/relationships/hyperlink" Target="https://www.bfro.net/GDB/show_report.asp?id=8797"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65" Type="http://schemas.openxmlformats.org/officeDocument/2006/relationships/hyperlink" Target="https://www.bfro.net/GDB/show_report.asp?id=25619" TargetMode="External"/><Relationship Id="rId68" Type="http://schemas.openxmlformats.org/officeDocument/2006/relationships/hyperlink" Target="https://www.bfro.net/GDB/show_report.asp?id=38022"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69" Type="http://schemas.openxmlformats.org/officeDocument/2006/relationships/hyperlink" Target="https://www.bfro.net/GDB/show_report.asp?id=44479"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54" Type="http://schemas.openxmlformats.org/officeDocument/2006/relationships/hyperlink" Target="https://www.bfro.net/GDB/show_report.asp?id=40912"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59" Type="http://schemas.openxmlformats.org/officeDocument/2006/relationships/hyperlink" Target="https://www.bfro.net/GDB/show_report.asp?id=33307" TargetMode="External"/><Relationship Id="rId58" Type="http://schemas.openxmlformats.org/officeDocument/2006/relationships/hyperlink" Target="https://www.bfro.net/GDB/show_report.asp?id=14082"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3295" TargetMode="External"/><Relationship Id="rId349" Type="http://schemas.openxmlformats.org/officeDocument/2006/relationships/hyperlink" Target="https://www.bfro.net/GDB/show_report.asp?id=36280"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2274" TargetMode="External"/><Relationship Id="rId348" Type="http://schemas.openxmlformats.org/officeDocument/2006/relationships/hyperlink" Target="https://www.bfro.net/GDB/show_report.asp?id=102" TargetMode="Externa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96" TargetMode="External"/><Relationship Id="rId347" Type="http://schemas.openxmlformats.org/officeDocument/2006/relationships/hyperlink" Target="https://www.bfro.net/GDB/show_report.asp?id=690"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2570" TargetMode="External"/><Relationship Id="rId346" Type="http://schemas.openxmlformats.org/officeDocument/2006/relationships/hyperlink" Target="https://www.bfro.net/GDB/show_report.asp?id=702"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553" TargetMode="External"/><Relationship Id="rId220" Type="http://schemas.openxmlformats.org/officeDocument/2006/relationships/hyperlink" Target="https://www.bfro.net/GDB/show_report.asp?id=11886" TargetMode="External"/><Relationship Id="rId341" Type="http://schemas.openxmlformats.org/officeDocument/2006/relationships/hyperlink" Target="https://www.bfro.net/GDB/show_report.asp?id=6734" TargetMode="External"/><Relationship Id="rId340" Type="http://schemas.openxmlformats.org/officeDocument/2006/relationships/hyperlink" Target="https://www.bfro.net/GDB/show_report.asp?id=3064"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25764" TargetMode="External"/><Relationship Id="rId345" Type="http://schemas.openxmlformats.org/officeDocument/2006/relationships/hyperlink" Target="https://www.bfro.net/GDB/show_report.asp?id=2102"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12021" TargetMode="External"/><Relationship Id="rId344" Type="http://schemas.openxmlformats.org/officeDocument/2006/relationships/hyperlink" Target="https://www.bfro.net/GDB/show_report.asp?id=13653"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43491" TargetMode="External"/><Relationship Id="rId343" Type="http://schemas.openxmlformats.org/officeDocument/2006/relationships/hyperlink" Target="https://www.bfro.net/GDB/show_report.asp?id=691"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36384" TargetMode="External"/><Relationship Id="rId342" Type="http://schemas.openxmlformats.org/officeDocument/2006/relationships/hyperlink" Target="https://www.bfro.net/GDB/show_report.asp?id=7537" TargetMode="External"/><Relationship Id="rId217" Type="http://schemas.openxmlformats.org/officeDocument/2006/relationships/hyperlink" Target="https://www.bfro.net/GDB/show_report.asp?id=663" TargetMode="External"/><Relationship Id="rId338" Type="http://schemas.openxmlformats.org/officeDocument/2006/relationships/hyperlink" Target="https://www.bfro.net/GDB/show_report.asp?id=3633" TargetMode="External"/><Relationship Id="rId216" Type="http://schemas.openxmlformats.org/officeDocument/2006/relationships/hyperlink" Target="https://www.bfro.net/GDB/show_report.asp?id=412" TargetMode="External"/><Relationship Id="rId337" Type="http://schemas.openxmlformats.org/officeDocument/2006/relationships/hyperlink" Target="https://www.bfro.net/GDB/show_report.asp?id=25907" TargetMode="External"/><Relationship Id="rId215" Type="http://schemas.openxmlformats.org/officeDocument/2006/relationships/hyperlink" Target="https://www.bfro.net/GDB/show_report.asp?id=7263" TargetMode="External"/><Relationship Id="rId336" Type="http://schemas.openxmlformats.org/officeDocument/2006/relationships/hyperlink" Target="https://www.bfro.net/GDB/show_report.asp?id=8948" TargetMode="External"/><Relationship Id="rId214" Type="http://schemas.openxmlformats.org/officeDocument/2006/relationships/hyperlink" Target="https://www.bfro.net/GDB/show_report.asp?id=7967" TargetMode="External"/><Relationship Id="rId335" Type="http://schemas.openxmlformats.org/officeDocument/2006/relationships/hyperlink" Target="https://www.bfro.net/GDB/show_report.asp?id=24399" TargetMode="External"/><Relationship Id="rId219" Type="http://schemas.openxmlformats.org/officeDocument/2006/relationships/hyperlink" Target="https://www.bfro.net/GDB/show_report.asp?id=664" TargetMode="External"/><Relationship Id="rId218" Type="http://schemas.openxmlformats.org/officeDocument/2006/relationships/hyperlink" Target="https://www.bfro.net/GDB/show_report.asp?id=665" TargetMode="External"/><Relationship Id="rId339" Type="http://schemas.openxmlformats.org/officeDocument/2006/relationships/hyperlink" Target="https://www.bfro.net/GDB/show_report.asp?id=548" TargetMode="External"/><Relationship Id="rId330" Type="http://schemas.openxmlformats.org/officeDocument/2006/relationships/hyperlink" Target="https://www.bfro.net/GDB/show_report.asp?id=531" TargetMode="External"/><Relationship Id="rId213" Type="http://schemas.openxmlformats.org/officeDocument/2006/relationships/hyperlink" Target="https://www.bfro.net/GDB/show_report.asp?id=666" TargetMode="External"/><Relationship Id="rId334" Type="http://schemas.openxmlformats.org/officeDocument/2006/relationships/hyperlink" Target="https://www.bfro.net/GDB/show_report.asp?id=24318" TargetMode="External"/><Relationship Id="rId212" Type="http://schemas.openxmlformats.org/officeDocument/2006/relationships/hyperlink" Target="https://www.bfro.net/GDB/show_report.asp?id=63779" TargetMode="External"/><Relationship Id="rId333" Type="http://schemas.openxmlformats.org/officeDocument/2006/relationships/hyperlink" Target="https://www.bfro.net/GDB/show_report.asp?id=5053" TargetMode="External"/><Relationship Id="rId211" Type="http://schemas.openxmlformats.org/officeDocument/2006/relationships/hyperlink" Target="https://www.bfro.net/GDB/show_report.asp?id=7298" TargetMode="External"/><Relationship Id="rId332" Type="http://schemas.openxmlformats.org/officeDocument/2006/relationships/hyperlink" Target="https://www.bfro.net/GDB/show_report.asp?id=3624" TargetMode="External"/><Relationship Id="rId210" Type="http://schemas.openxmlformats.org/officeDocument/2006/relationships/hyperlink" Target="https://www.bfro.net/GDB/show_report.asp?id=667" TargetMode="External"/><Relationship Id="rId331" Type="http://schemas.openxmlformats.org/officeDocument/2006/relationships/hyperlink" Target="https://www.bfro.net/GDB/show_report.asp?id=109" TargetMode="External"/><Relationship Id="rId370" Type="http://schemas.openxmlformats.org/officeDocument/2006/relationships/hyperlink" Target="https://www.bfro.net/GDB/show_report.asp?id=58004"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671"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1446" TargetMode="External"/><Relationship Id="rId369" Type="http://schemas.openxmlformats.org/officeDocument/2006/relationships/hyperlink" Target="https://www.bfro.net/GDB/show_report.asp?id=27711"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3050" TargetMode="External"/><Relationship Id="rId368" Type="http://schemas.openxmlformats.org/officeDocument/2006/relationships/hyperlink" Target="https://www.bfro.net/GDB/show_report.asp?id=65970"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7687" TargetMode="External"/><Relationship Id="rId363" Type="http://schemas.openxmlformats.org/officeDocument/2006/relationships/hyperlink" Target="https://www.bfro.net/GDB/show_report.asp?id=1065"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0324" TargetMode="External"/><Relationship Id="rId362" Type="http://schemas.openxmlformats.org/officeDocument/2006/relationships/hyperlink" Target="https://www.bfro.net/GDB/show_report.asp?id=980" TargetMode="External"/><Relationship Id="rId240" Type="http://schemas.openxmlformats.org/officeDocument/2006/relationships/hyperlink" Target="https://www.bfro.net/GDB/show_report.asp?id=1318" TargetMode="External"/><Relationship Id="rId361" Type="http://schemas.openxmlformats.org/officeDocument/2006/relationships/hyperlink" Target="https://www.bfro.net/GDB/show_report.asp?id=31488" TargetMode="External"/><Relationship Id="rId360" Type="http://schemas.openxmlformats.org/officeDocument/2006/relationships/hyperlink" Target="https://www.bfro.net/GDB/show_report.asp?id=693"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5816" TargetMode="External"/><Relationship Id="rId367" Type="http://schemas.openxmlformats.org/officeDocument/2006/relationships/hyperlink" Target="https://www.bfro.net/GDB/show_report.asp?id=57323"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584" TargetMode="External"/><Relationship Id="rId366" Type="http://schemas.openxmlformats.org/officeDocument/2006/relationships/hyperlink" Target="https://www.bfro.net/GDB/show_report.asp?id=15747"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669" TargetMode="External"/><Relationship Id="rId365" Type="http://schemas.openxmlformats.org/officeDocument/2006/relationships/hyperlink" Target="https://www.bfro.net/GDB/show_report.asp?id=5650"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9604" TargetMode="External"/><Relationship Id="rId364" Type="http://schemas.openxmlformats.org/officeDocument/2006/relationships/hyperlink" Target="https://www.bfro.net/GDB/show_report.asp?id=5505"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7562"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25533" TargetMode="External"/><Relationship Id="rId359" Type="http://schemas.openxmlformats.org/officeDocument/2006/relationships/hyperlink" Target="https://www.bfro.net/GDB/show_report.asp?id=15746"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534" TargetMode="External"/><Relationship Id="rId358" Type="http://schemas.openxmlformats.org/officeDocument/2006/relationships/hyperlink" Target="https://www.bfro.net/GDB/show_report.asp?id=692"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357" Type="http://schemas.openxmlformats.org/officeDocument/2006/relationships/hyperlink" Target="https://www.bfro.net/GDB/show_report.asp?id=694"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668" TargetMode="External"/><Relationship Id="rId352" Type="http://schemas.openxmlformats.org/officeDocument/2006/relationships/hyperlink" Target="https://www.bfro.net/GDB/show_report.asp?id=15744" TargetMode="External"/><Relationship Id="rId230" Type="http://schemas.openxmlformats.org/officeDocument/2006/relationships/hyperlink" Target="https://www.bfro.net/GDB/show_report.asp?id=3387" TargetMode="External"/><Relationship Id="rId351" Type="http://schemas.openxmlformats.org/officeDocument/2006/relationships/hyperlink" Target="https://www.bfro.net/GDB/show_report.asp?id=45813" TargetMode="External"/><Relationship Id="rId350" Type="http://schemas.openxmlformats.org/officeDocument/2006/relationships/hyperlink" Target="https://www.bfro.net/GDB/show_report.asp?id=41704"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9248" TargetMode="External"/><Relationship Id="rId356" Type="http://schemas.openxmlformats.org/officeDocument/2006/relationships/hyperlink" Target="https://www.bfro.net/GDB/show_report.asp?id=10095"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8227" TargetMode="External"/><Relationship Id="rId355" Type="http://schemas.openxmlformats.org/officeDocument/2006/relationships/hyperlink" Target="https://www.bfro.net/GDB/show_report.asp?id=7124"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22996" TargetMode="External"/><Relationship Id="rId354" Type="http://schemas.openxmlformats.org/officeDocument/2006/relationships/hyperlink" Target="https://www.bfro.net/GDB/show_report.asp?id=1635"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9393" TargetMode="External"/><Relationship Id="rId353" Type="http://schemas.openxmlformats.org/officeDocument/2006/relationships/hyperlink" Target="https://www.bfro.net/GDB/show_report.asp?id=695" TargetMode="External"/><Relationship Id="rId305" Type="http://schemas.openxmlformats.org/officeDocument/2006/relationships/hyperlink" Target="https://www.bfro.net/GDB/show_report.asp?id=9020" TargetMode="External"/><Relationship Id="rId426" Type="http://schemas.openxmlformats.org/officeDocument/2006/relationships/hyperlink" Target="https://www.bfro.net/GDB/show_report.asp?id=14075" TargetMode="External"/><Relationship Id="rId304" Type="http://schemas.openxmlformats.org/officeDocument/2006/relationships/hyperlink" Target="https://www.bfro.net/GDB/show_report.asp?id=7366" TargetMode="External"/><Relationship Id="rId425" Type="http://schemas.openxmlformats.org/officeDocument/2006/relationships/hyperlink" Target="https://www.bfro.net/GDB/show_report.asp?id=44354" TargetMode="External"/><Relationship Id="rId303" Type="http://schemas.openxmlformats.org/officeDocument/2006/relationships/hyperlink" Target="https://www.bfro.net/GDB/show_report.asp?id=1778" TargetMode="External"/><Relationship Id="rId424" Type="http://schemas.openxmlformats.org/officeDocument/2006/relationships/hyperlink" Target="https://www.bfro.net/GDB/show_report.asp?id=3333" TargetMode="External"/><Relationship Id="rId302" Type="http://schemas.openxmlformats.org/officeDocument/2006/relationships/hyperlink" Target="https://www.bfro.net/GDB/show_report.asp?id=673" TargetMode="External"/><Relationship Id="rId423" Type="http://schemas.openxmlformats.org/officeDocument/2006/relationships/hyperlink" Target="https://www.bfro.net/GDB/show_report.asp?id=4676" TargetMode="External"/><Relationship Id="rId309" Type="http://schemas.openxmlformats.org/officeDocument/2006/relationships/hyperlink" Target="https://www.bfro.net/GDB/show_report.asp?id=63141" TargetMode="External"/><Relationship Id="rId308" Type="http://schemas.openxmlformats.org/officeDocument/2006/relationships/hyperlink" Target="https://www.bfro.net/GDB/show_report.asp?id=50901" TargetMode="External"/><Relationship Id="rId429" Type="http://schemas.openxmlformats.org/officeDocument/2006/relationships/hyperlink" Target="https://www.bfro.net/GDB/show_report.asp?id=13492" TargetMode="External"/><Relationship Id="rId307" Type="http://schemas.openxmlformats.org/officeDocument/2006/relationships/hyperlink" Target="https://www.bfro.net/GDB/show_report.asp?id=36505" TargetMode="External"/><Relationship Id="rId428" Type="http://schemas.openxmlformats.org/officeDocument/2006/relationships/hyperlink" Target="https://www.bfro.net/GDB/show_report.asp?id=49148" TargetMode="External"/><Relationship Id="rId306" Type="http://schemas.openxmlformats.org/officeDocument/2006/relationships/hyperlink" Target="https://www.bfro.net/GDB/show_report.asp?id=27479" TargetMode="External"/><Relationship Id="rId427" Type="http://schemas.openxmlformats.org/officeDocument/2006/relationships/hyperlink" Target="https://www.bfro.net/GDB/show_report.asp?id=50721" TargetMode="External"/><Relationship Id="rId301" Type="http://schemas.openxmlformats.org/officeDocument/2006/relationships/hyperlink" Target="https://www.bfro.net/GDB/show_report.asp?id=206" TargetMode="External"/><Relationship Id="rId422" Type="http://schemas.openxmlformats.org/officeDocument/2006/relationships/hyperlink" Target="https://www.bfro.net/GDB/show_report.asp?id=12333" TargetMode="External"/><Relationship Id="rId300" Type="http://schemas.openxmlformats.org/officeDocument/2006/relationships/hyperlink" Target="https://www.bfro.net/GDB/show_report.asp?id=11304" TargetMode="External"/><Relationship Id="rId421" Type="http://schemas.openxmlformats.org/officeDocument/2006/relationships/hyperlink" Target="https://www.bfro.net/GDB/show_report.asp?id=23615" TargetMode="External"/><Relationship Id="rId420" Type="http://schemas.openxmlformats.org/officeDocument/2006/relationships/hyperlink" Target="https://www.bfro.net/GDB/show_report.asp?id=30735" TargetMode="External"/><Relationship Id="rId415" Type="http://schemas.openxmlformats.org/officeDocument/2006/relationships/hyperlink" Target="https://www.bfro.net/GDB/show_report.asp?id=69433" TargetMode="External"/><Relationship Id="rId414" Type="http://schemas.openxmlformats.org/officeDocument/2006/relationships/hyperlink" Target="https://www.bfro.net/GDB/show_report.asp?id=12640" TargetMode="External"/><Relationship Id="rId413" Type="http://schemas.openxmlformats.org/officeDocument/2006/relationships/hyperlink" Target="https://www.bfro.net/GDB/show_report.asp?id=6960" TargetMode="External"/><Relationship Id="rId412" Type="http://schemas.openxmlformats.org/officeDocument/2006/relationships/hyperlink" Target="https://www.bfro.net/GDB/show_report.asp?id=42999" TargetMode="External"/><Relationship Id="rId419" Type="http://schemas.openxmlformats.org/officeDocument/2006/relationships/hyperlink" Target="https://www.bfro.net/GDB/show_report.asp?id=31994" TargetMode="External"/><Relationship Id="rId418" Type="http://schemas.openxmlformats.org/officeDocument/2006/relationships/hyperlink" Target="https://www.bfro.net/GDB/show_report.asp?id=2054" TargetMode="External"/><Relationship Id="rId417" Type="http://schemas.openxmlformats.org/officeDocument/2006/relationships/hyperlink" Target="https://www.bfro.net/GDB/show_report.asp?id=3332" TargetMode="External"/><Relationship Id="rId416" Type="http://schemas.openxmlformats.org/officeDocument/2006/relationships/hyperlink" Target="https://www.bfro.net/GDB/show_report.asp?id=69269" TargetMode="External"/><Relationship Id="rId411" Type="http://schemas.openxmlformats.org/officeDocument/2006/relationships/hyperlink" Target="https://www.bfro.net/GDB/show_report.asp?id=26299" TargetMode="External"/><Relationship Id="rId410" Type="http://schemas.openxmlformats.org/officeDocument/2006/relationships/hyperlink" Target="https://www.bfro.net/GDB/show_report.asp?id=7393" TargetMode="External"/><Relationship Id="rId206" Type="http://schemas.openxmlformats.org/officeDocument/2006/relationships/hyperlink" Target="https://www.bfro.net/GDB/show_report.asp?id=36671" TargetMode="External"/><Relationship Id="rId327" Type="http://schemas.openxmlformats.org/officeDocument/2006/relationships/hyperlink" Target="https://www.bfro.net/GDB/show_report.asp?id=116" TargetMode="External"/><Relationship Id="rId205" Type="http://schemas.openxmlformats.org/officeDocument/2006/relationships/hyperlink" Target="https://www.bfro.net/GDB/show_report.asp?id=2900" TargetMode="External"/><Relationship Id="rId326" Type="http://schemas.openxmlformats.org/officeDocument/2006/relationships/hyperlink" Target="https://www.bfro.net/GDB/show_report.asp?id=16624" TargetMode="External"/><Relationship Id="rId204" Type="http://schemas.openxmlformats.org/officeDocument/2006/relationships/hyperlink" Target="https://www.bfro.net/GDB/show_report.asp?id=2841" TargetMode="External"/><Relationship Id="rId325" Type="http://schemas.openxmlformats.org/officeDocument/2006/relationships/hyperlink" Target="https://www.bfro.net/GDB/show_report.asp?id=12156" TargetMode="External"/><Relationship Id="rId203" Type="http://schemas.openxmlformats.org/officeDocument/2006/relationships/hyperlink" Target="https://www.bfro.net/GDB/show_report.asp?id=11449" TargetMode="External"/><Relationship Id="rId324" Type="http://schemas.openxmlformats.org/officeDocument/2006/relationships/hyperlink" Target="https://www.bfro.net/GDB/show_report.asp?id=11818" TargetMode="External"/><Relationship Id="rId209" Type="http://schemas.openxmlformats.org/officeDocument/2006/relationships/hyperlink" Target="https://www.bfro.net/GDB/show_report.asp?id=37044" TargetMode="External"/><Relationship Id="rId208" Type="http://schemas.openxmlformats.org/officeDocument/2006/relationships/hyperlink" Target="https://www.bfro.net/GDB/show_report.asp?id=7658" TargetMode="External"/><Relationship Id="rId329" Type="http://schemas.openxmlformats.org/officeDocument/2006/relationships/hyperlink" Target="https://www.bfro.net/GDB/show_report.asp?id=7789" TargetMode="External"/><Relationship Id="rId207" Type="http://schemas.openxmlformats.org/officeDocument/2006/relationships/hyperlink" Target="https://www.bfro.net/GDB/show_report.asp?id=7785" TargetMode="External"/><Relationship Id="rId328" Type="http://schemas.openxmlformats.org/officeDocument/2006/relationships/hyperlink" Target="https://www.bfro.net/GDB/show_report.asp?id=13037" TargetMode="External"/><Relationship Id="rId440" Type="http://schemas.openxmlformats.org/officeDocument/2006/relationships/hyperlink" Target="https://www.bfro.net/GDB/show_report.asp?id=49906" TargetMode="External"/><Relationship Id="rId202" Type="http://schemas.openxmlformats.org/officeDocument/2006/relationships/hyperlink" Target="https://www.bfro.net/GDB/show_report.asp?id=1720" TargetMode="External"/><Relationship Id="rId323" Type="http://schemas.openxmlformats.org/officeDocument/2006/relationships/hyperlink" Target="https://www.bfro.net/GDB/show_report.asp?id=4644" TargetMode="External"/><Relationship Id="rId201" Type="http://schemas.openxmlformats.org/officeDocument/2006/relationships/hyperlink" Target="https://www.bfro.net/GDB/show_report.asp?id=662" TargetMode="External"/><Relationship Id="rId322" Type="http://schemas.openxmlformats.org/officeDocument/2006/relationships/hyperlink" Target="https://www.bfro.net/GDB/show_report.asp?id=689" TargetMode="External"/><Relationship Id="rId200" Type="http://schemas.openxmlformats.org/officeDocument/2006/relationships/hyperlink" Target="https://www.bfro.net/GDB/show_report.asp?id=7954" TargetMode="External"/><Relationship Id="rId321" Type="http://schemas.openxmlformats.org/officeDocument/2006/relationships/hyperlink" Target="https://www.bfro.net/GDB/show_report.asp?id=15067" TargetMode="External"/><Relationship Id="rId320" Type="http://schemas.openxmlformats.org/officeDocument/2006/relationships/hyperlink" Target="https://www.bfro.net/GDB/show_report.asp?id=7642" TargetMode="External"/><Relationship Id="rId441" Type="http://schemas.openxmlformats.org/officeDocument/2006/relationships/drawing" Target="../drawings/drawing1.xml"/><Relationship Id="rId316" Type="http://schemas.openxmlformats.org/officeDocument/2006/relationships/hyperlink" Target="https://www.bfro.net/GDB/show_report.asp?id=41378" TargetMode="External"/><Relationship Id="rId437" Type="http://schemas.openxmlformats.org/officeDocument/2006/relationships/hyperlink" Target="https://www.bfro.net/GDB/show_report.asp?id=41040" TargetMode="External"/><Relationship Id="rId315" Type="http://schemas.openxmlformats.org/officeDocument/2006/relationships/hyperlink" Target="https://www.bfro.net/GDB/show_report.asp?id=36370" TargetMode="External"/><Relationship Id="rId436" Type="http://schemas.openxmlformats.org/officeDocument/2006/relationships/hyperlink" Target="https://www.bfro.net/GDB/show_report.asp?id=27906" TargetMode="External"/><Relationship Id="rId314" Type="http://schemas.openxmlformats.org/officeDocument/2006/relationships/hyperlink" Target="https://www.bfro.net/GDB/show_report.asp?id=9289" TargetMode="External"/><Relationship Id="rId435" Type="http://schemas.openxmlformats.org/officeDocument/2006/relationships/hyperlink" Target="https://www.bfro.net/GDB/show_report.asp?id=8983" TargetMode="External"/><Relationship Id="rId313" Type="http://schemas.openxmlformats.org/officeDocument/2006/relationships/hyperlink" Target="https://www.bfro.net/GDB/show_report.asp?id=7209" TargetMode="External"/><Relationship Id="rId434" Type="http://schemas.openxmlformats.org/officeDocument/2006/relationships/hyperlink" Target="https://www.bfro.net/GDB/show_report.asp?id=15492" TargetMode="External"/><Relationship Id="rId319" Type="http://schemas.openxmlformats.org/officeDocument/2006/relationships/hyperlink" Target="https://www.bfro.net/GDB/show_report.asp?id=5350" TargetMode="External"/><Relationship Id="rId318" Type="http://schemas.openxmlformats.org/officeDocument/2006/relationships/hyperlink" Target="https://www.bfro.net/GDB/show_report.asp?id=2628" TargetMode="External"/><Relationship Id="rId439" Type="http://schemas.openxmlformats.org/officeDocument/2006/relationships/hyperlink" Target="https://www.bfro.net/GDB/show_report.asp?id=47026" TargetMode="External"/><Relationship Id="rId317" Type="http://schemas.openxmlformats.org/officeDocument/2006/relationships/hyperlink" Target="https://www.bfro.net/GDB/show_report.asp?id=688" TargetMode="External"/><Relationship Id="rId438" Type="http://schemas.openxmlformats.org/officeDocument/2006/relationships/hyperlink" Target="https://www.bfro.net/GDB/show_report.asp?id=67540" TargetMode="External"/><Relationship Id="rId312" Type="http://schemas.openxmlformats.org/officeDocument/2006/relationships/hyperlink" Target="https://www.bfro.net/GDB/show_report.asp?id=686" TargetMode="External"/><Relationship Id="rId433" Type="http://schemas.openxmlformats.org/officeDocument/2006/relationships/hyperlink" Target="https://www.bfro.net/GDB/show_report.asp?id=450" TargetMode="External"/><Relationship Id="rId311" Type="http://schemas.openxmlformats.org/officeDocument/2006/relationships/hyperlink" Target="https://www.bfro.net/GDB/show_report.asp?id=687" TargetMode="External"/><Relationship Id="rId432" Type="http://schemas.openxmlformats.org/officeDocument/2006/relationships/hyperlink" Target="https://www.bfro.net/GDB/show_report.asp?id=30757" TargetMode="External"/><Relationship Id="rId310" Type="http://schemas.openxmlformats.org/officeDocument/2006/relationships/hyperlink" Target="https://www.bfro.net/GDB/show_report.asp?id=6027" TargetMode="External"/><Relationship Id="rId431" Type="http://schemas.openxmlformats.org/officeDocument/2006/relationships/hyperlink" Target="https://www.bfro.net/GDB/show_report.asp?id=24988" TargetMode="External"/><Relationship Id="rId430" Type="http://schemas.openxmlformats.org/officeDocument/2006/relationships/hyperlink" Target="https://www.bfro.net/GDB/show_report.asp?id=3244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13.5"/>
    <col customWidth="1" min="16" max="16" width="22.75"/>
    <col customWidth="1" min="17" max="17" width="15.38"/>
    <col customWidth="1" min="19" max="19" width="18.0"/>
    <col customWidth="1" min="20" max="20" width="11.63"/>
    <col customWidth="1" min="21" max="21" width="12.0"/>
    <col customWidth="1" hidden="1" min="22" max="22" width="15.38"/>
    <col customWidth="1" min="23" max="27" width="15.38"/>
    <col customWidth="1" min="28" max="28" width="18.25"/>
    <col customWidth="1" min="29" max="29" width="15.38"/>
    <col customWidth="1" min="30" max="30" width="13.88"/>
    <col customWidth="1" min="31" max="31" width="11.63"/>
    <col customWidth="1" min="32" max="32" width="13.88"/>
    <col customWidth="1" min="33" max="33" width="22.13"/>
    <col customWidth="1" min="34" max="36" width="26.88"/>
    <col customWidth="1" min="38" max="38" width="18.38"/>
    <col customWidth="1" min="39" max="39" width="11.5"/>
    <col customWidth="1" min="40" max="40" width="11.38"/>
    <col customWidth="1" min="41" max="41" width="10.88"/>
    <col customWidth="1" min="42" max="42" width="16.63"/>
    <col customWidth="1" min="43" max="43" width="17.38"/>
    <col customWidth="1" min="44" max="45" width="12.75"/>
    <col customWidth="1" min="46" max="48" width="14.5"/>
    <col customWidth="1" min="49" max="49" width="13.25"/>
    <col customWidth="1" min="50" max="50" width="10.38"/>
    <col customWidth="1" min="51" max="51" width="10.0"/>
    <col customWidth="1" min="52" max="53" width="15.75"/>
    <col customWidth="1" min="54" max="54" width="20.13"/>
    <col customWidth="1" min="55" max="55" width="11.5"/>
    <col customWidth="1" min="56" max="56" width="15.13"/>
    <col customWidth="1" min="57" max="57" width="13.0"/>
    <col customWidth="1" min="58" max="58" width="12.38"/>
    <col customWidth="1" min="59" max="59" width="12.75"/>
    <col customWidth="1" min="60" max="63" width="10.88"/>
    <col customWidth="1" min="64" max="64" width="20.5"/>
    <col customWidth="1" min="65" max="65" width="5.63"/>
    <col customWidth="1" min="66" max="66" width="15.13"/>
    <col customWidth="1" min="67" max="67" width="8.38"/>
    <col customWidth="1" min="68" max="68" width="18.38"/>
    <col customWidth="1" min="69" max="69" width="13.88"/>
    <col customWidth="1" min="70" max="70" width="12.88"/>
    <col customWidth="1" min="71" max="71" width="12.5"/>
    <col customWidth="1" min="72" max="72" width="18.75"/>
    <col customWidth="1" min="73" max="73" width="17.63"/>
    <col customWidth="1" min="74" max="76" width="19.25"/>
    <col customWidth="1" min="77" max="77" width="21.75"/>
    <col customWidth="1" min="78" max="78" width="22.25"/>
    <col customWidth="1" min="79" max="79" width="18.38"/>
    <col customWidth="1" min="80" max="80" width="19.25"/>
    <col customWidth="1" min="81" max="81" width="21.75"/>
    <col customWidth="1" min="82" max="82" width="22.25"/>
    <col customWidth="1" min="83" max="83" width="18.38"/>
    <col customWidth="1" min="84" max="88" width="15.13"/>
    <col customWidth="1" min="89" max="89" width="16.25"/>
    <col customWidth="1" min="90" max="90" width="17.38"/>
    <col customWidth="1" min="91" max="91" width="12.25"/>
    <col customWidth="1" min="93" max="93" width="21.5"/>
    <col customWidth="1" min="94" max="94"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2" t="s">
        <v>33</v>
      </c>
      <c r="AI1" s="3"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4"/>
      <c r="CR1" s="4"/>
      <c r="CS1" s="4"/>
      <c r="CT1" s="4"/>
      <c r="CU1" s="4"/>
      <c r="CV1" s="4"/>
      <c r="CW1" s="4"/>
      <c r="CX1" s="4"/>
      <c r="CY1" s="4"/>
      <c r="CZ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7"/>
      <c r="AI2" s="8"/>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row>
    <row r="3">
      <c r="A3" s="5" t="s">
        <v>94</v>
      </c>
      <c r="B3" s="5" t="s">
        <v>95</v>
      </c>
      <c r="C3" s="5" t="s">
        <v>96</v>
      </c>
      <c r="D3" s="5">
        <v>13038.0</v>
      </c>
      <c r="E3" s="5" t="s">
        <v>97</v>
      </c>
      <c r="F3" s="5">
        <v>2004.0</v>
      </c>
      <c r="G3" s="5" t="s">
        <v>98</v>
      </c>
      <c r="H3" s="5" t="s">
        <v>99</v>
      </c>
      <c r="I3" s="5" t="s">
        <v>100</v>
      </c>
      <c r="J3" s="5" t="s">
        <v>101</v>
      </c>
      <c r="K3" s="5" t="s">
        <v>102</v>
      </c>
      <c r="L3" s="5" t="s">
        <v>99</v>
      </c>
      <c r="M3" s="5" t="s">
        <v>103</v>
      </c>
      <c r="N3" s="5">
        <v>1.0</v>
      </c>
      <c r="O3" s="9" t="s">
        <v>104</v>
      </c>
      <c r="P3" s="5" t="s">
        <v>105</v>
      </c>
      <c r="Q3" s="5" t="s">
        <v>106</v>
      </c>
      <c r="R3" s="5" t="s">
        <v>107</v>
      </c>
      <c r="S3" s="10" t="s">
        <v>99</v>
      </c>
      <c r="T3" s="5" t="s">
        <v>99</v>
      </c>
      <c r="U3" s="5" t="s">
        <v>99</v>
      </c>
      <c r="V3" s="5" t="s">
        <v>99</v>
      </c>
      <c r="W3" s="5" t="s">
        <v>99</v>
      </c>
      <c r="X3" s="5">
        <v>207.0</v>
      </c>
      <c r="Y3" s="5" t="s">
        <v>99</v>
      </c>
      <c r="Z3" s="5" t="s">
        <v>99</v>
      </c>
      <c r="AA3" s="5" t="s">
        <v>99</v>
      </c>
      <c r="AB3" s="5" t="s">
        <v>99</v>
      </c>
      <c r="AC3" s="5" t="s">
        <v>108</v>
      </c>
      <c r="AD3" s="5" t="s">
        <v>109</v>
      </c>
      <c r="AE3" s="5" t="s">
        <v>99</v>
      </c>
      <c r="AF3" s="5" t="s">
        <v>99</v>
      </c>
      <c r="AG3" s="10" t="s">
        <v>99</v>
      </c>
      <c r="AH3" s="11">
        <f>CONVERT(AJ3, "yd", "m")</f>
        <v>3.6576</v>
      </c>
      <c r="AI3" s="12">
        <f>CONVERT(AH3, "m", "ft")</f>
        <v>12</v>
      </c>
      <c r="AJ3" s="9">
        <v>4.0</v>
      </c>
      <c r="AK3" s="9" t="s">
        <v>99</v>
      </c>
      <c r="AL3" s="10">
        <v>1.0</v>
      </c>
      <c r="AM3" s="10" t="s">
        <v>99</v>
      </c>
      <c r="AN3" s="5" t="s">
        <v>99</v>
      </c>
      <c r="AO3" s="5" t="s">
        <v>99</v>
      </c>
      <c r="AP3" s="5" t="s">
        <v>99</v>
      </c>
      <c r="AQ3" s="5" t="s">
        <v>99</v>
      </c>
      <c r="AR3" s="5" t="s">
        <v>99</v>
      </c>
      <c r="AS3" s="10" t="s">
        <v>99</v>
      </c>
      <c r="AT3" s="5" t="s">
        <v>99</v>
      </c>
      <c r="AU3" s="5" t="s">
        <v>99</v>
      </c>
      <c r="AV3" s="5" t="s">
        <v>110</v>
      </c>
      <c r="AW3" s="10" t="s">
        <v>99</v>
      </c>
      <c r="AX3" s="10" t="s">
        <v>99</v>
      </c>
      <c r="AY3" s="10" t="s">
        <v>99</v>
      </c>
      <c r="AZ3" s="5" t="s">
        <v>99</v>
      </c>
      <c r="BA3" s="5" t="s">
        <v>99</v>
      </c>
      <c r="BB3" s="5" t="s">
        <v>99</v>
      </c>
      <c r="BC3" s="5" t="s">
        <v>99</v>
      </c>
      <c r="BD3" s="5" t="s">
        <v>99</v>
      </c>
      <c r="BE3" s="5" t="s">
        <v>99</v>
      </c>
      <c r="BF3" s="5" t="s">
        <v>99</v>
      </c>
      <c r="BG3" s="5" t="s">
        <v>99</v>
      </c>
      <c r="BH3" s="5" t="s">
        <v>99</v>
      </c>
      <c r="BI3" s="5" t="s">
        <v>99</v>
      </c>
      <c r="BJ3" s="5" t="s">
        <v>99</v>
      </c>
      <c r="BK3" s="5" t="s">
        <v>99</v>
      </c>
      <c r="BL3" s="10" t="s">
        <v>99</v>
      </c>
      <c r="BM3" s="10" t="s">
        <v>99</v>
      </c>
      <c r="BN3" s="5" t="s">
        <v>111</v>
      </c>
      <c r="BO3" s="10" t="s">
        <v>112</v>
      </c>
      <c r="BP3" s="10" t="s">
        <v>99</v>
      </c>
      <c r="BQ3" s="10" t="s">
        <v>113</v>
      </c>
      <c r="BR3" s="10" t="s">
        <v>99</v>
      </c>
      <c r="BS3" s="10" t="s">
        <v>99</v>
      </c>
      <c r="BT3" s="10" t="s">
        <v>99</v>
      </c>
      <c r="BU3" s="5" t="s">
        <v>99</v>
      </c>
      <c r="BV3" s="5" t="s">
        <v>99</v>
      </c>
      <c r="BW3" s="5" t="s">
        <v>99</v>
      </c>
      <c r="BX3" s="10" t="s">
        <v>99</v>
      </c>
      <c r="BY3" s="10" t="s">
        <v>99</v>
      </c>
      <c r="BZ3" s="5" t="s">
        <v>99</v>
      </c>
      <c r="CA3" s="5" t="s">
        <v>99</v>
      </c>
      <c r="CB3" s="5" t="s">
        <v>99</v>
      </c>
      <c r="CC3" s="5" t="s">
        <v>99</v>
      </c>
      <c r="CD3" s="5" t="s">
        <v>99</v>
      </c>
      <c r="CE3" s="5" t="s">
        <v>99</v>
      </c>
      <c r="CF3" s="5" t="s">
        <v>99</v>
      </c>
      <c r="CG3" s="5" t="s">
        <v>99</v>
      </c>
      <c r="CH3" s="5" t="s">
        <v>99</v>
      </c>
      <c r="CI3" s="5" t="s">
        <v>99</v>
      </c>
      <c r="CJ3" s="5" t="s">
        <v>114</v>
      </c>
      <c r="CK3" s="5" t="s">
        <v>115</v>
      </c>
      <c r="CL3" s="5" t="s">
        <v>99</v>
      </c>
      <c r="CM3" s="5" t="s">
        <v>99</v>
      </c>
      <c r="CN3" s="5" t="s">
        <v>99</v>
      </c>
      <c r="CO3" s="5" t="s">
        <v>99</v>
      </c>
      <c r="CP3" s="13" t="s">
        <v>116</v>
      </c>
      <c r="CQ3" s="6"/>
      <c r="CR3" s="6"/>
      <c r="CS3" s="6"/>
      <c r="CT3" s="6"/>
      <c r="CU3" s="6"/>
      <c r="CV3" s="6"/>
      <c r="CW3" s="6"/>
      <c r="CX3" s="6"/>
      <c r="CY3" s="6"/>
      <c r="CZ3" s="6"/>
    </row>
    <row r="4">
      <c r="A4" s="5" t="s">
        <v>94</v>
      </c>
      <c r="B4" s="5" t="s">
        <v>95</v>
      </c>
      <c r="C4" s="5" t="s">
        <v>96</v>
      </c>
      <c r="D4" s="5">
        <v>8792.0</v>
      </c>
      <c r="E4" s="5" t="s">
        <v>97</v>
      </c>
      <c r="F4" s="5">
        <v>2003.0</v>
      </c>
      <c r="G4" s="5" t="s">
        <v>117</v>
      </c>
      <c r="H4" s="5" t="s">
        <v>99</v>
      </c>
      <c r="I4" s="5" t="s">
        <v>100</v>
      </c>
      <c r="J4" s="5" t="s">
        <v>118</v>
      </c>
      <c r="K4" s="5" t="s">
        <v>119</v>
      </c>
      <c r="L4" s="5" t="s">
        <v>99</v>
      </c>
      <c r="M4" s="5" t="s">
        <v>120</v>
      </c>
      <c r="N4" s="5">
        <v>4.0</v>
      </c>
      <c r="O4" s="5" t="s">
        <v>121</v>
      </c>
      <c r="P4" s="5" t="s">
        <v>122</v>
      </c>
      <c r="Q4" s="5" t="s">
        <v>96</v>
      </c>
      <c r="R4" s="5" t="s">
        <v>123</v>
      </c>
      <c r="S4" s="10" t="s">
        <v>99</v>
      </c>
      <c r="T4" s="5" t="s">
        <v>99</v>
      </c>
      <c r="U4" s="5" t="s">
        <v>99</v>
      </c>
      <c r="V4" s="5" t="s">
        <v>99</v>
      </c>
      <c r="W4" s="5" t="s">
        <v>99</v>
      </c>
      <c r="X4" s="5">
        <v>2300.0</v>
      </c>
      <c r="Y4" s="5" t="s">
        <v>99</v>
      </c>
      <c r="Z4" s="5" t="s">
        <v>99</v>
      </c>
      <c r="AA4" s="5" t="s">
        <v>99</v>
      </c>
      <c r="AB4" s="5" t="s">
        <v>99</v>
      </c>
      <c r="AC4" s="5" t="s">
        <v>124</v>
      </c>
      <c r="AD4" s="5" t="s">
        <v>99</v>
      </c>
      <c r="AE4" s="5" t="s">
        <v>99</v>
      </c>
      <c r="AF4" s="5" t="s">
        <v>99</v>
      </c>
      <c r="AG4" s="10" t="s">
        <v>99</v>
      </c>
      <c r="AH4" s="11" t="s">
        <v>99</v>
      </c>
      <c r="AI4" s="14" t="s">
        <v>99</v>
      </c>
      <c r="AJ4" s="5" t="s">
        <v>99</v>
      </c>
      <c r="AK4" s="9" t="s">
        <v>99</v>
      </c>
      <c r="AL4" s="10" t="s">
        <v>99</v>
      </c>
      <c r="AM4" s="10" t="s">
        <v>99</v>
      </c>
      <c r="AN4" s="5" t="s">
        <v>99</v>
      </c>
      <c r="AO4" s="5" t="s">
        <v>99</v>
      </c>
      <c r="AP4" s="5" t="s">
        <v>99</v>
      </c>
      <c r="AQ4" s="5" t="s">
        <v>99</v>
      </c>
      <c r="AR4" s="5" t="s">
        <v>99</v>
      </c>
      <c r="AS4" s="10" t="s">
        <v>99</v>
      </c>
      <c r="AT4" s="5" t="s">
        <v>99</v>
      </c>
      <c r="AU4" s="5" t="s">
        <v>99</v>
      </c>
      <c r="AV4" s="10" t="s">
        <v>99</v>
      </c>
      <c r="AW4" s="10" t="s">
        <v>99</v>
      </c>
      <c r="AX4" s="10" t="s">
        <v>99</v>
      </c>
      <c r="AY4" s="10" t="s">
        <v>99</v>
      </c>
      <c r="AZ4" s="5" t="s">
        <v>99</v>
      </c>
      <c r="BA4" s="5" t="s">
        <v>99</v>
      </c>
      <c r="BB4" s="5" t="s">
        <v>99</v>
      </c>
      <c r="BC4" s="5" t="s">
        <v>99</v>
      </c>
      <c r="BD4" s="5" t="s">
        <v>99</v>
      </c>
      <c r="BE4" s="5" t="s">
        <v>99</v>
      </c>
      <c r="BF4" s="5" t="s">
        <v>99</v>
      </c>
      <c r="BG4" s="5" t="s">
        <v>99</v>
      </c>
      <c r="BH4" s="5" t="s">
        <v>99</v>
      </c>
      <c r="BI4" s="5" t="s">
        <v>99</v>
      </c>
      <c r="BJ4" s="5" t="s">
        <v>99</v>
      </c>
      <c r="BK4" s="5" t="s">
        <v>99</v>
      </c>
      <c r="BL4" s="10" t="s">
        <v>99</v>
      </c>
      <c r="BM4" s="10" t="s">
        <v>99</v>
      </c>
      <c r="BN4" s="5" t="s">
        <v>125</v>
      </c>
      <c r="BO4" s="10" t="s">
        <v>99</v>
      </c>
      <c r="BP4" s="10" t="s">
        <v>99</v>
      </c>
      <c r="BQ4" s="10" t="s">
        <v>113</v>
      </c>
      <c r="BR4" s="10" t="s">
        <v>99</v>
      </c>
      <c r="BS4" s="10" t="s">
        <v>99</v>
      </c>
      <c r="BT4" s="10" t="s">
        <v>99</v>
      </c>
      <c r="BU4" s="5" t="s">
        <v>99</v>
      </c>
      <c r="BV4" s="5" t="s">
        <v>99</v>
      </c>
      <c r="BW4" s="5" t="s">
        <v>99</v>
      </c>
      <c r="BX4" s="10" t="s">
        <v>99</v>
      </c>
      <c r="BY4" s="10" t="s">
        <v>99</v>
      </c>
      <c r="BZ4" s="5" t="s">
        <v>99</v>
      </c>
      <c r="CA4" s="5" t="s">
        <v>99</v>
      </c>
      <c r="CB4" s="5" t="s">
        <v>99</v>
      </c>
      <c r="CC4" s="5" t="s">
        <v>99</v>
      </c>
      <c r="CD4" s="5" t="s">
        <v>99</v>
      </c>
      <c r="CE4" s="5" t="s">
        <v>99</v>
      </c>
      <c r="CF4" s="5" t="s">
        <v>99</v>
      </c>
      <c r="CG4" s="5" t="s">
        <v>99</v>
      </c>
      <c r="CH4" s="5" t="s">
        <v>99</v>
      </c>
      <c r="CI4" s="5" t="s">
        <v>99</v>
      </c>
      <c r="CJ4" s="10" t="s">
        <v>99</v>
      </c>
      <c r="CK4" s="5" t="s">
        <v>126</v>
      </c>
      <c r="CL4" s="5" t="s">
        <v>99</v>
      </c>
      <c r="CM4" s="5" t="s">
        <v>99</v>
      </c>
      <c r="CN4" s="5" t="s">
        <v>99</v>
      </c>
      <c r="CO4" s="5" t="s">
        <v>99</v>
      </c>
      <c r="CP4" s="13" t="s">
        <v>127</v>
      </c>
      <c r="CQ4" s="6"/>
      <c r="CR4" s="6"/>
      <c r="CS4" s="6"/>
      <c r="CT4" s="6"/>
      <c r="CU4" s="6"/>
      <c r="CV4" s="6"/>
      <c r="CW4" s="6"/>
      <c r="CX4" s="6"/>
      <c r="CY4" s="6"/>
      <c r="CZ4" s="6"/>
    </row>
    <row r="5">
      <c r="A5" s="5" t="s">
        <v>94</v>
      </c>
      <c r="B5" s="5" t="s">
        <v>95</v>
      </c>
      <c r="C5" s="5" t="s">
        <v>128</v>
      </c>
      <c r="D5" s="5">
        <v>1255.0</v>
      </c>
      <c r="E5" s="10" t="s">
        <v>99</v>
      </c>
      <c r="F5" s="5">
        <v>1998.0</v>
      </c>
      <c r="G5" s="5" t="s">
        <v>129</v>
      </c>
      <c r="H5" s="5">
        <v>3.0</v>
      </c>
      <c r="I5" s="5" t="s">
        <v>130</v>
      </c>
      <c r="J5" s="5" t="s">
        <v>118</v>
      </c>
      <c r="K5" s="5" t="s">
        <v>102</v>
      </c>
      <c r="L5" s="5" t="s">
        <v>99</v>
      </c>
      <c r="M5" s="5" t="s">
        <v>131</v>
      </c>
      <c r="N5" s="5">
        <v>2.0</v>
      </c>
      <c r="O5" s="5" t="s">
        <v>132</v>
      </c>
      <c r="P5" s="5" t="s">
        <v>133</v>
      </c>
      <c r="Q5" s="10" t="s">
        <v>99</v>
      </c>
      <c r="R5" s="10" t="s">
        <v>99</v>
      </c>
      <c r="S5" s="5" t="s">
        <v>134</v>
      </c>
      <c r="T5" s="5" t="s">
        <v>99</v>
      </c>
      <c r="U5" s="5" t="s">
        <v>99</v>
      </c>
      <c r="V5" s="5" t="s">
        <v>99</v>
      </c>
      <c r="W5" s="5" t="s">
        <v>99</v>
      </c>
      <c r="X5" s="5" t="s">
        <v>99</v>
      </c>
      <c r="Y5" s="5" t="s">
        <v>99</v>
      </c>
      <c r="Z5" s="5" t="s">
        <v>99</v>
      </c>
      <c r="AA5" s="5" t="s">
        <v>135</v>
      </c>
      <c r="AB5" s="5">
        <v>89.0</v>
      </c>
      <c r="AC5" s="5" t="s">
        <v>136</v>
      </c>
      <c r="AD5" s="5" t="s">
        <v>137</v>
      </c>
      <c r="AE5" s="5" t="s">
        <v>99</v>
      </c>
      <c r="AF5" s="5" t="s">
        <v>99</v>
      </c>
      <c r="AG5" s="10" t="s">
        <v>99</v>
      </c>
      <c r="AH5" s="11">
        <f>CONVERT(AJ5, "yd", "m")</f>
        <v>914.4</v>
      </c>
      <c r="AI5" s="12">
        <f>CONVERT(AH5, "m", "ft")</f>
        <v>3000</v>
      </c>
      <c r="AJ5" s="5">
        <v>1000.0</v>
      </c>
      <c r="AK5" s="9" t="s">
        <v>99</v>
      </c>
      <c r="AL5" s="10">
        <v>1.0</v>
      </c>
      <c r="AM5" s="10" t="s">
        <v>99</v>
      </c>
      <c r="AN5" s="5" t="s">
        <v>99</v>
      </c>
      <c r="AO5" s="5" t="s">
        <v>99</v>
      </c>
      <c r="AP5" s="5" t="s">
        <v>99</v>
      </c>
      <c r="AQ5" s="5" t="s">
        <v>99</v>
      </c>
      <c r="AR5" s="5" t="s">
        <v>99</v>
      </c>
      <c r="AS5" s="10" t="s">
        <v>99</v>
      </c>
      <c r="AT5" s="5" t="s">
        <v>99</v>
      </c>
      <c r="AU5" s="5" t="s">
        <v>99</v>
      </c>
      <c r="AV5" s="5" t="s">
        <v>138</v>
      </c>
      <c r="AW5" s="10" t="s">
        <v>99</v>
      </c>
      <c r="AX5" s="10" t="s">
        <v>99</v>
      </c>
      <c r="AY5" s="10" t="s">
        <v>99</v>
      </c>
      <c r="AZ5" s="5" t="s">
        <v>99</v>
      </c>
      <c r="BA5" s="5" t="s">
        <v>99</v>
      </c>
      <c r="BB5" s="5" t="s">
        <v>99</v>
      </c>
      <c r="BC5" s="5" t="s">
        <v>99</v>
      </c>
      <c r="BD5" s="5" t="s">
        <v>99</v>
      </c>
      <c r="BE5" s="5" t="s">
        <v>99</v>
      </c>
      <c r="BF5" s="5" t="s">
        <v>99</v>
      </c>
      <c r="BG5" s="5" t="s">
        <v>99</v>
      </c>
      <c r="BH5" s="5" t="s">
        <v>99</v>
      </c>
      <c r="BI5" s="5" t="s">
        <v>99</v>
      </c>
      <c r="BJ5" s="5" t="s">
        <v>99</v>
      </c>
      <c r="BK5" s="5" t="s">
        <v>99</v>
      </c>
      <c r="BL5" s="10" t="s">
        <v>99</v>
      </c>
      <c r="BM5" s="10" t="s">
        <v>99</v>
      </c>
      <c r="BN5" s="5" t="s">
        <v>139</v>
      </c>
      <c r="BO5" s="10" t="s">
        <v>99</v>
      </c>
      <c r="BP5" s="10" t="s">
        <v>99</v>
      </c>
      <c r="BQ5" s="10" t="s">
        <v>113</v>
      </c>
      <c r="BR5" s="10" t="s">
        <v>99</v>
      </c>
      <c r="BS5" s="10" t="s">
        <v>99</v>
      </c>
      <c r="BT5" s="10" t="s">
        <v>99</v>
      </c>
      <c r="BU5" s="5" t="s">
        <v>99</v>
      </c>
      <c r="BV5" s="5" t="s">
        <v>99</v>
      </c>
      <c r="BW5" s="5" t="s">
        <v>99</v>
      </c>
      <c r="BX5" s="10" t="s">
        <v>99</v>
      </c>
      <c r="BY5" s="10" t="s">
        <v>99</v>
      </c>
      <c r="BZ5" s="5" t="s">
        <v>99</v>
      </c>
      <c r="CA5" s="5" t="s">
        <v>99</v>
      </c>
      <c r="CB5" s="5" t="s">
        <v>99</v>
      </c>
      <c r="CC5" s="5" t="s">
        <v>99</v>
      </c>
      <c r="CD5" s="5" t="s">
        <v>99</v>
      </c>
      <c r="CE5" s="5" t="s">
        <v>99</v>
      </c>
      <c r="CF5" s="5" t="s">
        <v>99</v>
      </c>
      <c r="CG5" s="5" t="s">
        <v>99</v>
      </c>
      <c r="CH5" s="5" t="s">
        <v>99</v>
      </c>
      <c r="CI5" s="5" t="s">
        <v>99</v>
      </c>
      <c r="CJ5" s="10" t="s">
        <v>99</v>
      </c>
      <c r="CK5" s="10" t="s">
        <v>99</v>
      </c>
      <c r="CL5" s="5" t="s">
        <v>99</v>
      </c>
      <c r="CM5" s="5" t="s">
        <v>99</v>
      </c>
      <c r="CN5" s="5" t="s">
        <v>99</v>
      </c>
      <c r="CO5" s="5" t="s">
        <v>99</v>
      </c>
      <c r="CP5" s="13" t="s">
        <v>140</v>
      </c>
      <c r="CQ5" s="6"/>
      <c r="CR5" s="6"/>
      <c r="CS5" s="6"/>
      <c r="CT5" s="6"/>
      <c r="CU5" s="6"/>
      <c r="CV5" s="6"/>
      <c r="CW5" s="6"/>
      <c r="CX5" s="6"/>
      <c r="CY5" s="6"/>
      <c r="CZ5" s="6"/>
    </row>
    <row r="6">
      <c r="A6" s="5" t="s">
        <v>94</v>
      </c>
      <c r="B6" s="5" t="s">
        <v>95</v>
      </c>
      <c r="C6" s="5" t="s">
        <v>141</v>
      </c>
      <c r="D6" s="5">
        <v>11616.0</v>
      </c>
      <c r="E6" s="5" t="s">
        <v>142</v>
      </c>
      <c r="F6" s="5">
        <v>2004.0</v>
      </c>
      <c r="G6" s="5" t="s">
        <v>143</v>
      </c>
      <c r="H6" s="5">
        <v>20.0</v>
      </c>
      <c r="I6" s="5" t="s">
        <v>144</v>
      </c>
      <c r="J6" s="5" t="s">
        <v>118</v>
      </c>
      <c r="K6" s="5" t="s">
        <v>145</v>
      </c>
      <c r="L6" s="5" t="s">
        <v>99</v>
      </c>
      <c r="M6" s="5" t="s">
        <v>99</v>
      </c>
      <c r="N6" s="5">
        <v>2.0</v>
      </c>
      <c r="O6" s="5" t="s">
        <v>146</v>
      </c>
      <c r="P6" s="5" t="s">
        <v>147</v>
      </c>
      <c r="Q6" s="5" t="s">
        <v>148</v>
      </c>
      <c r="R6" s="10" t="s">
        <v>99</v>
      </c>
      <c r="S6" s="10" t="s">
        <v>99</v>
      </c>
      <c r="T6" s="5" t="s">
        <v>99</v>
      </c>
      <c r="U6" s="5" t="s">
        <v>99</v>
      </c>
      <c r="V6" s="5" t="s">
        <v>99</v>
      </c>
      <c r="W6" s="5" t="s">
        <v>99</v>
      </c>
      <c r="X6" s="5">
        <v>30.0</v>
      </c>
      <c r="Y6" s="5" t="s">
        <v>99</v>
      </c>
      <c r="Z6" s="5" t="s">
        <v>149</v>
      </c>
      <c r="AA6" s="5" t="s">
        <v>150</v>
      </c>
      <c r="AB6" s="5">
        <v>9.0</v>
      </c>
      <c r="AC6" s="5" t="s">
        <v>151</v>
      </c>
      <c r="AD6" s="5" t="s">
        <v>152</v>
      </c>
      <c r="AE6" s="5" t="s">
        <v>99</v>
      </c>
      <c r="AF6" s="5" t="s">
        <v>99</v>
      </c>
      <c r="AG6" s="10" t="s">
        <v>99</v>
      </c>
      <c r="AH6" s="15" t="s">
        <v>99</v>
      </c>
      <c r="AI6" s="14" t="s">
        <v>99</v>
      </c>
      <c r="AJ6" s="5" t="s">
        <v>99</v>
      </c>
      <c r="AK6" s="9" t="s">
        <v>99</v>
      </c>
      <c r="AL6" s="10" t="s">
        <v>99</v>
      </c>
      <c r="AM6" s="10" t="s">
        <v>99</v>
      </c>
      <c r="AN6" s="5" t="s">
        <v>99</v>
      </c>
      <c r="AO6" s="5" t="s">
        <v>99</v>
      </c>
      <c r="AP6" s="5" t="s">
        <v>99</v>
      </c>
      <c r="AQ6" s="5" t="s">
        <v>99</v>
      </c>
      <c r="AR6" s="5" t="s">
        <v>99</v>
      </c>
      <c r="AS6" s="10" t="s">
        <v>99</v>
      </c>
      <c r="AT6" s="5" t="s">
        <v>99</v>
      </c>
      <c r="AU6" s="5" t="s">
        <v>99</v>
      </c>
      <c r="AV6" s="10" t="s">
        <v>99</v>
      </c>
      <c r="AW6" s="10" t="s">
        <v>99</v>
      </c>
      <c r="AX6" s="10" t="s">
        <v>99</v>
      </c>
      <c r="AY6" s="10" t="s">
        <v>99</v>
      </c>
      <c r="AZ6" s="5" t="s">
        <v>99</v>
      </c>
      <c r="BA6" s="5" t="s">
        <v>99</v>
      </c>
      <c r="BB6" s="5" t="s">
        <v>99</v>
      </c>
      <c r="BC6" s="5" t="s">
        <v>99</v>
      </c>
      <c r="BD6" s="5" t="s">
        <v>99</v>
      </c>
      <c r="BE6" s="5" t="s">
        <v>99</v>
      </c>
      <c r="BF6" s="5" t="s">
        <v>99</v>
      </c>
      <c r="BG6" s="5" t="s">
        <v>99</v>
      </c>
      <c r="BH6" s="5" t="s">
        <v>99</v>
      </c>
      <c r="BI6" s="5" t="s">
        <v>99</v>
      </c>
      <c r="BJ6" s="5" t="s">
        <v>99</v>
      </c>
      <c r="BK6" s="5" t="s">
        <v>99</v>
      </c>
      <c r="BL6" s="10" t="s">
        <v>99</v>
      </c>
      <c r="BM6" s="10" t="s">
        <v>99</v>
      </c>
      <c r="BN6" s="10" t="s">
        <v>99</v>
      </c>
      <c r="BO6" s="10" t="s">
        <v>99</v>
      </c>
      <c r="BP6" s="10" t="s">
        <v>99</v>
      </c>
      <c r="BQ6" s="10" t="s">
        <v>99</v>
      </c>
      <c r="BR6" s="10" t="s">
        <v>99</v>
      </c>
      <c r="BS6" s="10" t="s">
        <v>99</v>
      </c>
      <c r="BT6" s="10" t="s">
        <v>99</v>
      </c>
      <c r="BU6" s="5">
        <v>1.0</v>
      </c>
      <c r="BV6" s="5" t="s">
        <v>99</v>
      </c>
      <c r="BW6" s="5" t="s">
        <v>99</v>
      </c>
      <c r="BX6" s="5">
        <v>19.0</v>
      </c>
      <c r="BY6" s="5">
        <v>8.0</v>
      </c>
      <c r="BZ6" s="5" t="s">
        <v>99</v>
      </c>
      <c r="CA6" s="5" t="s">
        <v>99</v>
      </c>
      <c r="CB6" s="5" t="s">
        <v>99</v>
      </c>
      <c r="CC6" s="5" t="s">
        <v>99</v>
      </c>
      <c r="CD6" s="5" t="s">
        <v>99</v>
      </c>
      <c r="CE6" s="5" t="s">
        <v>99</v>
      </c>
      <c r="CF6" s="5" t="s">
        <v>99</v>
      </c>
      <c r="CG6" s="5" t="s">
        <v>99</v>
      </c>
      <c r="CH6" s="5" t="s">
        <v>99</v>
      </c>
      <c r="CI6" s="5" t="s">
        <v>99</v>
      </c>
      <c r="CJ6" s="10" t="s">
        <v>99</v>
      </c>
      <c r="CK6" s="5" t="s">
        <v>153</v>
      </c>
      <c r="CL6" s="5" t="s">
        <v>99</v>
      </c>
      <c r="CM6" s="5" t="s">
        <v>99</v>
      </c>
      <c r="CN6" s="5" t="s">
        <v>99</v>
      </c>
      <c r="CO6" s="5" t="s">
        <v>99</v>
      </c>
      <c r="CP6" s="13" t="s">
        <v>154</v>
      </c>
      <c r="CQ6" s="6"/>
      <c r="CR6" s="6"/>
      <c r="CS6" s="6"/>
      <c r="CT6" s="6"/>
      <c r="CU6" s="6"/>
      <c r="CV6" s="6"/>
      <c r="CW6" s="6"/>
      <c r="CX6" s="6"/>
      <c r="CY6" s="6"/>
      <c r="CZ6" s="6"/>
    </row>
    <row r="7">
      <c r="A7" s="5" t="s">
        <v>94</v>
      </c>
      <c r="B7" s="5" t="s">
        <v>95</v>
      </c>
      <c r="C7" s="5" t="s">
        <v>155</v>
      </c>
      <c r="D7" s="5">
        <v>637.0</v>
      </c>
      <c r="E7" s="5" t="s">
        <v>156</v>
      </c>
      <c r="F7" s="5">
        <v>2000.0</v>
      </c>
      <c r="G7" s="5" t="s">
        <v>157</v>
      </c>
      <c r="H7" s="5">
        <v>16.0</v>
      </c>
      <c r="I7" s="5" t="s">
        <v>144</v>
      </c>
      <c r="J7" s="5" t="s">
        <v>101</v>
      </c>
      <c r="K7" s="5" t="s">
        <v>102</v>
      </c>
      <c r="L7" s="5" t="s">
        <v>99</v>
      </c>
      <c r="M7" s="5" t="s">
        <v>103</v>
      </c>
      <c r="N7" s="5">
        <v>1.0</v>
      </c>
      <c r="O7" s="5" t="s">
        <v>158</v>
      </c>
      <c r="P7" s="5" t="s">
        <v>159</v>
      </c>
      <c r="Q7" s="5" t="s">
        <v>160</v>
      </c>
      <c r="R7" s="10" t="s">
        <v>99</v>
      </c>
      <c r="S7" s="10" t="s">
        <v>99</v>
      </c>
      <c r="T7" s="5">
        <v>61.51669</v>
      </c>
      <c r="U7" s="5">
        <v>-142.90003</v>
      </c>
      <c r="V7" s="5">
        <v>1292.7</v>
      </c>
      <c r="W7" s="5">
        <v>2684.0</v>
      </c>
      <c r="X7" s="5">
        <v>0.0</v>
      </c>
      <c r="Y7" s="5" t="s">
        <v>99</v>
      </c>
      <c r="Z7" s="5" t="s">
        <v>161</v>
      </c>
      <c r="AA7" s="5" t="s">
        <v>162</v>
      </c>
      <c r="AB7" s="5">
        <v>100.0</v>
      </c>
      <c r="AC7" s="5" t="s">
        <v>163</v>
      </c>
      <c r="AD7" s="10" t="s">
        <v>99</v>
      </c>
      <c r="AE7" s="5" t="s">
        <v>99</v>
      </c>
      <c r="AF7" s="5" t="s">
        <v>99</v>
      </c>
      <c r="AG7" s="10" t="s">
        <v>99</v>
      </c>
      <c r="AH7" s="15" t="s">
        <v>99</v>
      </c>
      <c r="AI7" s="14" t="s">
        <v>99</v>
      </c>
      <c r="AJ7" s="5" t="s">
        <v>99</v>
      </c>
      <c r="AK7" s="9" t="s">
        <v>99</v>
      </c>
      <c r="AL7" s="10">
        <v>1.0</v>
      </c>
      <c r="AM7" s="10" t="s">
        <v>99</v>
      </c>
      <c r="AN7" s="5" t="s">
        <v>99</v>
      </c>
      <c r="AO7" s="5" t="s">
        <v>99</v>
      </c>
      <c r="AP7" s="5" t="s">
        <v>99</v>
      </c>
      <c r="AQ7" s="5" t="s">
        <v>99</v>
      </c>
      <c r="AR7" s="5" t="s">
        <v>99</v>
      </c>
      <c r="AS7" s="10" t="s">
        <v>99</v>
      </c>
      <c r="AT7" s="5" t="s">
        <v>99</v>
      </c>
      <c r="AU7" s="5" t="s">
        <v>99</v>
      </c>
      <c r="AV7" s="5" t="s">
        <v>164</v>
      </c>
      <c r="AW7" s="10" t="s">
        <v>99</v>
      </c>
      <c r="AX7" s="10" t="s">
        <v>99</v>
      </c>
      <c r="AY7" s="10" t="s">
        <v>99</v>
      </c>
      <c r="AZ7" s="5" t="s">
        <v>99</v>
      </c>
      <c r="BA7" s="5" t="s">
        <v>99</v>
      </c>
      <c r="BB7" s="5" t="s">
        <v>99</v>
      </c>
      <c r="BC7" s="5" t="s">
        <v>99</v>
      </c>
      <c r="BD7" s="5" t="s">
        <v>99</v>
      </c>
      <c r="BE7" s="5" t="s">
        <v>99</v>
      </c>
      <c r="BF7" s="5" t="s">
        <v>99</v>
      </c>
      <c r="BG7" s="5" t="s">
        <v>99</v>
      </c>
      <c r="BH7" s="5" t="s">
        <v>99</v>
      </c>
      <c r="BI7" s="5" t="s">
        <v>99</v>
      </c>
      <c r="BJ7" s="5" t="s">
        <v>99</v>
      </c>
      <c r="BK7" s="5" t="s">
        <v>99</v>
      </c>
      <c r="BL7" s="10" t="s">
        <v>165</v>
      </c>
      <c r="BM7" s="10" t="s">
        <v>99</v>
      </c>
      <c r="BN7" s="5" t="s">
        <v>166</v>
      </c>
      <c r="BO7" s="10" t="s">
        <v>112</v>
      </c>
      <c r="BP7" s="10" t="s">
        <v>99</v>
      </c>
      <c r="BQ7" s="5" t="s">
        <v>113</v>
      </c>
      <c r="BR7" s="10" t="s">
        <v>99</v>
      </c>
      <c r="BS7" s="10" t="s">
        <v>99</v>
      </c>
      <c r="BT7" s="10" t="s">
        <v>99</v>
      </c>
      <c r="BU7" s="5" t="s">
        <v>99</v>
      </c>
      <c r="BV7" s="5" t="s">
        <v>99</v>
      </c>
      <c r="BW7" s="5" t="s">
        <v>99</v>
      </c>
      <c r="BX7" s="10" t="s">
        <v>99</v>
      </c>
      <c r="BY7" s="10" t="s">
        <v>99</v>
      </c>
      <c r="BZ7" s="5" t="s">
        <v>99</v>
      </c>
      <c r="CA7" s="5" t="s">
        <v>99</v>
      </c>
      <c r="CB7" s="5" t="s">
        <v>99</v>
      </c>
      <c r="CC7" s="5" t="s">
        <v>99</v>
      </c>
      <c r="CD7" s="5" t="s">
        <v>99</v>
      </c>
      <c r="CE7" s="5" t="s">
        <v>99</v>
      </c>
      <c r="CF7" s="5" t="s">
        <v>99</v>
      </c>
      <c r="CG7" s="5" t="s">
        <v>99</v>
      </c>
      <c r="CH7" s="5" t="s">
        <v>99</v>
      </c>
      <c r="CI7" s="5" t="s">
        <v>99</v>
      </c>
      <c r="CJ7" s="10" t="s">
        <v>99</v>
      </c>
      <c r="CK7" s="5" t="s">
        <v>167</v>
      </c>
      <c r="CL7" s="5" t="s">
        <v>112</v>
      </c>
      <c r="CM7" s="5" t="s">
        <v>99</v>
      </c>
      <c r="CN7" s="5" t="s">
        <v>99</v>
      </c>
      <c r="CO7" s="5" t="s">
        <v>99</v>
      </c>
      <c r="CP7" s="13" t="s">
        <v>168</v>
      </c>
      <c r="CQ7" s="6"/>
      <c r="CR7" s="6"/>
      <c r="CS7" s="6"/>
      <c r="CT7" s="6"/>
      <c r="CU7" s="6"/>
      <c r="CV7" s="6"/>
      <c r="CW7" s="6"/>
      <c r="CX7" s="6"/>
      <c r="CY7" s="6"/>
      <c r="CZ7" s="6"/>
    </row>
    <row r="8">
      <c r="A8" s="5" t="s">
        <v>94</v>
      </c>
      <c r="B8" s="5" t="s">
        <v>95</v>
      </c>
      <c r="C8" s="5" t="s">
        <v>169</v>
      </c>
      <c r="D8" s="5">
        <v>1256.0</v>
      </c>
      <c r="E8" s="10" t="s">
        <v>99</v>
      </c>
      <c r="F8" s="5">
        <v>1964.0</v>
      </c>
      <c r="G8" s="5" t="s">
        <v>129</v>
      </c>
      <c r="H8" s="16">
        <v>44941.0</v>
      </c>
      <c r="I8" s="5" t="s">
        <v>130</v>
      </c>
      <c r="J8" s="5" t="s">
        <v>101</v>
      </c>
      <c r="K8" s="5" t="s">
        <v>102</v>
      </c>
      <c r="L8" s="5" t="s">
        <v>99</v>
      </c>
      <c r="M8" s="5" t="s">
        <v>103</v>
      </c>
      <c r="N8" s="5">
        <v>1.0</v>
      </c>
      <c r="O8" s="5" t="s">
        <v>170</v>
      </c>
      <c r="P8" s="5" t="s">
        <v>171</v>
      </c>
      <c r="Q8" s="10" t="s">
        <v>99</v>
      </c>
      <c r="R8" s="5" t="s">
        <v>172</v>
      </c>
      <c r="S8" s="10" t="s">
        <v>99</v>
      </c>
      <c r="T8" s="5" t="s">
        <v>99</v>
      </c>
      <c r="U8" s="5" t="s">
        <v>99</v>
      </c>
      <c r="V8" s="5" t="s">
        <v>99</v>
      </c>
      <c r="W8" s="5" t="s">
        <v>99</v>
      </c>
      <c r="X8" s="5" t="s">
        <v>99</v>
      </c>
      <c r="Y8" s="5" t="s">
        <v>99</v>
      </c>
      <c r="Z8" s="5" t="s">
        <v>99</v>
      </c>
      <c r="AA8" s="5" t="s">
        <v>99</v>
      </c>
      <c r="AB8" s="5" t="s">
        <v>99</v>
      </c>
      <c r="AC8" s="5" t="s">
        <v>173</v>
      </c>
      <c r="AD8" s="5" t="s">
        <v>174</v>
      </c>
      <c r="AE8" s="5" t="s">
        <v>99</v>
      </c>
      <c r="AF8" s="5" t="s">
        <v>99</v>
      </c>
      <c r="AG8" s="10" t="s">
        <v>99</v>
      </c>
      <c r="AH8" s="11">
        <f t="shared" ref="AH8:AH10" si="1">CONVERT(AJ8, "yd", "m")</f>
        <v>9.144</v>
      </c>
      <c r="AI8" s="12">
        <f t="shared" ref="AI8:AI10" si="2">CONVERT(AH8, "m", "ft")</f>
        <v>30</v>
      </c>
      <c r="AJ8" s="5">
        <v>10.0</v>
      </c>
      <c r="AK8" s="9" t="s">
        <v>99</v>
      </c>
      <c r="AL8" s="5">
        <v>1.0</v>
      </c>
      <c r="AM8" s="5">
        <v>6.0</v>
      </c>
      <c r="AN8" s="5" t="s">
        <v>99</v>
      </c>
      <c r="AO8" s="5" t="s">
        <v>99</v>
      </c>
      <c r="AP8" s="5" t="s">
        <v>99</v>
      </c>
      <c r="AQ8" s="5" t="s">
        <v>99</v>
      </c>
      <c r="AR8" s="5" t="s">
        <v>99</v>
      </c>
      <c r="AS8" s="10" t="s">
        <v>99</v>
      </c>
      <c r="AT8" s="5" t="s">
        <v>99</v>
      </c>
      <c r="AU8" s="5" t="s">
        <v>99</v>
      </c>
      <c r="AV8" s="5" t="s">
        <v>110</v>
      </c>
      <c r="AW8" s="10" t="s">
        <v>99</v>
      </c>
      <c r="AX8" s="10" t="s">
        <v>99</v>
      </c>
      <c r="AY8" s="10" t="s">
        <v>99</v>
      </c>
      <c r="AZ8" s="5" t="s">
        <v>99</v>
      </c>
      <c r="BA8" s="5" t="s">
        <v>99</v>
      </c>
      <c r="BB8" s="5" t="s">
        <v>99</v>
      </c>
      <c r="BC8" s="5" t="s">
        <v>99</v>
      </c>
      <c r="BD8" s="5" t="s">
        <v>99</v>
      </c>
      <c r="BE8" s="5" t="s">
        <v>99</v>
      </c>
      <c r="BF8" s="5" t="s">
        <v>99</v>
      </c>
      <c r="BG8" s="5" t="s">
        <v>99</v>
      </c>
      <c r="BH8" s="5" t="s">
        <v>99</v>
      </c>
      <c r="BI8" s="5" t="s">
        <v>99</v>
      </c>
      <c r="BJ8" s="5" t="s">
        <v>99</v>
      </c>
      <c r="BK8" s="5" t="s">
        <v>99</v>
      </c>
      <c r="BL8" s="10" t="s">
        <v>175</v>
      </c>
      <c r="BM8" s="10" t="s">
        <v>99</v>
      </c>
      <c r="BN8" s="5" t="s">
        <v>176</v>
      </c>
      <c r="BO8" s="10" t="s">
        <v>99</v>
      </c>
      <c r="BP8" s="10" t="s">
        <v>99</v>
      </c>
      <c r="BQ8" s="5" t="s">
        <v>113</v>
      </c>
      <c r="BR8" s="5" t="s">
        <v>177</v>
      </c>
      <c r="BS8" s="10" t="s">
        <v>99</v>
      </c>
      <c r="BT8" s="10" t="s">
        <v>99</v>
      </c>
      <c r="BU8" s="5" t="s">
        <v>99</v>
      </c>
      <c r="BV8" s="5" t="s">
        <v>99</v>
      </c>
      <c r="BW8" s="5" t="s">
        <v>99</v>
      </c>
      <c r="BX8" s="10" t="s">
        <v>99</v>
      </c>
      <c r="BY8" s="10" t="s">
        <v>99</v>
      </c>
      <c r="BZ8" s="5" t="s">
        <v>99</v>
      </c>
      <c r="CA8" s="5" t="s">
        <v>99</v>
      </c>
      <c r="CB8" s="5" t="s">
        <v>99</v>
      </c>
      <c r="CC8" s="5" t="s">
        <v>99</v>
      </c>
      <c r="CD8" s="5" t="s">
        <v>99</v>
      </c>
      <c r="CE8" s="5" t="s">
        <v>99</v>
      </c>
      <c r="CF8" s="5" t="s">
        <v>99</v>
      </c>
      <c r="CG8" s="5" t="s">
        <v>99</v>
      </c>
      <c r="CH8" s="5" t="s">
        <v>99</v>
      </c>
      <c r="CI8" s="5" t="s">
        <v>99</v>
      </c>
      <c r="CJ8" s="10" t="s">
        <v>99</v>
      </c>
      <c r="CK8" s="10" t="s">
        <v>99</v>
      </c>
      <c r="CL8" s="5" t="s">
        <v>99</v>
      </c>
      <c r="CM8" s="5" t="s">
        <v>99</v>
      </c>
      <c r="CN8" s="5" t="s">
        <v>99</v>
      </c>
      <c r="CO8" s="5" t="s">
        <v>99</v>
      </c>
      <c r="CP8" s="13" t="s">
        <v>178</v>
      </c>
      <c r="CQ8" s="6"/>
      <c r="CR8" s="6"/>
      <c r="CS8" s="6"/>
      <c r="CT8" s="6"/>
      <c r="CU8" s="6"/>
      <c r="CV8" s="6"/>
      <c r="CW8" s="6"/>
      <c r="CX8" s="6"/>
      <c r="CY8" s="6"/>
      <c r="CZ8" s="6"/>
    </row>
    <row r="9">
      <c r="A9" s="5" t="s">
        <v>94</v>
      </c>
      <c r="B9" s="5" t="s">
        <v>95</v>
      </c>
      <c r="C9" s="5" t="s">
        <v>169</v>
      </c>
      <c r="D9" s="5">
        <v>1258.0</v>
      </c>
      <c r="E9" s="10" t="s">
        <v>99</v>
      </c>
      <c r="F9" s="5" t="s">
        <v>179</v>
      </c>
      <c r="G9" s="10" t="s">
        <v>99</v>
      </c>
      <c r="H9" s="10" t="s">
        <v>99</v>
      </c>
      <c r="I9" s="5" t="s">
        <v>144</v>
      </c>
      <c r="J9" s="5" t="s">
        <v>101</v>
      </c>
      <c r="K9" s="5" t="s">
        <v>102</v>
      </c>
      <c r="L9" s="5" t="s">
        <v>99</v>
      </c>
      <c r="M9" s="5" t="s">
        <v>131</v>
      </c>
      <c r="N9" s="5">
        <v>12.0</v>
      </c>
      <c r="O9" s="5" t="s">
        <v>180</v>
      </c>
      <c r="P9" s="5" t="s">
        <v>181</v>
      </c>
      <c r="Q9" s="10" t="s">
        <v>99</v>
      </c>
      <c r="R9" s="5" t="s">
        <v>182</v>
      </c>
      <c r="S9" s="17" t="s">
        <v>183</v>
      </c>
      <c r="T9" s="10" t="s">
        <v>99</v>
      </c>
      <c r="U9" s="10" t="s">
        <v>99</v>
      </c>
      <c r="V9" s="5" t="s">
        <v>99</v>
      </c>
      <c r="W9" s="5" t="s">
        <v>99</v>
      </c>
      <c r="X9" s="10" t="s">
        <v>99</v>
      </c>
      <c r="Y9" s="5" t="s">
        <v>184</v>
      </c>
      <c r="Z9" s="5" t="s">
        <v>161</v>
      </c>
      <c r="AA9" s="5" t="s">
        <v>99</v>
      </c>
      <c r="AB9" s="5" t="s">
        <v>99</v>
      </c>
      <c r="AC9" s="5" t="s">
        <v>185</v>
      </c>
      <c r="AD9" s="5" t="s">
        <v>186</v>
      </c>
      <c r="AE9" s="5" t="s">
        <v>99</v>
      </c>
      <c r="AF9" s="5" t="s">
        <v>99</v>
      </c>
      <c r="AG9" s="10" t="s">
        <v>99</v>
      </c>
      <c r="AH9" s="11">
        <f t="shared" si="1"/>
        <v>804.672</v>
      </c>
      <c r="AI9" s="12">
        <f t="shared" si="2"/>
        <v>2640</v>
      </c>
      <c r="AJ9" s="5">
        <v>880.0</v>
      </c>
      <c r="AK9" s="9" t="s">
        <v>99</v>
      </c>
      <c r="AL9" s="10" t="s">
        <v>99</v>
      </c>
      <c r="AM9" s="10" t="s">
        <v>99</v>
      </c>
      <c r="AN9" s="5" t="s">
        <v>99</v>
      </c>
      <c r="AO9" s="5" t="s">
        <v>99</v>
      </c>
      <c r="AP9" s="5" t="s">
        <v>99</v>
      </c>
      <c r="AQ9" s="5" t="s">
        <v>99</v>
      </c>
      <c r="AR9" s="5" t="s">
        <v>99</v>
      </c>
      <c r="AS9" s="10" t="s">
        <v>99</v>
      </c>
      <c r="AT9" s="5" t="s">
        <v>99</v>
      </c>
      <c r="AU9" s="5" t="s">
        <v>99</v>
      </c>
      <c r="AV9" s="5" t="s">
        <v>164</v>
      </c>
      <c r="AW9" s="10" t="s">
        <v>99</v>
      </c>
      <c r="AX9" s="10" t="s">
        <v>99</v>
      </c>
      <c r="AY9" s="10" t="s">
        <v>99</v>
      </c>
      <c r="AZ9" s="5" t="s">
        <v>99</v>
      </c>
      <c r="BA9" s="5" t="s">
        <v>99</v>
      </c>
      <c r="BB9" s="5" t="s">
        <v>99</v>
      </c>
      <c r="BC9" s="5" t="s">
        <v>99</v>
      </c>
      <c r="BD9" s="5" t="s">
        <v>99</v>
      </c>
      <c r="BE9" s="5" t="s">
        <v>99</v>
      </c>
      <c r="BF9" s="5" t="s">
        <v>99</v>
      </c>
      <c r="BG9" s="5" t="s">
        <v>99</v>
      </c>
      <c r="BH9" s="5" t="s">
        <v>99</v>
      </c>
      <c r="BI9" s="5" t="s">
        <v>99</v>
      </c>
      <c r="BJ9" s="5" t="s">
        <v>99</v>
      </c>
      <c r="BK9" s="5" t="s">
        <v>99</v>
      </c>
      <c r="BL9" s="10" t="s">
        <v>99</v>
      </c>
      <c r="BM9" s="5" t="s">
        <v>99</v>
      </c>
      <c r="BN9" s="5" t="s">
        <v>187</v>
      </c>
      <c r="BO9" s="10" t="s">
        <v>99</v>
      </c>
      <c r="BP9" s="5" t="s">
        <v>188</v>
      </c>
      <c r="BQ9" s="5" t="s">
        <v>113</v>
      </c>
      <c r="BR9" s="5" t="s">
        <v>99</v>
      </c>
      <c r="BS9" s="10" t="s">
        <v>99</v>
      </c>
      <c r="BT9" s="10" t="s">
        <v>99</v>
      </c>
      <c r="BU9" s="5" t="s">
        <v>99</v>
      </c>
      <c r="BV9" s="5" t="s">
        <v>99</v>
      </c>
      <c r="BW9" s="5" t="s">
        <v>99</v>
      </c>
      <c r="BX9" s="5" t="s">
        <v>99</v>
      </c>
      <c r="BY9" s="5" t="s">
        <v>99</v>
      </c>
      <c r="BZ9" s="5" t="s">
        <v>99</v>
      </c>
      <c r="CA9" s="5" t="s">
        <v>99</v>
      </c>
      <c r="CB9" s="5" t="s">
        <v>99</v>
      </c>
      <c r="CC9" s="5" t="s">
        <v>99</v>
      </c>
      <c r="CD9" s="5" t="s">
        <v>99</v>
      </c>
      <c r="CE9" s="5" t="s">
        <v>99</v>
      </c>
      <c r="CF9" s="5" t="s">
        <v>99</v>
      </c>
      <c r="CG9" s="5" t="s">
        <v>99</v>
      </c>
      <c r="CH9" s="5" t="s">
        <v>99</v>
      </c>
      <c r="CI9" s="5" t="s">
        <v>99</v>
      </c>
      <c r="CJ9" s="5" t="s">
        <v>99</v>
      </c>
      <c r="CK9" s="5" t="s">
        <v>99</v>
      </c>
      <c r="CL9" s="5" t="s">
        <v>99</v>
      </c>
      <c r="CM9" s="5" t="s">
        <v>99</v>
      </c>
      <c r="CN9" s="5" t="s">
        <v>99</v>
      </c>
      <c r="CO9" s="5" t="s">
        <v>99</v>
      </c>
      <c r="CP9" s="13" t="s">
        <v>189</v>
      </c>
      <c r="CQ9" s="6"/>
      <c r="CR9" s="6"/>
      <c r="CS9" s="6"/>
      <c r="CT9" s="6"/>
      <c r="CU9" s="6"/>
      <c r="CV9" s="6"/>
      <c r="CW9" s="6"/>
      <c r="CX9" s="6"/>
      <c r="CY9" s="6"/>
      <c r="CZ9" s="6"/>
    </row>
    <row r="10">
      <c r="A10" s="5" t="s">
        <v>94</v>
      </c>
      <c r="B10" s="5" t="s">
        <v>95</v>
      </c>
      <c r="C10" s="5" t="s">
        <v>169</v>
      </c>
      <c r="D10" s="5">
        <v>1995.0</v>
      </c>
      <c r="E10" s="5" t="s">
        <v>190</v>
      </c>
      <c r="F10" s="5">
        <v>1997.0</v>
      </c>
      <c r="G10" s="5" t="s">
        <v>191</v>
      </c>
      <c r="H10" s="5" t="s">
        <v>192</v>
      </c>
      <c r="I10" s="5" t="s">
        <v>130</v>
      </c>
      <c r="J10" s="5" t="s">
        <v>118</v>
      </c>
      <c r="K10" s="5" t="s">
        <v>193</v>
      </c>
      <c r="L10" s="5" t="s">
        <v>99</v>
      </c>
      <c r="M10" s="5" t="s">
        <v>194</v>
      </c>
      <c r="N10" s="5">
        <v>1.0</v>
      </c>
      <c r="O10" s="5" t="s">
        <v>195</v>
      </c>
      <c r="P10" s="5" t="s">
        <v>196</v>
      </c>
      <c r="Q10" s="5" t="s">
        <v>169</v>
      </c>
      <c r="R10" s="5" t="s">
        <v>197</v>
      </c>
      <c r="S10" s="17" t="s">
        <v>198</v>
      </c>
      <c r="T10" s="5" t="s">
        <v>99</v>
      </c>
      <c r="U10" s="5" t="s">
        <v>99</v>
      </c>
      <c r="V10" s="5" t="s">
        <v>99</v>
      </c>
      <c r="W10" s="5" t="s">
        <v>99</v>
      </c>
      <c r="X10" s="5">
        <v>207.0</v>
      </c>
      <c r="Y10" s="5" t="s">
        <v>99</v>
      </c>
      <c r="Z10" s="5" t="s">
        <v>161</v>
      </c>
      <c r="AA10" s="5" t="s">
        <v>199</v>
      </c>
      <c r="AB10" s="5" t="s">
        <v>99</v>
      </c>
      <c r="AC10" s="5" t="s">
        <v>200</v>
      </c>
      <c r="AD10" s="5" t="s">
        <v>201</v>
      </c>
      <c r="AE10" s="5" t="s">
        <v>99</v>
      </c>
      <c r="AF10" s="5" t="s">
        <v>99</v>
      </c>
      <c r="AG10" s="5">
        <v>5.0</v>
      </c>
      <c r="AH10" s="11">
        <f t="shared" si="1"/>
        <v>9.144</v>
      </c>
      <c r="AI10" s="12">
        <f t="shared" si="2"/>
        <v>30</v>
      </c>
      <c r="AJ10" s="5">
        <v>10.0</v>
      </c>
      <c r="AK10" s="9" t="s">
        <v>99</v>
      </c>
      <c r="AL10" s="10" t="s">
        <v>99</v>
      </c>
      <c r="AM10" s="10" t="s">
        <v>99</v>
      </c>
      <c r="AN10" s="5" t="s">
        <v>99</v>
      </c>
      <c r="AO10" s="5" t="s">
        <v>99</v>
      </c>
      <c r="AP10" s="5" t="s">
        <v>99</v>
      </c>
      <c r="AQ10" s="5" t="s">
        <v>99</v>
      </c>
      <c r="AR10" s="5" t="s">
        <v>99</v>
      </c>
      <c r="AS10" s="10" t="s">
        <v>99</v>
      </c>
      <c r="AT10" s="5" t="s">
        <v>99</v>
      </c>
      <c r="AU10" s="5" t="s">
        <v>99</v>
      </c>
      <c r="AV10" s="10" t="s">
        <v>99</v>
      </c>
      <c r="AW10" s="10" t="s">
        <v>99</v>
      </c>
      <c r="AX10" s="10" t="s">
        <v>99</v>
      </c>
      <c r="AY10" s="10" t="s">
        <v>99</v>
      </c>
      <c r="AZ10" s="5" t="s">
        <v>99</v>
      </c>
      <c r="BA10" s="5" t="s">
        <v>99</v>
      </c>
      <c r="BB10" s="5" t="s">
        <v>99</v>
      </c>
      <c r="BC10" s="5" t="s">
        <v>99</v>
      </c>
      <c r="BD10" s="5" t="s">
        <v>99</v>
      </c>
      <c r="BE10" s="5" t="s">
        <v>99</v>
      </c>
      <c r="BF10" s="5" t="s">
        <v>99</v>
      </c>
      <c r="BG10" s="5" t="s">
        <v>99</v>
      </c>
      <c r="BH10" s="5" t="s">
        <v>99</v>
      </c>
      <c r="BI10" s="5" t="s">
        <v>99</v>
      </c>
      <c r="BJ10" s="5" t="s">
        <v>99</v>
      </c>
      <c r="BK10" s="5" t="s">
        <v>99</v>
      </c>
      <c r="BL10" s="10" t="s">
        <v>99</v>
      </c>
      <c r="BM10" s="10" t="s">
        <v>99</v>
      </c>
      <c r="BN10" s="5" t="s">
        <v>202</v>
      </c>
      <c r="BO10" s="10" t="s">
        <v>99</v>
      </c>
      <c r="BP10" s="5" t="s">
        <v>203</v>
      </c>
      <c r="BQ10" s="5" t="s">
        <v>113</v>
      </c>
      <c r="BR10" s="5" t="s">
        <v>204</v>
      </c>
      <c r="BS10" s="10" t="s">
        <v>99</v>
      </c>
      <c r="BT10" s="10" t="s">
        <v>99</v>
      </c>
      <c r="BU10" s="5" t="s">
        <v>99</v>
      </c>
      <c r="BV10" s="5" t="s">
        <v>99</v>
      </c>
      <c r="BW10" s="5" t="s">
        <v>99</v>
      </c>
      <c r="BX10" s="5" t="s">
        <v>99</v>
      </c>
      <c r="BY10" s="5" t="s">
        <v>99</v>
      </c>
      <c r="BZ10" s="5" t="s">
        <v>99</v>
      </c>
      <c r="CA10" s="5" t="s">
        <v>99</v>
      </c>
      <c r="CB10" s="5" t="s">
        <v>99</v>
      </c>
      <c r="CC10" s="5" t="s">
        <v>99</v>
      </c>
      <c r="CD10" s="5" t="s">
        <v>99</v>
      </c>
      <c r="CE10" s="5" t="s">
        <v>99</v>
      </c>
      <c r="CF10" s="5" t="s">
        <v>99</v>
      </c>
      <c r="CG10" s="5" t="s">
        <v>99</v>
      </c>
      <c r="CH10" s="5" t="s">
        <v>99</v>
      </c>
      <c r="CI10" s="5" t="s">
        <v>99</v>
      </c>
      <c r="CJ10" s="5" t="s">
        <v>99</v>
      </c>
      <c r="CK10" s="10" t="s">
        <v>205</v>
      </c>
      <c r="CL10" s="5" t="s">
        <v>99</v>
      </c>
      <c r="CM10" s="5" t="s">
        <v>99</v>
      </c>
      <c r="CN10" s="5" t="s">
        <v>99</v>
      </c>
      <c r="CO10" s="5" t="s">
        <v>99</v>
      </c>
      <c r="CP10" s="13" t="s">
        <v>206</v>
      </c>
      <c r="CQ10" s="6"/>
      <c r="CR10" s="6"/>
      <c r="CS10" s="6"/>
      <c r="CT10" s="6"/>
      <c r="CU10" s="6"/>
      <c r="CV10" s="6"/>
      <c r="CW10" s="6"/>
      <c r="CX10" s="6"/>
      <c r="CY10" s="6"/>
      <c r="CZ10" s="6"/>
    </row>
    <row r="11">
      <c r="A11" s="5" t="s">
        <v>94</v>
      </c>
      <c r="B11" s="5" t="s">
        <v>95</v>
      </c>
      <c r="C11" s="5" t="s">
        <v>169</v>
      </c>
      <c r="D11" s="5">
        <v>1257.0</v>
      </c>
      <c r="E11" s="5" t="s">
        <v>99</v>
      </c>
      <c r="F11" s="5">
        <v>1998.0</v>
      </c>
      <c r="G11" s="5" t="s">
        <v>207</v>
      </c>
      <c r="H11" s="5">
        <v>22.0</v>
      </c>
      <c r="I11" s="5" t="s">
        <v>208</v>
      </c>
      <c r="J11" s="5" t="s">
        <v>101</v>
      </c>
      <c r="K11" s="5" t="s">
        <v>102</v>
      </c>
      <c r="L11" s="5" t="s">
        <v>99</v>
      </c>
      <c r="M11" s="5" t="s">
        <v>209</v>
      </c>
      <c r="N11" s="5">
        <v>4.0</v>
      </c>
      <c r="O11" s="5" t="s">
        <v>210</v>
      </c>
      <c r="P11" s="5" t="s">
        <v>211</v>
      </c>
      <c r="Q11" s="5" t="s">
        <v>99</v>
      </c>
      <c r="R11" s="5" t="s">
        <v>212</v>
      </c>
      <c r="S11" s="17" t="s">
        <v>213</v>
      </c>
      <c r="T11" s="5" t="s">
        <v>99</v>
      </c>
      <c r="U11" s="5" t="s">
        <v>99</v>
      </c>
      <c r="V11" s="5" t="s">
        <v>99</v>
      </c>
      <c r="W11" s="5" t="s">
        <v>99</v>
      </c>
      <c r="X11" s="5" t="s">
        <v>99</v>
      </c>
      <c r="Y11" s="5" t="s">
        <v>99</v>
      </c>
      <c r="Z11" s="5" t="s">
        <v>99</v>
      </c>
      <c r="AA11" s="5" t="s">
        <v>214</v>
      </c>
      <c r="AB11" s="5">
        <v>15.0</v>
      </c>
      <c r="AC11" s="5" t="s">
        <v>215</v>
      </c>
      <c r="AD11" s="5" t="s">
        <v>99</v>
      </c>
      <c r="AE11" s="5" t="s">
        <v>99</v>
      </c>
      <c r="AF11" s="5" t="s">
        <v>99</v>
      </c>
      <c r="AG11" s="5" t="s">
        <v>99</v>
      </c>
      <c r="AH11" s="15" t="s">
        <v>99</v>
      </c>
      <c r="AI11" s="14" t="s">
        <v>99</v>
      </c>
      <c r="AJ11" s="5" t="s">
        <v>99</v>
      </c>
      <c r="AK11" s="9" t="s">
        <v>99</v>
      </c>
      <c r="AL11" s="5">
        <v>1.0</v>
      </c>
      <c r="AM11" s="5">
        <v>7.0</v>
      </c>
      <c r="AN11" s="5" t="s">
        <v>99</v>
      </c>
      <c r="AO11" s="5" t="s">
        <v>99</v>
      </c>
      <c r="AP11" s="5" t="s">
        <v>99</v>
      </c>
      <c r="AQ11" s="5" t="s">
        <v>99</v>
      </c>
      <c r="AR11" s="5" t="s">
        <v>99</v>
      </c>
      <c r="AS11" s="10" t="s">
        <v>99</v>
      </c>
      <c r="AT11" s="5" t="s">
        <v>99</v>
      </c>
      <c r="AU11" s="5" t="s">
        <v>99</v>
      </c>
      <c r="AV11" s="10" t="s">
        <v>99</v>
      </c>
      <c r="AW11" s="10" t="s">
        <v>99</v>
      </c>
      <c r="AX11" s="10" t="s">
        <v>99</v>
      </c>
      <c r="AY11" s="10" t="s">
        <v>99</v>
      </c>
      <c r="AZ11" s="5" t="s">
        <v>99</v>
      </c>
      <c r="BA11" s="5" t="s">
        <v>99</v>
      </c>
      <c r="BB11" s="5" t="s">
        <v>99</v>
      </c>
      <c r="BC11" s="5" t="s">
        <v>99</v>
      </c>
      <c r="BD11" s="5" t="s">
        <v>99</v>
      </c>
      <c r="BE11" s="5" t="s">
        <v>99</v>
      </c>
      <c r="BF11" s="5" t="s">
        <v>99</v>
      </c>
      <c r="BG11" s="5" t="s">
        <v>99</v>
      </c>
      <c r="BH11" s="5" t="s">
        <v>99</v>
      </c>
      <c r="BI11" s="5" t="s">
        <v>99</v>
      </c>
      <c r="BJ11" s="5" t="s">
        <v>99</v>
      </c>
      <c r="BK11" s="5" t="s">
        <v>99</v>
      </c>
      <c r="BL11" s="10" t="s">
        <v>99</v>
      </c>
      <c r="BM11" s="10" t="s">
        <v>99</v>
      </c>
      <c r="BN11" s="5" t="s">
        <v>209</v>
      </c>
      <c r="BO11" s="10" t="s">
        <v>99</v>
      </c>
      <c r="BP11" s="5" t="s">
        <v>216</v>
      </c>
      <c r="BQ11" s="5" t="s">
        <v>113</v>
      </c>
      <c r="BR11" s="5" t="s">
        <v>99</v>
      </c>
      <c r="BS11" s="10" t="s">
        <v>99</v>
      </c>
      <c r="BT11" s="10" t="s">
        <v>99</v>
      </c>
      <c r="BU11" s="5" t="s">
        <v>99</v>
      </c>
      <c r="BV11" s="5" t="s">
        <v>99</v>
      </c>
      <c r="BW11" s="5" t="s">
        <v>99</v>
      </c>
      <c r="BX11" s="5" t="s">
        <v>99</v>
      </c>
      <c r="BY11" s="5" t="s">
        <v>99</v>
      </c>
      <c r="BZ11" s="5" t="s">
        <v>99</v>
      </c>
      <c r="CA11" s="5" t="s">
        <v>99</v>
      </c>
      <c r="CB11" s="5" t="s">
        <v>99</v>
      </c>
      <c r="CC11" s="5" t="s">
        <v>99</v>
      </c>
      <c r="CD11" s="5" t="s">
        <v>99</v>
      </c>
      <c r="CE11" s="5" t="s">
        <v>99</v>
      </c>
      <c r="CF11" s="5" t="s">
        <v>99</v>
      </c>
      <c r="CG11" s="5" t="s">
        <v>99</v>
      </c>
      <c r="CH11" s="5" t="s">
        <v>99</v>
      </c>
      <c r="CI11" s="5" t="s">
        <v>99</v>
      </c>
      <c r="CJ11" s="5" t="s">
        <v>99</v>
      </c>
      <c r="CK11" s="5" t="s">
        <v>99</v>
      </c>
      <c r="CL11" s="5" t="s">
        <v>99</v>
      </c>
      <c r="CM11" s="5" t="s">
        <v>99</v>
      </c>
      <c r="CN11" s="5" t="s">
        <v>99</v>
      </c>
      <c r="CO11" s="5" t="s">
        <v>99</v>
      </c>
      <c r="CP11" s="13" t="s">
        <v>217</v>
      </c>
      <c r="CQ11" s="6"/>
      <c r="CR11" s="6"/>
      <c r="CS11" s="6"/>
      <c r="CT11" s="6"/>
      <c r="CU11" s="6"/>
      <c r="CV11" s="6"/>
      <c r="CW11" s="6"/>
      <c r="CX11" s="6"/>
      <c r="CY11" s="6"/>
      <c r="CZ11" s="6"/>
    </row>
    <row r="12">
      <c r="A12" s="5" t="s">
        <v>94</v>
      </c>
      <c r="B12" s="5" t="s">
        <v>95</v>
      </c>
      <c r="C12" s="5" t="s">
        <v>169</v>
      </c>
      <c r="D12" s="5">
        <v>26604.0</v>
      </c>
      <c r="E12" s="5" t="s">
        <v>218</v>
      </c>
      <c r="F12" s="5">
        <v>2009.0</v>
      </c>
      <c r="G12" s="5" t="s">
        <v>143</v>
      </c>
      <c r="H12" s="5" t="s">
        <v>99</v>
      </c>
      <c r="I12" s="5" t="s">
        <v>144</v>
      </c>
      <c r="J12" s="5" t="s">
        <v>101</v>
      </c>
      <c r="K12" s="5" t="s">
        <v>102</v>
      </c>
      <c r="L12" s="5" t="s">
        <v>99</v>
      </c>
      <c r="M12" s="5" t="s">
        <v>219</v>
      </c>
      <c r="N12" s="5">
        <v>1.0</v>
      </c>
      <c r="O12" s="5" t="s">
        <v>220</v>
      </c>
      <c r="P12" s="5" t="s">
        <v>221</v>
      </c>
      <c r="Q12" s="5" t="s">
        <v>169</v>
      </c>
      <c r="R12" s="5" t="s">
        <v>222</v>
      </c>
      <c r="S12" s="17" t="s">
        <v>223</v>
      </c>
      <c r="T12" s="5">
        <v>64.89</v>
      </c>
      <c r="U12" s="5">
        <v>-147.81</v>
      </c>
      <c r="V12" s="5">
        <v>215.09</v>
      </c>
      <c r="W12" s="5">
        <v>1595.0</v>
      </c>
      <c r="X12" s="5">
        <v>1800.0</v>
      </c>
      <c r="Y12" s="5" t="s">
        <v>99</v>
      </c>
      <c r="Z12" s="5" t="s">
        <v>161</v>
      </c>
      <c r="AA12" s="5" t="s">
        <v>99</v>
      </c>
      <c r="AB12" s="5" t="s">
        <v>99</v>
      </c>
      <c r="AC12" s="5" t="s">
        <v>224</v>
      </c>
      <c r="AD12" s="5" t="s">
        <v>225</v>
      </c>
      <c r="AE12" s="5" t="s">
        <v>99</v>
      </c>
      <c r="AF12" s="5" t="s">
        <v>99</v>
      </c>
      <c r="AG12" s="5">
        <v>0.5</v>
      </c>
      <c r="AH12" s="11">
        <f t="shared" ref="AH12:AH14" si="3">CONVERT(AJ12, "yd", "m")</f>
        <v>22.86</v>
      </c>
      <c r="AI12" s="12">
        <f t="shared" ref="AI12:AI14" si="4">CONVERT(AH12, "m", "ft")</f>
        <v>75</v>
      </c>
      <c r="AJ12" s="5">
        <v>25.0</v>
      </c>
      <c r="AK12" s="9" t="s">
        <v>99</v>
      </c>
      <c r="AL12" s="5">
        <v>1.0</v>
      </c>
      <c r="AM12" s="5">
        <v>6.0</v>
      </c>
      <c r="AN12" s="5" t="s">
        <v>99</v>
      </c>
      <c r="AO12" s="5" t="s">
        <v>99</v>
      </c>
      <c r="AP12" s="5" t="s">
        <v>99</v>
      </c>
      <c r="AQ12" s="5" t="s">
        <v>99</v>
      </c>
      <c r="AR12" s="5" t="s">
        <v>99</v>
      </c>
      <c r="AS12" s="5">
        <v>200.0</v>
      </c>
      <c r="AT12" s="5" t="s">
        <v>99</v>
      </c>
      <c r="AU12" s="5" t="s">
        <v>99</v>
      </c>
      <c r="AV12" s="5" t="s">
        <v>226</v>
      </c>
      <c r="AW12" s="10">
        <v>3.5</v>
      </c>
      <c r="AX12" s="10" t="s">
        <v>99</v>
      </c>
      <c r="AY12" s="10" t="s">
        <v>99</v>
      </c>
      <c r="AZ12" s="5" t="s">
        <v>99</v>
      </c>
      <c r="BA12" s="5" t="s">
        <v>99</v>
      </c>
      <c r="BB12" s="5" t="s">
        <v>99</v>
      </c>
      <c r="BC12" s="5" t="s">
        <v>99</v>
      </c>
      <c r="BD12" s="5" t="s">
        <v>99</v>
      </c>
      <c r="BE12" s="5" t="s">
        <v>99</v>
      </c>
      <c r="BF12" s="5" t="s">
        <v>99</v>
      </c>
      <c r="BG12" s="5" t="s">
        <v>99</v>
      </c>
      <c r="BH12" s="5" t="s">
        <v>99</v>
      </c>
      <c r="BI12" s="5" t="s">
        <v>99</v>
      </c>
      <c r="BJ12" s="5" t="s">
        <v>99</v>
      </c>
      <c r="BK12" s="5" t="s">
        <v>99</v>
      </c>
      <c r="BL12" s="10" t="s">
        <v>227</v>
      </c>
      <c r="BM12" s="10" t="s">
        <v>99</v>
      </c>
      <c r="BN12" s="5" t="s">
        <v>228</v>
      </c>
      <c r="BO12" s="5" t="s">
        <v>112</v>
      </c>
      <c r="BP12" s="5" t="s">
        <v>229</v>
      </c>
      <c r="BQ12" s="5" t="s">
        <v>113</v>
      </c>
      <c r="BR12" s="5" t="s">
        <v>99</v>
      </c>
      <c r="BS12" s="10" t="s">
        <v>99</v>
      </c>
      <c r="BT12" s="10" t="s">
        <v>99</v>
      </c>
      <c r="BU12" s="5" t="s">
        <v>99</v>
      </c>
      <c r="BV12" s="5" t="s">
        <v>99</v>
      </c>
      <c r="BW12" s="5" t="s">
        <v>99</v>
      </c>
      <c r="BX12" s="5" t="s">
        <v>99</v>
      </c>
      <c r="BY12" s="5" t="s">
        <v>99</v>
      </c>
      <c r="BZ12" s="5" t="s">
        <v>99</v>
      </c>
      <c r="CA12" s="5" t="s">
        <v>99</v>
      </c>
      <c r="CB12" s="5" t="s">
        <v>99</v>
      </c>
      <c r="CC12" s="5" t="s">
        <v>99</v>
      </c>
      <c r="CD12" s="5" t="s">
        <v>99</v>
      </c>
      <c r="CE12" s="5" t="s">
        <v>99</v>
      </c>
      <c r="CF12" s="5" t="s">
        <v>99</v>
      </c>
      <c r="CG12" s="5" t="s">
        <v>99</v>
      </c>
      <c r="CH12" s="5" t="s">
        <v>99</v>
      </c>
      <c r="CI12" s="5" t="s">
        <v>99</v>
      </c>
      <c r="CJ12" s="5" t="s">
        <v>99</v>
      </c>
      <c r="CK12" s="5" t="s">
        <v>230</v>
      </c>
      <c r="CL12" s="5" t="s">
        <v>112</v>
      </c>
      <c r="CM12" s="5" t="s">
        <v>99</v>
      </c>
      <c r="CN12" s="5" t="s">
        <v>99</v>
      </c>
      <c r="CO12" s="5" t="s">
        <v>99</v>
      </c>
      <c r="CP12" s="13" t="s">
        <v>231</v>
      </c>
      <c r="CQ12" s="6"/>
      <c r="CR12" s="6"/>
      <c r="CS12" s="6"/>
      <c r="CT12" s="6"/>
      <c r="CU12" s="6"/>
      <c r="CV12" s="6"/>
      <c r="CW12" s="6"/>
      <c r="CX12" s="6"/>
      <c r="CY12" s="6"/>
      <c r="CZ12" s="6"/>
    </row>
    <row r="13">
      <c r="A13" s="5" t="s">
        <v>94</v>
      </c>
      <c r="B13" s="5" t="s">
        <v>95</v>
      </c>
      <c r="C13" s="5" t="s">
        <v>232</v>
      </c>
      <c r="D13" s="5">
        <v>1259.0</v>
      </c>
      <c r="E13" s="5" t="s">
        <v>99</v>
      </c>
      <c r="F13" s="5" t="s">
        <v>233</v>
      </c>
      <c r="G13" s="5" t="s">
        <v>234</v>
      </c>
      <c r="H13" s="5" t="s">
        <v>99</v>
      </c>
      <c r="I13" s="5" t="s">
        <v>130</v>
      </c>
      <c r="J13" s="5" t="s">
        <v>118</v>
      </c>
      <c r="K13" s="5" t="s">
        <v>102</v>
      </c>
      <c r="L13" s="5" t="s">
        <v>99</v>
      </c>
      <c r="M13" s="5" t="s">
        <v>209</v>
      </c>
      <c r="N13" s="5">
        <v>1.0</v>
      </c>
      <c r="O13" s="5" t="s">
        <v>235</v>
      </c>
      <c r="P13" s="5" t="s">
        <v>236</v>
      </c>
      <c r="Q13" s="5" t="s">
        <v>237</v>
      </c>
      <c r="R13" s="5" t="s">
        <v>238</v>
      </c>
      <c r="S13" s="17" t="s">
        <v>236</v>
      </c>
      <c r="T13" s="5" t="s">
        <v>99</v>
      </c>
      <c r="U13" s="5" t="s">
        <v>99</v>
      </c>
      <c r="V13" s="5" t="s">
        <v>99</v>
      </c>
      <c r="W13" s="5" t="s">
        <v>99</v>
      </c>
      <c r="X13" s="5">
        <v>1207.0</v>
      </c>
      <c r="Y13" s="5" t="s">
        <v>99</v>
      </c>
      <c r="Z13" s="5" t="s">
        <v>161</v>
      </c>
      <c r="AA13" s="5" t="s">
        <v>99</v>
      </c>
      <c r="AB13" s="5" t="s">
        <v>99</v>
      </c>
      <c r="AC13" s="5" t="s">
        <v>239</v>
      </c>
      <c r="AD13" s="5" t="s">
        <v>137</v>
      </c>
      <c r="AE13" s="5" t="s">
        <v>99</v>
      </c>
      <c r="AF13" s="5" t="s">
        <v>99</v>
      </c>
      <c r="AG13" s="5" t="s">
        <v>99</v>
      </c>
      <c r="AH13" s="11">
        <f t="shared" si="3"/>
        <v>251.46</v>
      </c>
      <c r="AI13" s="12">
        <f t="shared" si="4"/>
        <v>825</v>
      </c>
      <c r="AJ13" s="17">
        <v>275.0</v>
      </c>
      <c r="AK13" s="9" t="s">
        <v>99</v>
      </c>
      <c r="AL13" s="5">
        <v>1.0</v>
      </c>
      <c r="AM13" s="5">
        <v>6.5</v>
      </c>
      <c r="AN13" s="5" t="s">
        <v>99</v>
      </c>
      <c r="AO13" s="5" t="s">
        <v>99</v>
      </c>
      <c r="AP13" s="5" t="s">
        <v>99</v>
      </c>
      <c r="AQ13" s="5" t="s">
        <v>99</v>
      </c>
      <c r="AR13" s="5" t="s">
        <v>99</v>
      </c>
      <c r="AS13" s="5" t="s">
        <v>99</v>
      </c>
      <c r="AT13" s="5" t="s">
        <v>99</v>
      </c>
      <c r="AU13" s="5" t="s">
        <v>99</v>
      </c>
      <c r="AV13" s="5" t="s">
        <v>99</v>
      </c>
      <c r="AW13" s="10" t="s">
        <v>99</v>
      </c>
      <c r="AX13" s="10" t="s">
        <v>99</v>
      </c>
      <c r="AY13" s="10" t="s">
        <v>99</v>
      </c>
      <c r="AZ13" s="5" t="s">
        <v>99</v>
      </c>
      <c r="BA13" s="5" t="s">
        <v>99</v>
      </c>
      <c r="BB13" s="5" t="s">
        <v>99</v>
      </c>
      <c r="BC13" s="5" t="s">
        <v>99</v>
      </c>
      <c r="BD13" s="5" t="s">
        <v>99</v>
      </c>
      <c r="BE13" s="5" t="s">
        <v>99</v>
      </c>
      <c r="BF13" s="5" t="s">
        <v>99</v>
      </c>
      <c r="BG13" s="5" t="s">
        <v>99</v>
      </c>
      <c r="BH13" s="5" t="s">
        <v>99</v>
      </c>
      <c r="BI13" s="5" t="s">
        <v>99</v>
      </c>
      <c r="BJ13" s="5" t="s">
        <v>99</v>
      </c>
      <c r="BK13" s="5" t="s">
        <v>99</v>
      </c>
      <c r="BL13" s="5" t="s">
        <v>99</v>
      </c>
      <c r="BM13" s="5" t="s">
        <v>99</v>
      </c>
      <c r="BN13" s="5" t="s">
        <v>209</v>
      </c>
      <c r="BO13" s="5" t="s">
        <v>112</v>
      </c>
      <c r="BP13" s="5" t="s">
        <v>99</v>
      </c>
      <c r="BQ13" s="5" t="s">
        <v>113</v>
      </c>
      <c r="BR13" s="5" t="s">
        <v>99</v>
      </c>
      <c r="BS13" s="10" t="s">
        <v>99</v>
      </c>
      <c r="BT13" s="10" t="s">
        <v>99</v>
      </c>
      <c r="BU13" s="5" t="s">
        <v>99</v>
      </c>
      <c r="BV13" s="5" t="s">
        <v>99</v>
      </c>
      <c r="BW13" s="5" t="s">
        <v>99</v>
      </c>
      <c r="BX13" s="5" t="s">
        <v>99</v>
      </c>
      <c r="BY13" s="5" t="s">
        <v>99</v>
      </c>
      <c r="BZ13" s="5" t="s">
        <v>99</v>
      </c>
      <c r="CA13" s="5" t="s">
        <v>99</v>
      </c>
      <c r="CB13" s="5" t="s">
        <v>99</v>
      </c>
      <c r="CC13" s="5" t="s">
        <v>99</v>
      </c>
      <c r="CD13" s="5" t="s">
        <v>99</v>
      </c>
      <c r="CE13" s="5" t="s">
        <v>99</v>
      </c>
      <c r="CF13" s="5" t="s">
        <v>99</v>
      </c>
      <c r="CG13" s="5" t="s">
        <v>99</v>
      </c>
      <c r="CH13" s="5" t="s">
        <v>99</v>
      </c>
      <c r="CI13" s="5" t="s">
        <v>99</v>
      </c>
      <c r="CJ13" s="5" t="s">
        <v>99</v>
      </c>
      <c r="CK13" s="5" t="s">
        <v>99</v>
      </c>
      <c r="CL13" s="5" t="s">
        <v>99</v>
      </c>
      <c r="CM13" s="5" t="s">
        <v>99</v>
      </c>
      <c r="CN13" s="5" t="s">
        <v>99</v>
      </c>
      <c r="CO13" s="5" t="s">
        <v>99</v>
      </c>
      <c r="CP13" s="13" t="s">
        <v>240</v>
      </c>
      <c r="CQ13" s="6"/>
      <c r="CR13" s="6"/>
      <c r="CS13" s="6"/>
      <c r="CT13" s="6"/>
      <c r="CU13" s="6"/>
      <c r="CV13" s="6"/>
      <c r="CW13" s="6"/>
      <c r="CX13" s="6"/>
      <c r="CY13" s="6"/>
      <c r="CZ13" s="6"/>
    </row>
    <row r="14">
      <c r="A14" s="5" t="s">
        <v>94</v>
      </c>
      <c r="B14" s="5" t="s">
        <v>95</v>
      </c>
      <c r="C14" s="5" t="s">
        <v>241</v>
      </c>
      <c r="D14" s="5">
        <v>1260.0</v>
      </c>
      <c r="E14" s="5" t="s">
        <v>99</v>
      </c>
      <c r="F14" s="5">
        <v>1992.0</v>
      </c>
      <c r="G14" s="5" t="s">
        <v>99</v>
      </c>
      <c r="H14" s="5" t="s">
        <v>99</v>
      </c>
      <c r="I14" s="5" t="s">
        <v>130</v>
      </c>
      <c r="J14" s="5" t="s">
        <v>101</v>
      </c>
      <c r="K14" s="5" t="s">
        <v>102</v>
      </c>
      <c r="L14" s="5" t="s">
        <v>99</v>
      </c>
      <c r="M14" s="5" t="s">
        <v>219</v>
      </c>
      <c r="N14" s="5">
        <v>2.0</v>
      </c>
      <c r="O14" s="5" t="s">
        <v>242</v>
      </c>
      <c r="P14" s="5" t="s">
        <v>243</v>
      </c>
      <c r="Q14" s="5" t="s">
        <v>99</v>
      </c>
      <c r="R14" s="5" t="s">
        <v>244</v>
      </c>
      <c r="S14" s="17" t="s">
        <v>243</v>
      </c>
      <c r="T14" s="5" t="s">
        <v>99</v>
      </c>
      <c r="U14" s="5" t="s">
        <v>99</v>
      </c>
      <c r="V14" s="5" t="s">
        <v>99</v>
      </c>
      <c r="W14" s="5" t="s">
        <v>99</v>
      </c>
      <c r="X14" s="5">
        <v>207.0</v>
      </c>
      <c r="Y14" s="5" t="s">
        <v>99</v>
      </c>
      <c r="Z14" s="5" t="s">
        <v>99</v>
      </c>
      <c r="AA14" s="5" t="s">
        <v>99</v>
      </c>
      <c r="AB14" s="5" t="s">
        <v>99</v>
      </c>
      <c r="AC14" s="5" t="s">
        <v>245</v>
      </c>
      <c r="AD14" s="5" t="s">
        <v>246</v>
      </c>
      <c r="AE14" s="5" t="s">
        <v>99</v>
      </c>
      <c r="AF14" s="5" t="s">
        <v>99</v>
      </c>
      <c r="AG14" s="5" t="s">
        <v>99</v>
      </c>
      <c r="AH14" s="11">
        <f t="shared" si="3"/>
        <v>0.9144</v>
      </c>
      <c r="AI14" s="12">
        <f t="shared" si="4"/>
        <v>3</v>
      </c>
      <c r="AJ14" s="17">
        <v>1.0</v>
      </c>
      <c r="AK14" s="9" t="s">
        <v>99</v>
      </c>
      <c r="AL14" s="5">
        <v>1.0</v>
      </c>
      <c r="AM14" s="5" t="s">
        <v>99</v>
      </c>
      <c r="AN14" s="5" t="s">
        <v>99</v>
      </c>
      <c r="AO14" s="5" t="s">
        <v>99</v>
      </c>
      <c r="AP14" s="5" t="s">
        <v>99</v>
      </c>
      <c r="AQ14" s="5" t="s">
        <v>99</v>
      </c>
      <c r="AR14" s="5" t="s">
        <v>99</v>
      </c>
      <c r="AS14" s="5" t="s">
        <v>99</v>
      </c>
      <c r="AT14" s="5" t="s">
        <v>99</v>
      </c>
      <c r="AU14" s="5" t="s">
        <v>99</v>
      </c>
      <c r="AV14" s="5" t="s">
        <v>247</v>
      </c>
      <c r="AW14" s="10" t="s">
        <v>99</v>
      </c>
      <c r="AX14" s="10" t="s">
        <v>99</v>
      </c>
      <c r="AY14" s="10" t="s">
        <v>99</v>
      </c>
      <c r="AZ14" s="5" t="s">
        <v>99</v>
      </c>
      <c r="BA14" s="5" t="s">
        <v>99</v>
      </c>
      <c r="BB14" s="5" t="s">
        <v>99</v>
      </c>
      <c r="BC14" s="5" t="s">
        <v>99</v>
      </c>
      <c r="BD14" s="5" t="s">
        <v>99</v>
      </c>
      <c r="BE14" s="5" t="s">
        <v>99</v>
      </c>
      <c r="BF14" s="5" t="s">
        <v>99</v>
      </c>
      <c r="BG14" s="5" t="s">
        <v>99</v>
      </c>
      <c r="BH14" s="5" t="s">
        <v>99</v>
      </c>
      <c r="BI14" s="5" t="s">
        <v>99</v>
      </c>
      <c r="BJ14" s="5" t="s">
        <v>99</v>
      </c>
      <c r="BK14" s="5" t="s">
        <v>99</v>
      </c>
      <c r="BL14" s="5" t="s">
        <v>248</v>
      </c>
      <c r="BM14" s="5" t="s">
        <v>99</v>
      </c>
      <c r="BN14" s="5" t="s">
        <v>249</v>
      </c>
      <c r="BO14" s="5" t="s">
        <v>99</v>
      </c>
      <c r="BP14" s="5" t="s">
        <v>99</v>
      </c>
      <c r="BQ14" s="5" t="s">
        <v>99</v>
      </c>
      <c r="BR14" s="5" t="s">
        <v>99</v>
      </c>
      <c r="BS14" s="10" t="s">
        <v>99</v>
      </c>
      <c r="BT14" s="10" t="s">
        <v>99</v>
      </c>
      <c r="BU14" s="5" t="s">
        <v>99</v>
      </c>
      <c r="BV14" s="5" t="s">
        <v>99</v>
      </c>
      <c r="BW14" s="5" t="s">
        <v>99</v>
      </c>
      <c r="BX14" s="5" t="s">
        <v>99</v>
      </c>
      <c r="BY14" s="5" t="s">
        <v>99</v>
      </c>
      <c r="BZ14" s="5" t="s">
        <v>99</v>
      </c>
      <c r="CA14" s="5" t="s">
        <v>99</v>
      </c>
      <c r="CB14" s="5" t="s">
        <v>99</v>
      </c>
      <c r="CC14" s="5" t="s">
        <v>99</v>
      </c>
      <c r="CD14" s="5" t="s">
        <v>99</v>
      </c>
      <c r="CE14" s="5" t="s">
        <v>99</v>
      </c>
      <c r="CF14" s="5" t="s">
        <v>99</v>
      </c>
      <c r="CG14" s="5" t="s">
        <v>99</v>
      </c>
      <c r="CH14" s="5" t="s">
        <v>99</v>
      </c>
      <c r="CI14" s="5" t="s">
        <v>99</v>
      </c>
      <c r="CJ14" s="5" t="s">
        <v>99</v>
      </c>
      <c r="CK14" s="5" t="s">
        <v>99</v>
      </c>
      <c r="CL14" s="5" t="s">
        <v>99</v>
      </c>
      <c r="CM14" s="5" t="s">
        <v>99</v>
      </c>
      <c r="CN14" s="5" t="s">
        <v>99</v>
      </c>
      <c r="CO14" s="5" t="s">
        <v>99</v>
      </c>
      <c r="CP14" s="13" t="s">
        <v>250</v>
      </c>
      <c r="CQ14" s="6"/>
      <c r="CR14" s="6"/>
      <c r="CS14" s="6"/>
      <c r="CT14" s="6"/>
      <c r="CU14" s="6"/>
      <c r="CV14" s="6"/>
      <c r="CW14" s="6"/>
      <c r="CX14" s="6"/>
      <c r="CY14" s="6"/>
      <c r="CZ14" s="6"/>
    </row>
    <row r="15">
      <c r="A15" s="5" t="s">
        <v>94</v>
      </c>
      <c r="B15" s="5" t="s">
        <v>95</v>
      </c>
      <c r="C15" s="5" t="s">
        <v>241</v>
      </c>
      <c r="D15" s="5">
        <v>597.0</v>
      </c>
      <c r="E15" s="5" t="s">
        <v>99</v>
      </c>
      <c r="F15" s="5">
        <v>2000.0</v>
      </c>
      <c r="G15" s="5" t="s">
        <v>129</v>
      </c>
      <c r="H15" s="5">
        <v>7.0</v>
      </c>
      <c r="I15" s="5" t="s">
        <v>130</v>
      </c>
      <c r="J15" s="5" t="s">
        <v>118</v>
      </c>
      <c r="K15" s="5" t="s">
        <v>145</v>
      </c>
      <c r="L15" s="5" t="s">
        <v>99</v>
      </c>
      <c r="M15" s="5" t="s">
        <v>99</v>
      </c>
      <c r="N15" s="5">
        <v>2.0</v>
      </c>
      <c r="O15" s="5" t="s">
        <v>251</v>
      </c>
      <c r="P15" s="5" t="s">
        <v>252</v>
      </c>
      <c r="Q15" s="5" t="s">
        <v>253</v>
      </c>
      <c r="R15" s="5" t="s">
        <v>254</v>
      </c>
      <c r="S15" s="17" t="s">
        <v>99</v>
      </c>
      <c r="T15" s="5" t="s">
        <v>99</v>
      </c>
      <c r="U15" s="5" t="s">
        <v>99</v>
      </c>
      <c r="V15" s="5" t="s">
        <v>99</v>
      </c>
      <c r="W15" s="5" t="s">
        <v>99</v>
      </c>
      <c r="X15" s="5">
        <v>907.0</v>
      </c>
      <c r="Y15" s="5" t="s">
        <v>99</v>
      </c>
      <c r="Z15" s="5" t="s">
        <v>255</v>
      </c>
      <c r="AA15" s="5" t="s">
        <v>135</v>
      </c>
      <c r="AB15" s="5">
        <v>67.0</v>
      </c>
      <c r="AC15" s="5" t="s">
        <v>256</v>
      </c>
      <c r="AD15" s="5" t="s">
        <v>99</v>
      </c>
      <c r="AE15" s="5" t="s">
        <v>99</v>
      </c>
      <c r="AF15" s="5" t="s">
        <v>99</v>
      </c>
      <c r="AG15" s="5" t="s">
        <v>99</v>
      </c>
      <c r="AH15" s="15" t="s">
        <v>99</v>
      </c>
      <c r="AI15" s="14" t="s">
        <v>99</v>
      </c>
      <c r="AJ15" s="17" t="s">
        <v>99</v>
      </c>
      <c r="AK15" s="9" t="s">
        <v>99</v>
      </c>
      <c r="AL15" s="5" t="s">
        <v>99</v>
      </c>
      <c r="AM15" s="5" t="s">
        <v>99</v>
      </c>
      <c r="AN15" s="5" t="s">
        <v>99</v>
      </c>
      <c r="AO15" s="5" t="s">
        <v>99</v>
      </c>
      <c r="AP15" s="5" t="s">
        <v>99</v>
      </c>
      <c r="AQ15" s="5" t="s">
        <v>99</v>
      </c>
      <c r="AR15" s="5" t="s">
        <v>99</v>
      </c>
      <c r="AS15" s="5" t="s">
        <v>99</v>
      </c>
      <c r="AT15" s="5" t="s">
        <v>99</v>
      </c>
      <c r="AU15" s="5" t="s">
        <v>99</v>
      </c>
      <c r="AV15" s="5" t="s">
        <v>99</v>
      </c>
      <c r="AW15" s="10" t="s">
        <v>99</v>
      </c>
      <c r="AX15" s="10" t="s">
        <v>99</v>
      </c>
      <c r="AY15" s="10" t="s">
        <v>99</v>
      </c>
      <c r="AZ15" s="5" t="s">
        <v>99</v>
      </c>
      <c r="BA15" s="5" t="s">
        <v>99</v>
      </c>
      <c r="BB15" s="5" t="s">
        <v>99</v>
      </c>
      <c r="BC15" s="5" t="s">
        <v>99</v>
      </c>
      <c r="BD15" s="5" t="s">
        <v>99</v>
      </c>
      <c r="BE15" s="5" t="s">
        <v>99</v>
      </c>
      <c r="BF15" s="5" t="s">
        <v>99</v>
      </c>
      <c r="BG15" s="5" t="s">
        <v>99</v>
      </c>
      <c r="BH15" s="5" t="s">
        <v>99</v>
      </c>
      <c r="BI15" s="5" t="s">
        <v>99</v>
      </c>
      <c r="BJ15" s="5" t="s">
        <v>99</v>
      </c>
      <c r="BK15" s="5" t="s">
        <v>99</v>
      </c>
      <c r="BL15" s="5" t="s">
        <v>257</v>
      </c>
      <c r="BM15" s="5" t="s">
        <v>99</v>
      </c>
      <c r="BN15" s="5" t="s">
        <v>99</v>
      </c>
      <c r="BO15" s="5" t="s">
        <v>99</v>
      </c>
      <c r="BP15" s="5" t="s">
        <v>99</v>
      </c>
      <c r="BQ15" s="5" t="s">
        <v>99</v>
      </c>
      <c r="BR15" s="5" t="s">
        <v>99</v>
      </c>
      <c r="BS15" s="10" t="s">
        <v>99</v>
      </c>
      <c r="BT15" s="10" t="s">
        <v>99</v>
      </c>
      <c r="BU15" s="5">
        <v>1.0</v>
      </c>
      <c r="BV15" s="5" t="s">
        <v>99</v>
      </c>
      <c r="BW15" s="5" t="s">
        <v>99</v>
      </c>
      <c r="BX15" s="5">
        <v>11.0</v>
      </c>
      <c r="BY15" s="5" t="s">
        <v>99</v>
      </c>
      <c r="BZ15" s="5" t="s">
        <v>99</v>
      </c>
      <c r="CA15" s="5" t="s">
        <v>99</v>
      </c>
      <c r="CB15" s="5" t="s">
        <v>99</v>
      </c>
      <c r="CC15" s="5" t="s">
        <v>99</v>
      </c>
      <c r="CD15" s="5" t="s">
        <v>99</v>
      </c>
      <c r="CE15" s="5" t="s">
        <v>99</v>
      </c>
      <c r="CF15" s="5" t="s">
        <v>112</v>
      </c>
      <c r="CG15" s="5">
        <v>5.0</v>
      </c>
      <c r="CH15" s="5" t="s">
        <v>99</v>
      </c>
      <c r="CI15" s="5" t="s">
        <v>99</v>
      </c>
      <c r="CJ15" s="5" t="s">
        <v>99</v>
      </c>
      <c r="CK15" s="5" t="s">
        <v>99</v>
      </c>
      <c r="CL15" s="5" t="s">
        <v>99</v>
      </c>
      <c r="CM15" s="5" t="s">
        <v>99</v>
      </c>
      <c r="CN15" s="5" t="s">
        <v>99</v>
      </c>
      <c r="CO15" s="5" t="s">
        <v>99</v>
      </c>
      <c r="CP15" s="13" t="s">
        <v>258</v>
      </c>
      <c r="CQ15" s="6"/>
      <c r="CR15" s="6"/>
      <c r="CS15" s="6"/>
      <c r="CT15" s="6"/>
      <c r="CU15" s="6"/>
      <c r="CV15" s="6"/>
      <c r="CW15" s="6"/>
      <c r="CX15" s="6"/>
      <c r="CY15" s="6"/>
      <c r="CZ15" s="6"/>
    </row>
    <row r="16">
      <c r="A16" s="5" t="s">
        <v>94</v>
      </c>
      <c r="B16" s="5" t="s">
        <v>95</v>
      </c>
      <c r="C16" s="5" t="s">
        <v>259</v>
      </c>
      <c r="D16" s="5">
        <v>2917.0</v>
      </c>
      <c r="E16" s="5" t="s">
        <v>97</v>
      </c>
      <c r="F16" s="5">
        <v>1995.0</v>
      </c>
      <c r="G16" s="5" t="s">
        <v>99</v>
      </c>
      <c r="H16" s="5" t="s">
        <v>99</v>
      </c>
      <c r="I16" s="5" t="s">
        <v>208</v>
      </c>
      <c r="J16" s="5" t="s">
        <v>101</v>
      </c>
      <c r="K16" s="5" t="s">
        <v>102</v>
      </c>
      <c r="L16" s="5" t="s">
        <v>99</v>
      </c>
      <c r="M16" s="5" t="s">
        <v>260</v>
      </c>
      <c r="N16" s="5">
        <v>3.0</v>
      </c>
      <c r="O16" s="5" t="s">
        <v>261</v>
      </c>
      <c r="P16" s="5" t="s">
        <v>262</v>
      </c>
      <c r="Q16" s="5" t="s">
        <v>263</v>
      </c>
      <c r="R16" s="5" t="s">
        <v>264</v>
      </c>
      <c r="S16" s="5" t="s">
        <v>99</v>
      </c>
      <c r="T16" s="5" t="s">
        <v>99</v>
      </c>
      <c r="U16" s="5" t="s">
        <v>99</v>
      </c>
      <c r="V16" s="5" t="s">
        <v>99</v>
      </c>
      <c r="W16" s="5" t="s">
        <v>99</v>
      </c>
      <c r="X16" s="5">
        <v>1730.0</v>
      </c>
      <c r="Y16" s="5" t="s">
        <v>265</v>
      </c>
      <c r="Z16" s="5" t="s">
        <v>99</v>
      </c>
      <c r="AA16" s="5" t="s">
        <v>99</v>
      </c>
      <c r="AB16" s="10" t="s">
        <v>99</v>
      </c>
      <c r="AC16" s="5" t="s">
        <v>266</v>
      </c>
      <c r="AD16" s="5" t="s">
        <v>267</v>
      </c>
      <c r="AE16" s="5" t="s">
        <v>99</v>
      </c>
      <c r="AF16" s="5" t="s">
        <v>99</v>
      </c>
      <c r="AG16" s="5" t="s">
        <v>99</v>
      </c>
      <c r="AH16" s="15" t="s">
        <v>99</v>
      </c>
      <c r="AI16" s="14" t="s">
        <v>99</v>
      </c>
      <c r="AJ16" s="5" t="s">
        <v>99</v>
      </c>
      <c r="AK16" s="9" t="s">
        <v>99</v>
      </c>
      <c r="AL16" s="5">
        <v>1.0</v>
      </c>
      <c r="AM16" s="5">
        <v>8.5</v>
      </c>
      <c r="AN16" s="5" t="s">
        <v>99</v>
      </c>
      <c r="AO16" s="5" t="s">
        <v>99</v>
      </c>
      <c r="AP16" s="5" t="s">
        <v>99</v>
      </c>
      <c r="AQ16" s="5" t="s">
        <v>99</v>
      </c>
      <c r="AR16" s="5" t="s">
        <v>99</v>
      </c>
      <c r="AS16" s="5" t="s">
        <v>99</v>
      </c>
      <c r="AT16" s="5" t="s">
        <v>99</v>
      </c>
      <c r="AU16" s="5" t="s">
        <v>99</v>
      </c>
      <c r="AV16" s="5" t="s">
        <v>268</v>
      </c>
      <c r="AW16" s="10" t="s">
        <v>99</v>
      </c>
      <c r="AX16" s="10" t="s">
        <v>99</v>
      </c>
      <c r="AY16" s="10" t="s">
        <v>99</v>
      </c>
      <c r="AZ16" s="10" t="s">
        <v>269</v>
      </c>
      <c r="BA16" s="5" t="s">
        <v>99</v>
      </c>
      <c r="BB16" s="5" t="s">
        <v>99</v>
      </c>
      <c r="BC16" s="5" t="s">
        <v>99</v>
      </c>
      <c r="BD16" s="5" t="s">
        <v>99</v>
      </c>
      <c r="BE16" s="5" t="s">
        <v>99</v>
      </c>
      <c r="BF16" s="5" t="s">
        <v>99</v>
      </c>
      <c r="BG16" s="5" t="s">
        <v>99</v>
      </c>
      <c r="BH16" s="5" t="s">
        <v>99</v>
      </c>
      <c r="BI16" s="5" t="s">
        <v>99</v>
      </c>
      <c r="BJ16" s="5" t="s">
        <v>99</v>
      </c>
      <c r="BK16" s="5" t="s">
        <v>99</v>
      </c>
      <c r="BL16" s="5" t="s">
        <v>270</v>
      </c>
      <c r="BM16" s="5" t="s">
        <v>99</v>
      </c>
      <c r="BN16" s="5" t="s">
        <v>271</v>
      </c>
      <c r="BO16" s="5" t="s">
        <v>99</v>
      </c>
      <c r="BP16" s="5" t="s">
        <v>99</v>
      </c>
      <c r="BQ16" s="5" t="s">
        <v>113</v>
      </c>
      <c r="BR16" s="5" t="s">
        <v>99</v>
      </c>
      <c r="BS16" s="10" t="s">
        <v>99</v>
      </c>
      <c r="BT16" s="10" t="s">
        <v>99</v>
      </c>
      <c r="BU16" s="5" t="s">
        <v>99</v>
      </c>
      <c r="BV16" s="5" t="s">
        <v>99</v>
      </c>
      <c r="BW16" s="5" t="s">
        <v>99</v>
      </c>
      <c r="BX16" s="5" t="s">
        <v>99</v>
      </c>
      <c r="BY16" s="5" t="s">
        <v>99</v>
      </c>
      <c r="BZ16" s="5" t="s">
        <v>99</v>
      </c>
      <c r="CA16" s="5" t="s">
        <v>99</v>
      </c>
      <c r="CB16" s="5" t="s">
        <v>99</v>
      </c>
      <c r="CC16" s="5" t="s">
        <v>99</v>
      </c>
      <c r="CD16" s="5" t="s">
        <v>99</v>
      </c>
      <c r="CE16" s="5" t="s">
        <v>99</v>
      </c>
      <c r="CF16" s="5" t="s">
        <v>99</v>
      </c>
      <c r="CG16" s="5" t="s">
        <v>99</v>
      </c>
      <c r="CH16" s="5" t="s">
        <v>99</v>
      </c>
      <c r="CI16" s="5" t="s">
        <v>99</v>
      </c>
      <c r="CJ16" s="5" t="s">
        <v>99</v>
      </c>
      <c r="CK16" s="5" t="s">
        <v>99</v>
      </c>
      <c r="CL16" s="5" t="s">
        <v>99</v>
      </c>
      <c r="CM16" s="5" t="s">
        <v>99</v>
      </c>
      <c r="CN16" s="5" t="s">
        <v>99</v>
      </c>
      <c r="CO16" s="5" t="s">
        <v>99</v>
      </c>
      <c r="CP16" s="13" t="s">
        <v>272</v>
      </c>
      <c r="CQ16" s="6"/>
      <c r="CR16" s="6"/>
      <c r="CS16" s="6"/>
      <c r="CT16" s="6"/>
      <c r="CU16" s="6"/>
      <c r="CV16" s="6"/>
      <c r="CW16" s="6"/>
      <c r="CX16" s="6"/>
      <c r="CY16" s="6"/>
      <c r="CZ16" s="6"/>
    </row>
    <row r="17">
      <c r="A17" s="5" t="s">
        <v>94</v>
      </c>
      <c r="B17" s="5" t="s">
        <v>95</v>
      </c>
      <c r="C17" s="5" t="s">
        <v>259</v>
      </c>
      <c r="D17" s="5">
        <v>7963.0</v>
      </c>
      <c r="E17" s="5" t="s">
        <v>97</v>
      </c>
      <c r="F17" s="5">
        <v>2004.0</v>
      </c>
      <c r="G17" s="5" t="s">
        <v>98</v>
      </c>
      <c r="H17" s="5">
        <v>9.0</v>
      </c>
      <c r="I17" s="5" t="s">
        <v>100</v>
      </c>
      <c r="J17" s="5" t="s">
        <v>101</v>
      </c>
      <c r="K17" s="5" t="s">
        <v>102</v>
      </c>
      <c r="L17" s="5" t="s">
        <v>99</v>
      </c>
      <c r="M17" s="5" t="s">
        <v>273</v>
      </c>
      <c r="N17" s="5">
        <v>1.0</v>
      </c>
      <c r="O17" s="5" t="s">
        <v>274</v>
      </c>
      <c r="P17" s="5" t="s">
        <v>275</v>
      </c>
      <c r="Q17" s="5" t="s">
        <v>263</v>
      </c>
      <c r="R17" s="5" t="s">
        <v>276</v>
      </c>
      <c r="S17" s="5" t="s">
        <v>99</v>
      </c>
      <c r="T17" s="5" t="s">
        <v>99</v>
      </c>
      <c r="U17" s="5" t="s">
        <v>99</v>
      </c>
      <c r="V17" s="5" t="s">
        <v>99</v>
      </c>
      <c r="W17" s="5" t="s">
        <v>99</v>
      </c>
      <c r="X17" s="5">
        <v>2315.0</v>
      </c>
      <c r="Y17" s="5" t="s">
        <v>99</v>
      </c>
      <c r="Z17" s="5" t="s">
        <v>277</v>
      </c>
      <c r="AA17" s="5" t="s">
        <v>278</v>
      </c>
      <c r="AB17" s="5">
        <v>89.0</v>
      </c>
      <c r="AC17" s="5" t="s">
        <v>279</v>
      </c>
      <c r="AD17" s="5" t="s">
        <v>280</v>
      </c>
      <c r="AE17" s="5" t="s">
        <v>99</v>
      </c>
      <c r="AF17" s="5" t="s">
        <v>99</v>
      </c>
      <c r="AG17" s="5" t="s">
        <v>99</v>
      </c>
      <c r="AH17" s="15" t="s">
        <v>99</v>
      </c>
      <c r="AI17" s="14" t="s">
        <v>99</v>
      </c>
      <c r="AJ17" s="5" t="s">
        <v>99</v>
      </c>
      <c r="AK17" s="9" t="s">
        <v>99</v>
      </c>
      <c r="AL17" s="5">
        <v>1.0</v>
      </c>
      <c r="AM17" s="5">
        <v>8.0</v>
      </c>
      <c r="AN17" s="5" t="s">
        <v>99</v>
      </c>
      <c r="AO17" s="5" t="s">
        <v>99</v>
      </c>
      <c r="AP17" s="5" t="s">
        <v>99</v>
      </c>
      <c r="AQ17" s="5" t="s">
        <v>99</v>
      </c>
      <c r="AR17" s="5" t="s">
        <v>99</v>
      </c>
      <c r="AS17" s="5" t="s">
        <v>99</v>
      </c>
      <c r="AT17" s="5" t="s">
        <v>99</v>
      </c>
      <c r="AU17" s="5" t="s">
        <v>99</v>
      </c>
      <c r="AV17" s="5" t="s">
        <v>281</v>
      </c>
      <c r="AW17" s="10" t="s">
        <v>99</v>
      </c>
      <c r="AX17" s="10" t="s">
        <v>99</v>
      </c>
      <c r="AY17" s="10" t="s">
        <v>99</v>
      </c>
      <c r="AZ17" s="5" t="s">
        <v>99</v>
      </c>
      <c r="BA17" s="5" t="s">
        <v>99</v>
      </c>
      <c r="BB17" s="5" t="s">
        <v>99</v>
      </c>
      <c r="BC17" s="5" t="s">
        <v>99</v>
      </c>
      <c r="BD17" s="5" t="s">
        <v>99</v>
      </c>
      <c r="BE17" s="5" t="s">
        <v>99</v>
      </c>
      <c r="BF17" s="5" t="s">
        <v>99</v>
      </c>
      <c r="BG17" s="5" t="s">
        <v>99</v>
      </c>
      <c r="BH17" s="5" t="s">
        <v>99</v>
      </c>
      <c r="BI17" s="5" t="s">
        <v>99</v>
      </c>
      <c r="BJ17" s="5" t="s">
        <v>99</v>
      </c>
      <c r="BK17" s="5" t="s">
        <v>99</v>
      </c>
      <c r="BL17" s="5" t="s">
        <v>99</v>
      </c>
      <c r="BM17" s="5" t="s">
        <v>99</v>
      </c>
      <c r="BN17" s="5" t="s">
        <v>282</v>
      </c>
      <c r="BO17" s="5" t="s">
        <v>99</v>
      </c>
      <c r="BP17" s="5" t="s">
        <v>283</v>
      </c>
      <c r="BQ17" s="5" t="s">
        <v>113</v>
      </c>
      <c r="BR17" s="5" t="s">
        <v>99</v>
      </c>
      <c r="BS17" s="10" t="s">
        <v>99</v>
      </c>
      <c r="BT17" s="10" t="s">
        <v>99</v>
      </c>
      <c r="BU17" s="5" t="s">
        <v>99</v>
      </c>
      <c r="BV17" s="5" t="s">
        <v>99</v>
      </c>
      <c r="BW17" s="5" t="s">
        <v>99</v>
      </c>
      <c r="BX17" s="5" t="s">
        <v>99</v>
      </c>
      <c r="BY17" s="5" t="s">
        <v>99</v>
      </c>
      <c r="BZ17" s="5" t="s">
        <v>99</v>
      </c>
      <c r="CA17" s="5" t="s">
        <v>99</v>
      </c>
      <c r="CB17" s="5" t="s">
        <v>99</v>
      </c>
      <c r="CC17" s="5" t="s">
        <v>99</v>
      </c>
      <c r="CD17" s="5" t="s">
        <v>99</v>
      </c>
      <c r="CE17" s="5" t="s">
        <v>99</v>
      </c>
      <c r="CF17" s="5" t="s">
        <v>99</v>
      </c>
      <c r="CG17" s="5" t="s">
        <v>99</v>
      </c>
      <c r="CH17" s="5" t="s">
        <v>99</v>
      </c>
      <c r="CI17" s="5" t="s">
        <v>99</v>
      </c>
      <c r="CJ17" s="5" t="s">
        <v>99</v>
      </c>
      <c r="CK17" s="5" t="s">
        <v>99</v>
      </c>
      <c r="CL17" s="5" t="s">
        <v>99</v>
      </c>
      <c r="CM17" s="5" t="s">
        <v>99</v>
      </c>
      <c r="CN17" s="5" t="s">
        <v>99</v>
      </c>
      <c r="CO17" s="5" t="s">
        <v>99</v>
      </c>
      <c r="CP17" s="13" t="s">
        <v>284</v>
      </c>
      <c r="CQ17" s="6"/>
      <c r="CR17" s="6"/>
      <c r="CS17" s="6"/>
      <c r="CT17" s="6"/>
      <c r="CU17" s="6"/>
      <c r="CV17" s="6"/>
      <c r="CW17" s="6"/>
      <c r="CX17" s="6"/>
      <c r="CY17" s="6"/>
      <c r="CZ17" s="6"/>
    </row>
    <row r="18">
      <c r="A18" s="5" t="s">
        <v>94</v>
      </c>
      <c r="B18" s="5" t="s">
        <v>95</v>
      </c>
      <c r="C18" s="5" t="s">
        <v>259</v>
      </c>
      <c r="D18" s="5">
        <v>8797.0</v>
      </c>
      <c r="E18" s="5" t="s">
        <v>97</v>
      </c>
      <c r="F18" s="5">
        <v>2001.0</v>
      </c>
      <c r="G18" s="5" t="s">
        <v>207</v>
      </c>
      <c r="H18" s="5">
        <v>13.0</v>
      </c>
      <c r="I18" s="5" t="s">
        <v>208</v>
      </c>
      <c r="J18" s="5" t="s">
        <v>118</v>
      </c>
      <c r="K18" s="5" t="s">
        <v>145</v>
      </c>
      <c r="L18" s="5" t="s">
        <v>99</v>
      </c>
      <c r="M18" s="5" t="s">
        <v>99</v>
      </c>
      <c r="N18" s="5">
        <v>2.0</v>
      </c>
      <c r="O18" s="5" t="s">
        <v>285</v>
      </c>
      <c r="P18" s="5" t="s">
        <v>286</v>
      </c>
      <c r="Q18" s="5" t="s">
        <v>287</v>
      </c>
      <c r="R18" s="5" t="s">
        <v>288</v>
      </c>
      <c r="S18" s="5" t="s">
        <v>289</v>
      </c>
      <c r="T18" s="5" t="s">
        <v>99</v>
      </c>
      <c r="U18" s="5" t="s">
        <v>99</v>
      </c>
      <c r="V18" s="5" t="s">
        <v>99</v>
      </c>
      <c r="W18" s="5" t="s">
        <v>99</v>
      </c>
      <c r="X18" s="5">
        <v>1430.0</v>
      </c>
      <c r="Y18" s="5" t="s">
        <v>99</v>
      </c>
      <c r="Z18" s="5" t="s">
        <v>99</v>
      </c>
      <c r="AA18" s="5" t="s">
        <v>278</v>
      </c>
      <c r="AB18" s="5">
        <v>68.0</v>
      </c>
      <c r="AC18" s="5" t="s">
        <v>290</v>
      </c>
      <c r="AD18" s="5" t="s">
        <v>99</v>
      </c>
      <c r="AE18" s="5" t="s">
        <v>99</v>
      </c>
      <c r="AF18" s="5" t="s">
        <v>99</v>
      </c>
      <c r="AG18" s="5" t="s">
        <v>99</v>
      </c>
      <c r="AH18" s="15" t="s">
        <v>99</v>
      </c>
      <c r="AI18" s="14" t="s">
        <v>99</v>
      </c>
      <c r="AJ18" s="5" t="s">
        <v>99</v>
      </c>
      <c r="AK18" s="9" t="s">
        <v>99</v>
      </c>
      <c r="AL18" s="5" t="s">
        <v>99</v>
      </c>
      <c r="AM18" s="5" t="s">
        <v>99</v>
      </c>
      <c r="AN18" s="5" t="s">
        <v>99</v>
      </c>
      <c r="AO18" s="5" t="s">
        <v>99</v>
      </c>
      <c r="AP18" s="5" t="s">
        <v>99</v>
      </c>
      <c r="AQ18" s="5" t="s">
        <v>99</v>
      </c>
      <c r="AR18" s="5" t="s">
        <v>99</v>
      </c>
      <c r="AS18" s="5" t="s">
        <v>99</v>
      </c>
      <c r="AT18" s="5" t="s">
        <v>99</v>
      </c>
      <c r="AU18" s="5" t="s">
        <v>99</v>
      </c>
      <c r="AV18" s="5" t="s">
        <v>99</v>
      </c>
      <c r="AW18" s="10" t="s">
        <v>99</v>
      </c>
      <c r="AX18" s="10" t="s">
        <v>99</v>
      </c>
      <c r="AY18" s="10" t="s">
        <v>99</v>
      </c>
      <c r="AZ18" s="5" t="s">
        <v>99</v>
      </c>
      <c r="BA18" s="5" t="s">
        <v>99</v>
      </c>
      <c r="BB18" s="5" t="s">
        <v>99</v>
      </c>
      <c r="BC18" s="5" t="s">
        <v>99</v>
      </c>
      <c r="BD18" s="5" t="s">
        <v>99</v>
      </c>
      <c r="BE18" s="5" t="s">
        <v>99</v>
      </c>
      <c r="BF18" s="5" t="s">
        <v>99</v>
      </c>
      <c r="BG18" s="5" t="s">
        <v>99</v>
      </c>
      <c r="BH18" s="5" t="s">
        <v>99</v>
      </c>
      <c r="BI18" s="5" t="s">
        <v>99</v>
      </c>
      <c r="BJ18" s="5" t="s">
        <v>99</v>
      </c>
      <c r="BK18" s="5" t="s">
        <v>99</v>
      </c>
      <c r="BL18" s="5" t="s">
        <v>99</v>
      </c>
      <c r="BM18" s="5" t="s">
        <v>99</v>
      </c>
      <c r="BN18" s="5" t="s">
        <v>99</v>
      </c>
      <c r="BO18" s="5" t="s">
        <v>99</v>
      </c>
      <c r="BP18" s="5" t="s">
        <v>99</v>
      </c>
      <c r="BQ18" s="5" t="s">
        <v>99</v>
      </c>
      <c r="BR18" s="5" t="s">
        <v>99</v>
      </c>
      <c r="BS18" s="10" t="s">
        <v>99</v>
      </c>
      <c r="BT18" s="10" t="s">
        <v>99</v>
      </c>
      <c r="BU18" s="5">
        <v>1.0</v>
      </c>
      <c r="BV18" s="5">
        <v>3.0</v>
      </c>
      <c r="BW18" s="5" t="s">
        <v>99</v>
      </c>
      <c r="BX18" s="5">
        <v>15.0</v>
      </c>
      <c r="BY18" s="5" t="s">
        <v>99</v>
      </c>
      <c r="BZ18" s="5" t="s">
        <v>99</v>
      </c>
      <c r="CA18" s="5" t="s">
        <v>99</v>
      </c>
      <c r="CB18" s="5" t="s">
        <v>99</v>
      </c>
      <c r="CC18" s="5" t="s">
        <v>99</v>
      </c>
      <c r="CD18" s="5" t="s">
        <v>99</v>
      </c>
      <c r="CE18" s="5" t="s">
        <v>99</v>
      </c>
      <c r="CF18" s="5" t="s">
        <v>112</v>
      </c>
      <c r="CG18" s="5">
        <v>5.0</v>
      </c>
      <c r="CH18" s="5" t="s">
        <v>99</v>
      </c>
      <c r="CI18" s="5" t="s">
        <v>99</v>
      </c>
      <c r="CJ18" s="5" t="s">
        <v>291</v>
      </c>
      <c r="CK18" s="5" t="s">
        <v>292</v>
      </c>
      <c r="CL18" s="5" t="s">
        <v>99</v>
      </c>
      <c r="CM18" s="5" t="s">
        <v>99</v>
      </c>
      <c r="CN18" s="5" t="s">
        <v>99</v>
      </c>
      <c r="CO18" s="5" t="s">
        <v>99</v>
      </c>
      <c r="CP18" s="13" t="s">
        <v>293</v>
      </c>
      <c r="CQ18" s="6"/>
      <c r="CR18" s="6"/>
      <c r="CS18" s="6"/>
      <c r="CT18" s="6"/>
      <c r="CU18" s="6"/>
      <c r="CV18" s="6"/>
      <c r="CW18" s="6"/>
      <c r="CX18" s="6"/>
      <c r="CY18" s="6"/>
      <c r="CZ18" s="6"/>
    </row>
    <row r="19">
      <c r="A19" s="5" t="s">
        <v>94</v>
      </c>
      <c r="B19" s="5" t="s">
        <v>95</v>
      </c>
      <c r="C19" s="5" t="s">
        <v>294</v>
      </c>
      <c r="D19" s="5">
        <v>9317.0</v>
      </c>
      <c r="E19" s="5" t="s">
        <v>97</v>
      </c>
      <c r="F19" s="5">
        <v>2004.0</v>
      </c>
      <c r="G19" s="5" t="s">
        <v>157</v>
      </c>
      <c r="H19" s="5">
        <v>18.0</v>
      </c>
      <c r="I19" s="5" t="s">
        <v>144</v>
      </c>
      <c r="J19" s="5" t="s">
        <v>101</v>
      </c>
      <c r="K19" s="5" t="s">
        <v>102</v>
      </c>
      <c r="L19" s="5" t="s">
        <v>99</v>
      </c>
      <c r="M19" s="5" t="s">
        <v>260</v>
      </c>
      <c r="N19" s="5">
        <v>2.0</v>
      </c>
      <c r="O19" s="5" t="s">
        <v>295</v>
      </c>
      <c r="P19" s="5" t="s">
        <v>296</v>
      </c>
      <c r="Q19" s="5" t="s">
        <v>99</v>
      </c>
      <c r="R19" s="5" t="s">
        <v>297</v>
      </c>
      <c r="S19" s="5" t="s">
        <v>99</v>
      </c>
      <c r="T19" s="5" t="s">
        <v>99</v>
      </c>
      <c r="U19" s="5" t="s">
        <v>99</v>
      </c>
      <c r="V19" s="5" t="s">
        <v>99</v>
      </c>
      <c r="W19" s="5" t="s">
        <v>99</v>
      </c>
      <c r="X19" s="5">
        <v>1130.0</v>
      </c>
      <c r="Y19" s="5" t="s">
        <v>99</v>
      </c>
      <c r="Z19" s="5" t="s">
        <v>161</v>
      </c>
      <c r="AA19" s="5" t="s">
        <v>150</v>
      </c>
      <c r="AB19" s="5">
        <v>0.0</v>
      </c>
      <c r="AC19" s="5" t="s">
        <v>298</v>
      </c>
      <c r="AD19" s="5" t="s">
        <v>201</v>
      </c>
      <c r="AE19" s="5" t="s">
        <v>99</v>
      </c>
      <c r="AF19" s="5" t="s">
        <v>99</v>
      </c>
      <c r="AG19" s="5" t="s">
        <v>99</v>
      </c>
      <c r="AH19" s="15" t="s">
        <v>99</v>
      </c>
      <c r="AI19" s="14" t="s">
        <v>99</v>
      </c>
      <c r="AJ19" s="5" t="s">
        <v>99</v>
      </c>
      <c r="AK19" s="9" t="s">
        <v>99</v>
      </c>
      <c r="AL19" s="5">
        <v>1.0</v>
      </c>
      <c r="AM19" s="5">
        <v>9.0</v>
      </c>
      <c r="AN19" s="5" t="s">
        <v>99</v>
      </c>
      <c r="AO19" s="5" t="s">
        <v>99</v>
      </c>
      <c r="AP19" s="5" t="s">
        <v>99</v>
      </c>
      <c r="AQ19" s="5" t="s">
        <v>99</v>
      </c>
      <c r="AR19" s="5" t="s">
        <v>99</v>
      </c>
      <c r="AS19" s="5" t="s">
        <v>99</v>
      </c>
      <c r="AT19" s="5" t="s">
        <v>99</v>
      </c>
      <c r="AU19" s="5" t="s">
        <v>99</v>
      </c>
      <c r="AV19" s="5" t="s">
        <v>299</v>
      </c>
      <c r="AW19" s="10" t="s">
        <v>99</v>
      </c>
      <c r="AX19" s="10" t="s">
        <v>99</v>
      </c>
      <c r="AY19" s="10" t="s">
        <v>99</v>
      </c>
      <c r="AZ19" s="5" t="s">
        <v>99</v>
      </c>
      <c r="BA19" s="5" t="s">
        <v>99</v>
      </c>
      <c r="BB19" s="5" t="s">
        <v>99</v>
      </c>
      <c r="BC19" s="5" t="s">
        <v>99</v>
      </c>
      <c r="BD19" s="5" t="s">
        <v>99</v>
      </c>
      <c r="BE19" s="5" t="s">
        <v>99</v>
      </c>
      <c r="BF19" s="5" t="s">
        <v>99</v>
      </c>
      <c r="BG19" s="5" t="s">
        <v>300</v>
      </c>
      <c r="BH19" s="5" t="s">
        <v>99</v>
      </c>
      <c r="BI19" s="5" t="s">
        <v>99</v>
      </c>
      <c r="BJ19" s="5" t="s">
        <v>99</v>
      </c>
      <c r="BK19" s="5" t="s">
        <v>99</v>
      </c>
      <c r="BL19" s="5" t="s">
        <v>301</v>
      </c>
      <c r="BM19" s="5" t="s">
        <v>99</v>
      </c>
      <c r="BN19" s="5" t="s">
        <v>302</v>
      </c>
      <c r="BO19" s="5" t="s">
        <v>99</v>
      </c>
      <c r="BP19" s="5" t="s">
        <v>303</v>
      </c>
      <c r="BQ19" s="5" t="s">
        <v>113</v>
      </c>
      <c r="BR19" s="5" t="s">
        <v>99</v>
      </c>
      <c r="BS19" s="10" t="s">
        <v>99</v>
      </c>
      <c r="BT19" s="10" t="s">
        <v>99</v>
      </c>
      <c r="BU19" s="5" t="s">
        <v>99</v>
      </c>
      <c r="BV19" s="5" t="s">
        <v>99</v>
      </c>
      <c r="BW19" s="5" t="s">
        <v>99</v>
      </c>
      <c r="BX19" s="5" t="s">
        <v>99</v>
      </c>
      <c r="BY19" s="5" t="s">
        <v>99</v>
      </c>
      <c r="BZ19" s="5" t="s">
        <v>99</v>
      </c>
      <c r="CA19" s="5" t="s">
        <v>99</v>
      </c>
      <c r="CB19" s="5" t="s">
        <v>99</v>
      </c>
      <c r="CC19" s="5" t="s">
        <v>99</v>
      </c>
      <c r="CD19" s="5" t="s">
        <v>99</v>
      </c>
      <c r="CE19" s="5" t="s">
        <v>99</v>
      </c>
      <c r="CF19" s="5" t="s">
        <v>99</v>
      </c>
      <c r="CG19" s="5" t="s">
        <v>99</v>
      </c>
      <c r="CH19" s="5" t="s">
        <v>99</v>
      </c>
      <c r="CI19" s="5" t="s">
        <v>99</v>
      </c>
      <c r="CJ19" s="5" t="s">
        <v>99</v>
      </c>
      <c r="CK19" s="5" t="s">
        <v>304</v>
      </c>
      <c r="CL19" s="5" t="s">
        <v>99</v>
      </c>
      <c r="CM19" s="5" t="s">
        <v>99</v>
      </c>
      <c r="CN19" s="5" t="s">
        <v>99</v>
      </c>
      <c r="CO19" s="5" t="s">
        <v>99</v>
      </c>
      <c r="CP19" s="13" t="s">
        <v>305</v>
      </c>
      <c r="CQ19" s="6"/>
      <c r="CR19" s="6"/>
      <c r="CS19" s="6"/>
      <c r="CT19" s="6"/>
      <c r="CU19" s="6"/>
      <c r="CV19" s="6"/>
      <c r="CW19" s="6"/>
      <c r="CX19" s="6"/>
      <c r="CY19" s="6"/>
      <c r="CZ19" s="6"/>
    </row>
    <row r="20">
      <c r="A20" s="5" t="s">
        <v>94</v>
      </c>
      <c r="B20" s="5" t="s">
        <v>95</v>
      </c>
      <c r="C20" s="5" t="s">
        <v>294</v>
      </c>
      <c r="D20" s="5">
        <v>23666.0</v>
      </c>
      <c r="E20" s="5" t="s">
        <v>306</v>
      </c>
      <c r="F20" s="5">
        <v>2008.0</v>
      </c>
      <c r="G20" s="5" t="s">
        <v>307</v>
      </c>
      <c r="H20" s="5">
        <v>23.0</v>
      </c>
      <c r="I20" s="5" t="s">
        <v>208</v>
      </c>
      <c r="J20" s="5" t="s">
        <v>101</v>
      </c>
      <c r="K20" s="5" t="s">
        <v>102</v>
      </c>
      <c r="L20" s="5" t="s">
        <v>99</v>
      </c>
      <c r="M20" s="5" t="s">
        <v>209</v>
      </c>
      <c r="N20" s="5">
        <v>1.0</v>
      </c>
      <c r="O20" s="5" t="s">
        <v>308</v>
      </c>
      <c r="P20" s="5" t="s">
        <v>309</v>
      </c>
      <c r="Q20" s="5" t="s">
        <v>99</v>
      </c>
      <c r="R20" s="5" t="s">
        <v>297</v>
      </c>
      <c r="S20" s="5" t="s">
        <v>310</v>
      </c>
      <c r="T20" s="5" t="s">
        <v>99</v>
      </c>
      <c r="U20" s="5" t="s">
        <v>99</v>
      </c>
      <c r="V20" s="5" t="s">
        <v>99</v>
      </c>
      <c r="W20" s="5" t="s">
        <v>99</v>
      </c>
      <c r="X20" s="5">
        <v>1845.0</v>
      </c>
      <c r="Y20" s="5" t="s">
        <v>99</v>
      </c>
      <c r="Z20" s="5" t="s">
        <v>161</v>
      </c>
      <c r="AA20" s="5" t="s">
        <v>278</v>
      </c>
      <c r="AB20" s="5">
        <v>92.0</v>
      </c>
      <c r="AC20" s="5" t="s">
        <v>279</v>
      </c>
      <c r="AD20" s="5" t="s">
        <v>99</v>
      </c>
      <c r="AE20" s="5" t="s">
        <v>99</v>
      </c>
      <c r="AF20" s="5" t="s">
        <v>99</v>
      </c>
      <c r="AG20" s="5" t="s">
        <v>99</v>
      </c>
      <c r="AH20" s="11">
        <f>CONVERT(AJ20, "yd", "m")</f>
        <v>1207.008</v>
      </c>
      <c r="AI20" s="12">
        <f>CONVERT(AH20, "m", "ft")</f>
        <v>3960</v>
      </c>
      <c r="AJ20" s="5">
        <v>1320.0</v>
      </c>
      <c r="AK20" s="9" t="s">
        <v>99</v>
      </c>
      <c r="AL20" s="5">
        <v>1.0</v>
      </c>
      <c r="AM20" s="5">
        <v>8.5</v>
      </c>
      <c r="AN20" s="5" t="s">
        <v>99</v>
      </c>
      <c r="AO20" s="5" t="s">
        <v>99</v>
      </c>
      <c r="AP20" s="5" t="s">
        <v>99</v>
      </c>
      <c r="AQ20" s="5" t="s">
        <v>99</v>
      </c>
      <c r="AR20" s="5" t="s">
        <v>99</v>
      </c>
      <c r="AS20" s="5" t="s">
        <v>99</v>
      </c>
      <c r="AT20" s="5" t="s">
        <v>99</v>
      </c>
      <c r="AU20" s="5" t="s">
        <v>99</v>
      </c>
      <c r="AV20" s="5" t="s">
        <v>311</v>
      </c>
      <c r="AW20" s="10" t="s">
        <v>99</v>
      </c>
      <c r="AX20" s="10" t="s">
        <v>99</v>
      </c>
      <c r="AY20" s="10" t="s">
        <v>99</v>
      </c>
      <c r="AZ20" s="5" t="s">
        <v>99</v>
      </c>
      <c r="BA20" s="5" t="s">
        <v>99</v>
      </c>
      <c r="BB20" s="5" t="s">
        <v>99</v>
      </c>
      <c r="BC20" s="5" t="s">
        <v>99</v>
      </c>
      <c r="BD20" s="5" t="s">
        <v>99</v>
      </c>
      <c r="BE20" s="5" t="s">
        <v>312</v>
      </c>
      <c r="BF20" s="5" t="s">
        <v>99</v>
      </c>
      <c r="BG20" s="5" t="s">
        <v>99</v>
      </c>
      <c r="BH20" s="5" t="s">
        <v>312</v>
      </c>
      <c r="BI20" s="5" t="s">
        <v>99</v>
      </c>
      <c r="BJ20" s="5" t="s">
        <v>99</v>
      </c>
      <c r="BK20" s="5" t="s">
        <v>99</v>
      </c>
      <c r="BL20" s="5" t="s">
        <v>313</v>
      </c>
      <c r="BM20" s="5" t="s">
        <v>99</v>
      </c>
      <c r="BN20" s="5" t="s">
        <v>209</v>
      </c>
      <c r="BO20" s="5" t="s">
        <v>99</v>
      </c>
      <c r="BP20" s="5" t="s">
        <v>314</v>
      </c>
      <c r="BQ20" s="5" t="s">
        <v>113</v>
      </c>
      <c r="BR20" s="5" t="s">
        <v>99</v>
      </c>
      <c r="BS20" s="10" t="s">
        <v>99</v>
      </c>
      <c r="BT20" s="10" t="s">
        <v>99</v>
      </c>
      <c r="BU20" s="5" t="s">
        <v>99</v>
      </c>
      <c r="BV20" s="5" t="s">
        <v>99</v>
      </c>
      <c r="BW20" s="5" t="s">
        <v>99</v>
      </c>
      <c r="BX20" s="5" t="s">
        <v>99</v>
      </c>
      <c r="BY20" s="5" t="s">
        <v>99</v>
      </c>
      <c r="BZ20" s="5" t="s">
        <v>99</v>
      </c>
      <c r="CA20" s="5" t="s">
        <v>99</v>
      </c>
      <c r="CB20" s="5" t="s">
        <v>99</v>
      </c>
      <c r="CC20" s="5" t="s">
        <v>99</v>
      </c>
      <c r="CD20" s="5" t="s">
        <v>99</v>
      </c>
      <c r="CE20" s="5" t="s">
        <v>99</v>
      </c>
      <c r="CF20" s="5" t="s">
        <v>99</v>
      </c>
      <c r="CG20" s="5" t="s">
        <v>99</v>
      </c>
      <c r="CH20" s="5" t="s">
        <v>99</v>
      </c>
      <c r="CI20" s="5" t="s">
        <v>99</v>
      </c>
      <c r="CJ20" s="10" t="s">
        <v>315</v>
      </c>
      <c r="CK20" s="10" t="s">
        <v>316</v>
      </c>
      <c r="CL20" s="5" t="s">
        <v>99</v>
      </c>
      <c r="CM20" s="5" t="s">
        <v>99</v>
      </c>
      <c r="CN20" s="5" t="s">
        <v>99</v>
      </c>
      <c r="CO20" s="5" t="s">
        <v>99</v>
      </c>
      <c r="CP20" s="13" t="s">
        <v>317</v>
      </c>
      <c r="CQ20" s="6"/>
      <c r="CR20" s="6"/>
      <c r="CS20" s="6"/>
      <c r="CT20" s="6"/>
      <c r="CU20" s="6"/>
      <c r="CV20" s="6"/>
      <c r="CW20" s="6"/>
      <c r="CX20" s="6"/>
      <c r="CY20" s="6"/>
      <c r="CZ20" s="6"/>
    </row>
    <row r="21">
      <c r="A21" s="5" t="s">
        <v>94</v>
      </c>
      <c r="B21" s="5" t="s">
        <v>95</v>
      </c>
      <c r="C21" s="5" t="s">
        <v>294</v>
      </c>
      <c r="D21" s="5">
        <v>25442.0</v>
      </c>
      <c r="E21" s="5" t="s">
        <v>318</v>
      </c>
      <c r="F21" s="5">
        <v>2008.0</v>
      </c>
      <c r="G21" s="5" t="s">
        <v>191</v>
      </c>
      <c r="H21" s="5">
        <v>20.0</v>
      </c>
      <c r="I21" s="5" t="s">
        <v>130</v>
      </c>
      <c r="J21" s="5" t="s">
        <v>118</v>
      </c>
      <c r="K21" s="5" t="s">
        <v>319</v>
      </c>
      <c r="L21" s="5" t="s">
        <v>99</v>
      </c>
      <c r="M21" s="5" t="s">
        <v>320</v>
      </c>
      <c r="N21" s="5">
        <v>1.0</v>
      </c>
      <c r="O21" s="10" t="s">
        <v>321</v>
      </c>
      <c r="P21" s="5" t="s">
        <v>322</v>
      </c>
      <c r="Q21" s="5" t="s">
        <v>323</v>
      </c>
      <c r="R21" s="5" t="s">
        <v>324</v>
      </c>
      <c r="S21" s="5" t="s">
        <v>325</v>
      </c>
      <c r="T21" s="5" t="s">
        <v>99</v>
      </c>
      <c r="U21" s="5" t="s">
        <v>99</v>
      </c>
      <c r="V21" s="5" t="s">
        <v>99</v>
      </c>
      <c r="W21" s="5" t="s">
        <v>99</v>
      </c>
      <c r="X21" s="5">
        <v>215.0</v>
      </c>
      <c r="Y21" s="5" t="s">
        <v>99</v>
      </c>
      <c r="Z21" s="5" t="s">
        <v>99</v>
      </c>
      <c r="AA21" s="5" t="s">
        <v>278</v>
      </c>
      <c r="AB21" s="5">
        <v>86.0</v>
      </c>
      <c r="AC21" s="5" t="s">
        <v>326</v>
      </c>
      <c r="AD21" s="5" t="s">
        <v>327</v>
      </c>
      <c r="AE21" s="5" t="s">
        <v>99</v>
      </c>
      <c r="AF21" s="5" t="s">
        <v>99</v>
      </c>
      <c r="AG21" s="5" t="s">
        <v>99</v>
      </c>
      <c r="AH21" s="15" t="s">
        <v>99</v>
      </c>
      <c r="AI21" s="14" t="s">
        <v>99</v>
      </c>
      <c r="AJ21" s="5" t="s">
        <v>99</v>
      </c>
      <c r="AK21" s="9" t="s">
        <v>99</v>
      </c>
      <c r="AL21" s="5" t="s">
        <v>99</v>
      </c>
      <c r="AM21" s="5" t="s">
        <v>99</v>
      </c>
      <c r="AN21" s="5" t="s">
        <v>99</v>
      </c>
      <c r="AO21" s="5" t="s">
        <v>99</v>
      </c>
      <c r="AP21" s="5" t="s">
        <v>99</v>
      </c>
      <c r="AQ21" s="5" t="s">
        <v>99</v>
      </c>
      <c r="AR21" s="5" t="s">
        <v>99</v>
      </c>
      <c r="AS21" s="5" t="s">
        <v>99</v>
      </c>
      <c r="AT21" s="5" t="s">
        <v>99</v>
      </c>
      <c r="AU21" s="5" t="s">
        <v>99</v>
      </c>
      <c r="AV21" s="5" t="s">
        <v>99</v>
      </c>
      <c r="AW21" s="10" t="s">
        <v>99</v>
      </c>
      <c r="AX21" s="10" t="s">
        <v>99</v>
      </c>
      <c r="AY21" s="10" t="s">
        <v>99</v>
      </c>
      <c r="AZ21" s="5" t="s">
        <v>99</v>
      </c>
      <c r="BA21" s="5" t="s">
        <v>99</v>
      </c>
      <c r="BB21" s="5" t="s">
        <v>99</v>
      </c>
      <c r="BC21" s="5" t="s">
        <v>99</v>
      </c>
      <c r="BD21" s="5" t="s">
        <v>99</v>
      </c>
      <c r="BE21" s="5" t="s">
        <v>99</v>
      </c>
      <c r="BF21" s="5" t="s">
        <v>99</v>
      </c>
      <c r="BG21" s="5" t="s">
        <v>99</v>
      </c>
      <c r="BH21" s="5" t="s">
        <v>99</v>
      </c>
      <c r="BI21" s="5" t="s">
        <v>99</v>
      </c>
      <c r="BJ21" s="5" t="s">
        <v>99</v>
      </c>
      <c r="BK21" s="5" t="s">
        <v>99</v>
      </c>
      <c r="BL21" s="5" t="s">
        <v>99</v>
      </c>
      <c r="BM21" s="5" t="s">
        <v>99</v>
      </c>
      <c r="BN21" s="5" t="s">
        <v>328</v>
      </c>
      <c r="BO21" s="5" t="s">
        <v>99</v>
      </c>
      <c r="BP21" s="5" t="s">
        <v>99</v>
      </c>
      <c r="BQ21" s="5" t="s">
        <v>99</v>
      </c>
      <c r="BR21" s="5" t="s">
        <v>99</v>
      </c>
      <c r="BS21" s="5" t="s">
        <v>112</v>
      </c>
      <c r="BT21" s="5" t="s">
        <v>329</v>
      </c>
      <c r="BU21" s="5" t="s">
        <v>99</v>
      </c>
      <c r="BV21" s="5" t="s">
        <v>99</v>
      </c>
      <c r="BW21" s="5" t="s">
        <v>99</v>
      </c>
      <c r="BX21" s="5" t="s">
        <v>99</v>
      </c>
      <c r="BY21" s="5" t="s">
        <v>99</v>
      </c>
      <c r="BZ21" s="5" t="s">
        <v>99</v>
      </c>
      <c r="CA21" s="5" t="s">
        <v>99</v>
      </c>
      <c r="CB21" s="5" t="s">
        <v>99</v>
      </c>
      <c r="CC21" s="5" t="s">
        <v>99</v>
      </c>
      <c r="CD21" s="5" t="s">
        <v>99</v>
      </c>
      <c r="CE21" s="5" t="s">
        <v>99</v>
      </c>
      <c r="CF21" s="5" t="s">
        <v>99</v>
      </c>
      <c r="CG21" s="5" t="s">
        <v>99</v>
      </c>
      <c r="CH21" s="5" t="s">
        <v>99</v>
      </c>
      <c r="CI21" s="5" t="s">
        <v>99</v>
      </c>
      <c r="CJ21" s="5" t="s">
        <v>99</v>
      </c>
      <c r="CK21" s="10" t="s">
        <v>330</v>
      </c>
      <c r="CL21" s="5" t="s">
        <v>99</v>
      </c>
      <c r="CM21" s="5" t="s">
        <v>99</v>
      </c>
      <c r="CN21" s="5" t="s">
        <v>99</v>
      </c>
      <c r="CO21" s="5" t="s">
        <v>99</v>
      </c>
      <c r="CP21" s="13" t="s">
        <v>331</v>
      </c>
      <c r="CQ21" s="6"/>
      <c r="CR21" s="6"/>
      <c r="CS21" s="6"/>
      <c r="CT21" s="6"/>
      <c r="CU21" s="6"/>
      <c r="CV21" s="6"/>
      <c r="CW21" s="6"/>
      <c r="CX21" s="6"/>
      <c r="CY21" s="6"/>
      <c r="CZ21" s="6"/>
    </row>
    <row r="22">
      <c r="A22" s="5" t="s">
        <v>94</v>
      </c>
      <c r="B22" s="5" t="s">
        <v>95</v>
      </c>
      <c r="C22" s="5" t="s">
        <v>332</v>
      </c>
      <c r="D22" s="5">
        <v>1261.0</v>
      </c>
      <c r="E22" s="5" t="s">
        <v>97</v>
      </c>
      <c r="F22" s="5" t="s">
        <v>333</v>
      </c>
      <c r="G22" s="5" t="s">
        <v>99</v>
      </c>
      <c r="H22" s="5" t="s">
        <v>99</v>
      </c>
      <c r="I22" s="5" t="s">
        <v>130</v>
      </c>
      <c r="J22" s="5" t="s">
        <v>101</v>
      </c>
      <c r="K22" s="5" t="s">
        <v>102</v>
      </c>
      <c r="L22" s="5" t="s">
        <v>99</v>
      </c>
      <c r="M22" s="5" t="s">
        <v>131</v>
      </c>
      <c r="N22" s="5">
        <v>1.0</v>
      </c>
      <c r="O22" s="10" t="s">
        <v>334</v>
      </c>
      <c r="P22" s="5" t="s">
        <v>335</v>
      </c>
      <c r="Q22" s="5" t="s">
        <v>99</v>
      </c>
      <c r="R22" s="5" t="s">
        <v>99</v>
      </c>
      <c r="S22" s="5" t="s">
        <v>336</v>
      </c>
      <c r="T22" s="5" t="s">
        <v>99</v>
      </c>
      <c r="U22" s="5" t="s">
        <v>99</v>
      </c>
      <c r="V22" s="5" t="s">
        <v>99</v>
      </c>
      <c r="W22" s="5" t="s">
        <v>99</v>
      </c>
      <c r="X22" s="5" t="s">
        <v>99</v>
      </c>
      <c r="Y22" s="5" t="s">
        <v>99</v>
      </c>
      <c r="Z22" s="5" t="s">
        <v>99</v>
      </c>
      <c r="AA22" s="5" t="s">
        <v>99</v>
      </c>
      <c r="AB22" s="10" t="s">
        <v>99</v>
      </c>
      <c r="AC22" s="5" t="s">
        <v>337</v>
      </c>
      <c r="AD22" s="5" t="s">
        <v>338</v>
      </c>
      <c r="AE22" s="5" t="s">
        <v>99</v>
      </c>
      <c r="AF22" s="5" t="s">
        <v>99</v>
      </c>
      <c r="AG22" s="5" t="s">
        <v>99</v>
      </c>
      <c r="AH22" s="11">
        <f>CONVERT(AJ22, "yd", "m")</f>
        <v>304.4952</v>
      </c>
      <c r="AI22" s="12">
        <f>CONVERT(AH22, "m", "ft")</f>
        <v>999</v>
      </c>
      <c r="AJ22" s="5">
        <v>333.0</v>
      </c>
      <c r="AK22" s="9" t="s">
        <v>99</v>
      </c>
      <c r="AL22" s="5">
        <v>1.0</v>
      </c>
      <c r="AM22" s="5" t="s">
        <v>99</v>
      </c>
      <c r="AN22" s="5" t="s">
        <v>99</v>
      </c>
      <c r="AO22" s="5" t="s">
        <v>99</v>
      </c>
      <c r="AP22" s="5" t="s">
        <v>99</v>
      </c>
      <c r="AQ22" s="5" t="s">
        <v>99</v>
      </c>
      <c r="AR22" s="5" t="s">
        <v>99</v>
      </c>
      <c r="AS22" s="5" t="s">
        <v>99</v>
      </c>
      <c r="AT22" s="5" t="s">
        <v>99</v>
      </c>
      <c r="AU22" s="5" t="s">
        <v>99</v>
      </c>
      <c r="AV22" s="5" t="s">
        <v>164</v>
      </c>
      <c r="AW22" s="10" t="s">
        <v>99</v>
      </c>
      <c r="AX22" s="10" t="s">
        <v>99</v>
      </c>
      <c r="AY22" s="10" t="s">
        <v>99</v>
      </c>
      <c r="AZ22" s="5" t="s">
        <v>99</v>
      </c>
      <c r="BA22" s="5" t="s">
        <v>99</v>
      </c>
      <c r="BB22" s="5" t="s">
        <v>99</v>
      </c>
      <c r="BC22" s="5" t="s">
        <v>99</v>
      </c>
      <c r="BD22" s="5" t="s">
        <v>99</v>
      </c>
      <c r="BE22" s="5" t="s">
        <v>99</v>
      </c>
      <c r="BF22" s="5" t="s">
        <v>99</v>
      </c>
      <c r="BG22" s="5" t="s">
        <v>99</v>
      </c>
      <c r="BH22" s="5" t="s">
        <v>99</v>
      </c>
      <c r="BI22" s="5" t="s">
        <v>99</v>
      </c>
      <c r="BJ22" s="5" t="s">
        <v>99</v>
      </c>
      <c r="BK22" s="5" t="s">
        <v>99</v>
      </c>
      <c r="BL22" s="5" t="s">
        <v>339</v>
      </c>
      <c r="BM22" s="5" t="s">
        <v>99</v>
      </c>
      <c r="BN22" s="5" t="s">
        <v>340</v>
      </c>
      <c r="BO22" s="5" t="s">
        <v>99</v>
      </c>
      <c r="BP22" s="5" t="s">
        <v>341</v>
      </c>
      <c r="BQ22" s="5" t="s">
        <v>113</v>
      </c>
      <c r="BR22" s="5" t="s">
        <v>99</v>
      </c>
      <c r="BS22" s="5" t="s">
        <v>99</v>
      </c>
      <c r="BT22" s="5" t="s">
        <v>99</v>
      </c>
      <c r="BU22" s="5" t="s">
        <v>99</v>
      </c>
      <c r="BV22" s="5" t="s">
        <v>99</v>
      </c>
      <c r="BW22" s="5" t="s">
        <v>99</v>
      </c>
      <c r="BX22" s="5" t="s">
        <v>99</v>
      </c>
      <c r="BY22" s="5" t="s">
        <v>99</v>
      </c>
      <c r="BZ22" s="5" t="s">
        <v>99</v>
      </c>
      <c r="CA22" s="5" t="s">
        <v>99</v>
      </c>
      <c r="CB22" s="5" t="s">
        <v>99</v>
      </c>
      <c r="CC22" s="5" t="s">
        <v>99</v>
      </c>
      <c r="CD22" s="5" t="s">
        <v>99</v>
      </c>
      <c r="CE22" s="5" t="s">
        <v>99</v>
      </c>
      <c r="CF22" s="5" t="s">
        <v>99</v>
      </c>
      <c r="CG22" s="5" t="s">
        <v>99</v>
      </c>
      <c r="CH22" s="5" t="s">
        <v>99</v>
      </c>
      <c r="CI22" s="5" t="s">
        <v>99</v>
      </c>
      <c r="CJ22" s="5" t="s">
        <v>99</v>
      </c>
      <c r="CK22" s="10" t="s">
        <v>342</v>
      </c>
      <c r="CL22" s="5" t="s">
        <v>99</v>
      </c>
      <c r="CM22" s="5" t="s">
        <v>99</v>
      </c>
      <c r="CN22" s="5" t="s">
        <v>99</v>
      </c>
      <c r="CO22" s="5" t="s">
        <v>99</v>
      </c>
      <c r="CP22" s="13" t="s">
        <v>343</v>
      </c>
      <c r="CQ22" s="6"/>
      <c r="CR22" s="6"/>
      <c r="CS22" s="6"/>
      <c r="CT22" s="6"/>
      <c r="CU22" s="6"/>
      <c r="CV22" s="6"/>
      <c r="CW22" s="6"/>
      <c r="CX22" s="6"/>
      <c r="CY22" s="6"/>
      <c r="CZ22" s="6"/>
    </row>
    <row r="23">
      <c r="A23" s="5" t="s">
        <v>94</v>
      </c>
      <c r="B23" s="5" t="s">
        <v>95</v>
      </c>
      <c r="C23" s="5" t="s">
        <v>332</v>
      </c>
      <c r="D23" s="5">
        <v>75309.0</v>
      </c>
      <c r="E23" s="5" t="s">
        <v>344</v>
      </c>
      <c r="F23" s="5">
        <v>2022.0</v>
      </c>
      <c r="G23" s="5" t="s">
        <v>207</v>
      </c>
      <c r="H23" s="5" t="s">
        <v>99</v>
      </c>
      <c r="I23" s="5" t="s">
        <v>208</v>
      </c>
      <c r="J23" s="5" t="s">
        <v>101</v>
      </c>
      <c r="K23" s="5" t="s">
        <v>102</v>
      </c>
      <c r="L23" s="5" t="s">
        <v>99</v>
      </c>
      <c r="M23" s="5" t="s">
        <v>209</v>
      </c>
      <c r="N23" s="5">
        <v>2.0</v>
      </c>
      <c r="O23" s="10" t="s">
        <v>345</v>
      </c>
      <c r="P23" s="5" t="s">
        <v>346</v>
      </c>
      <c r="Q23" s="5" t="s">
        <v>347</v>
      </c>
      <c r="R23" s="5" t="s">
        <v>172</v>
      </c>
      <c r="S23" s="5" t="s">
        <v>348</v>
      </c>
      <c r="T23" s="5">
        <v>61.968017</v>
      </c>
      <c r="U23" s="5">
        <v>-145.342695</v>
      </c>
      <c r="V23" s="5">
        <v>346.921</v>
      </c>
      <c r="W23" s="5">
        <v>1168.0</v>
      </c>
      <c r="X23" s="5">
        <v>830.0</v>
      </c>
      <c r="Y23" s="5" t="s">
        <v>99</v>
      </c>
      <c r="Z23" s="5" t="s">
        <v>161</v>
      </c>
      <c r="AA23" s="5" t="s">
        <v>99</v>
      </c>
      <c r="AB23" s="10" t="s">
        <v>99</v>
      </c>
      <c r="AC23" s="5" t="s">
        <v>349</v>
      </c>
      <c r="AD23" s="5" t="s">
        <v>99</v>
      </c>
      <c r="AE23" s="5" t="s">
        <v>99</v>
      </c>
      <c r="AF23" s="5" t="s">
        <v>99</v>
      </c>
      <c r="AG23" s="5" t="s">
        <v>99</v>
      </c>
      <c r="AH23" s="15" t="s">
        <v>99</v>
      </c>
      <c r="AI23" s="14" t="s">
        <v>99</v>
      </c>
      <c r="AJ23" s="5" t="s">
        <v>99</v>
      </c>
      <c r="AK23" s="9" t="s">
        <v>99</v>
      </c>
      <c r="AL23" s="5">
        <v>1.0</v>
      </c>
      <c r="AM23" s="5" t="s">
        <v>99</v>
      </c>
      <c r="AN23" s="5" t="s">
        <v>99</v>
      </c>
      <c r="AO23" s="5" t="s">
        <v>99</v>
      </c>
      <c r="AP23" s="5" t="s">
        <v>99</v>
      </c>
      <c r="AQ23" s="5" t="s">
        <v>99</v>
      </c>
      <c r="AR23" s="5" t="s">
        <v>99</v>
      </c>
      <c r="AS23" s="5" t="s">
        <v>99</v>
      </c>
      <c r="AT23" s="5" t="s">
        <v>99</v>
      </c>
      <c r="AU23" s="5" t="s">
        <v>99</v>
      </c>
      <c r="AV23" s="5" t="s">
        <v>164</v>
      </c>
      <c r="AW23" s="10" t="s">
        <v>99</v>
      </c>
      <c r="AX23" s="10" t="s">
        <v>99</v>
      </c>
      <c r="AY23" s="10" t="s">
        <v>99</v>
      </c>
      <c r="AZ23" s="5" t="s">
        <v>99</v>
      </c>
      <c r="BA23" s="5" t="s">
        <v>99</v>
      </c>
      <c r="BB23" s="5" t="s">
        <v>99</v>
      </c>
      <c r="BC23" s="5" t="s">
        <v>99</v>
      </c>
      <c r="BD23" s="5" t="s">
        <v>99</v>
      </c>
      <c r="BE23" s="5" t="s">
        <v>99</v>
      </c>
      <c r="BF23" s="5" t="s">
        <v>99</v>
      </c>
      <c r="BG23" s="5" t="s">
        <v>99</v>
      </c>
      <c r="BH23" s="5" t="s">
        <v>99</v>
      </c>
      <c r="BI23" s="5" t="s">
        <v>99</v>
      </c>
      <c r="BJ23" s="5" t="s">
        <v>99</v>
      </c>
      <c r="BK23" s="5" t="s">
        <v>99</v>
      </c>
      <c r="BL23" s="5" t="s">
        <v>99</v>
      </c>
      <c r="BM23" s="5" t="s">
        <v>99</v>
      </c>
      <c r="BN23" s="5" t="s">
        <v>209</v>
      </c>
      <c r="BO23" s="5" t="s">
        <v>99</v>
      </c>
      <c r="BP23" s="5" t="s">
        <v>99</v>
      </c>
      <c r="BQ23" s="5" t="s">
        <v>113</v>
      </c>
      <c r="BR23" s="5" t="s">
        <v>99</v>
      </c>
      <c r="BS23" s="5" t="s">
        <v>99</v>
      </c>
      <c r="BT23" s="5" t="s">
        <v>99</v>
      </c>
      <c r="BU23" s="5" t="s">
        <v>99</v>
      </c>
      <c r="BV23" s="5" t="s">
        <v>99</v>
      </c>
      <c r="BW23" s="5" t="s">
        <v>99</v>
      </c>
      <c r="BX23" s="5" t="s">
        <v>99</v>
      </c>
      <c r="BY23" s="5" t="s">
        <v>99</v>
      </c>
      <c r="BZ23" s="5" t="s">
        <v>99</v>
      </c>
      <c r="CA23" s="5" t="s">
        <v>99</v>
      </c>
      <c r="CB23" s="5" t="s">
        <v>99</v>
      </c>
      <c r="CC23" s="5" t="s">
        <v>99</v>
      </c>
      <c r="CD23" s="5" t="s">
        <v>99</v>
      </c>
      <c r="CE23" s="5" t="s">
        <v>99</v>
      </c>
      <c r="CF23" s="5" t="s">
        <v>99</v>
      </c>
      <c r="CG23" s="5" t="s">
        <v>99</v>
      </c>
      <c r="CH23" s="5" t="s">
        <v>99</v>
      </c>
      <c r="CI23" s="5" t="s">
        <v>99</v>
      </c>
      <c r="CJ23" s="5" t="s">
        <v>350</v>
      </c>
      <c r="CK23" s="10" t="s">
        <v>99</v>
      </c>
      <c r="CL23" s="5" t="s">
        <v>112</v>
      </c>
      <c r="CM23" s="5" t="s">
        <v>99</v>
      </c>
      <c r="CN23" s="5" t="s">
        <v>99</v>
      </c>
      <c r="CO23" s="5" t="s">
        <v>99</v>
      </c>
      <c r="CP23" s="13" t="s">
        <v>351</v>
      </c>
      <c r="CQ23" s="6"/>
      <c r="CR23" s="6"/>
      <c r="CS23" s="6"/>
      <c r="CT23" s="6"/>
      <c r="CU23" s="6"/>
      <c r="CV23" s="6"/>
      <c r="CW23" s="6"/>
      <c r="CX23" s="6"/>
      <c r="CY23" s="6"/>
      <c r="CZ23" s="6"/>
    </row>
    <row r="24">
      <c r="A24" s="5" t="s">
        <v>94</v>
      </c>
      <c r="B24" s="5"/>
      <c r="C24" s="6"/>
      <c r="D24" s="6"/>
      <c r="E24" s="6"/>
      <c r="F24" s="6"/>
      <c r="G24" s="6"/>
      <c r="H24" s="6"/>
      <c r="I24" s="6"/>
      <c r="J24" s="6"/>
      <c r="K24" s="6"/>
      <c r="L24" s="6"/>
      <c r="M24" s="6"/>
      <c r="N24" s="6"/>
      <c r="O24" s="10"/>
      <c r="P24" s="6"/>
      <c r="Q24" s="6"/>
      <c r="R24" s="6"/>
      <c r="S24" s="6"/>
      <c r="T24" s="6"/>
      <c r="U24" s="6"/>
      <c r="V24" s="6"/>
      <c r="W24" s="6"/>
      <c r="X24" s="6"/>
      <c r="Y24" s="6"/>
      <c r="Z24" s="6"/>
      <c r="AA24" s="6"/>
      <c r="AB24" s="6"/>
      <c r="AC24" s="6"/>
      <c r="AD24" s="6"/>
      <c r="AE24" s="5"/>
      <c r="AF24" s="5"/>
      <c r="AG24" s="6"/>
      <c r="AH24" s="11"/>
      <c r="AI24" s="12"/>
      <c r="AJ24" s="6"/>
      <c r="AK24" s="10"/>
      <c r="AL24" s="6"/>
      <c r="AM24" s="6"/>
      <c r="AN24" s="6"/>
      <c r="AO24" s="6"/>
      <c r="AP24" s="6"/>
      <c r="AQ24" s="6"/>
      <c r="AR24" s="6"/>
      <c r="AS24" s="6"/>
      <c r="AT24" s="6"/>
      <c r="AU24" s="6"/>
      <c r="AV24" s="6"/>
      <c r="AW24" s="6"/>
      <c r="AX24" s="6"/>
      <c r="AY24" s="6"/>
      <c r="AZ24" s="6"/>
      <c r="BA24" s="6"/>
      <c r="BB24" s="6"/>
      <c r="BC24" s="6"/>
      <c r="BD24" s="5"/>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18"/>
      <c r="CL24" s="6"/>
      <c r="CM24" s="6"/>
      <c r="CN24" s="6"/>
      <c r="CO24" s="6"/>
      <c r="CP24" s="6"/>
      <c r="CQ24" s="6"/>
      <c r="CR24" s="6"/>
      <c r="CS24" s="6"/>
      <c r="CT24" s="6"/>
      <c r="CU24" s="6"/>
      <c r="CV24" s="6"/>
      <c r="CW24" s="6"/>
      <c r="CX24" s="6"/>
      <c r="CY24" s="6"/>
      <c r="CZ24" s="6"/>
    </row>
    <row r="25">
      <c r="A25" s="5" t="s">
        <v>94</v>
      </c>
      <c r="B25" s="5" t="s">
        <v>352</v>
      </c>
      <c r="C25" s="5" t="s">
        <v>353</v>
      </c>
      <c r="D25" s="5">
        <v>1783.0</v>
      </c>
      <c r="E25" s="5" t="s">
        <v>99</v>
      </c>
      <c r="F25" s="5">
        <v>1985.0</v>
      </c>
      <c r="G25" s="5" t="s">
        <v>99</v>
      </c>
      <c r="H25" s="5" t="s">
        <v>99</v>
      </c>
      <c r="I25" s="5" t="s">
        <v>99</v>
      </c>
      <c r="J25" s="5" t="s">
        <v>118</v>
      </c>
      <c r="K25" s="5" t="s">
        <v>193</v>
      </c>
      <c r="L25" s="5" t="s">
        <v>99</v>
      </c>
      <c r="M25" s="5" t="s">
        <v>193</v>
      </c>
      <c r="N25" s="5">
        <v>2.0</v>
      </c>
      <c r="O25" s="10" t="s">
        <v>354</v>
      </c>
      <c r="P25" s="5" t="s">
        <v>355</v>
      </c>
      <c r="Q25" s="5" t="s">
        <v>356</v>
      </c>
      <c r="R25" s="5" t="s">
        <v>99</v>
      </c>
      <c r="S25" s="5" t="s">
        <v>99</v>
      </c>
      <c r="T25" s="5" t="s">
        <v>99</v>
      </c>
      <c r="U25" s="5" t="s">
        <v>99</v>
      </c>
      <c r="V25" s="5" t="s">
        <v>99</v>
      </c>
      <c r="W25" s="5" t="s">
        <v>99</v>
      </c>
      <c r="X25" s="5">
        <v>207.0</v>
      </c>
      <c r="Y25" s="5" t="s">
        <v>99</v>
      </c>
      <c r="Z25" s="5" t="s">
        <v>99</v>
      </c>
      <c r="AA25" s="5" t="s">
        <v>99</v>
      </c>
      <c r="AB25" s="10" t="s">
        <v>99</v>
      </c>
      <c r="AC25" s="5" t="s">
        <v>357</v>
      </c>
      <c r="AD25" s="5" t="s">
        <v>358</v>
      </c>
      <c r="AE25" s="5" t="s">
        <v>99</v>
      </c>
      <c r="AF25" s="5" t="s">
        <v>99</v>
      </c>
      <c r="AG25" s="5" t="s">
        <v>99</v>
      </c>
      <c r="AH25" s="11">
        <f>CONVERT(AJ25, "yd", "m")</f>
        <v>1207.008</v>
      </c>
      <c r="AI25" s="12">
        <f>CONVERT(AH25, "m", "ft")</f>
        <v>3960</v>
      </c>
      <c r="AJ25" s="5">
        <v>1320.0</v>
      </c>
      <c r="AK25" s="10" t="s">
        <v>99</v>
      </c>
      <c r="AL25" s="5" t="s">
        <v>99</v>
      </c>
      <c r="AM25" s="5" t="s">
        <v>99</v>
      </c>
      <c r="AN25" s="5" t="s">
        <v>99</v>
      </c>
      <c r="AO25" s="5" t="s">
        <v>99</v>
      </c>
      <c r="AP25" s="5" t="s">
        <v>99</v>
      </c>
      <c r="AQ25" s="5" t="s">
        <v>99</v>
      </c>
      <c r="AR25" s="5" t="s">
        <v>99</v>
      </c>
      <c r="AS25" s="5" t="s">
        <v>99</v>
      </c>
      <c r="AT25" s="5" t="s">
        <v>99</v>
      </c>
      <c r="AU25" s="5" t="s">
        <v>99</v>
      </c>
      <c r="AV25" s="5" t="s">
        <v>99</v>
      </c>
      <c r="AW25" s="5" t="s">
        <v>99</v>
      </c>
      <c r="AX25" s="5" t="s">
        <v>99</v>
      </c>
      <c r="AY25" s="5" t="s">
        <v>99</v>
      </c>
      <c r="AZ25" s="5" t="s">
        <v>99</v>
      </c>
      <c r="BA25" s="5" t="s">
        <v>99</v>
      </c>
      <c r="BB25" s="5" t="s">
        <v>99</v>
      </c>
      <c r="BC25" s="5" t="s">
        <v>99</v>
      </c>
      <c r="BD25" s="5" t="s">
        <v>99</v>
      </c>
      <c r="BE25" s="5" t="s">
        <v>99</v>
      </c>
      <c r="BF25" s="5" t="s">
        <v>99</v>
      </c>
      <c r="BG25" s="5" t="s">
        <v>99</v>
      </c>
      <c r="BH25" s="5" t="s">
        <v>99</v>
      </c>
      <c r="BI25" s="5" t="s">
        <v>99</v>
      </c>
      <c r="BJ25" s="5" t="s">
        <v>99</v>
      </c>
      <c r="BK25" s="5" t="s">
        <v>99</v>
      </c>
      <c r="BL25" s="5" t="s">
        <v>99</v>
      </c>
      <c r="BM25" s="5" t="s">
        <v>99</v>
      </c>
      <c r="BN25" s="5" t="s">
        <v>359</v>
      </c>
      <c r="BO25" s="5" t="s">
        <v>99</v>
      </c>
      <c r="BP25" s="5" t="s">
        <v>360</v>
      </c>
      <c r="BQ25" s="5" t="s">
        <v>99</v>
      </c>
      <c r="BR25" s="5" t="s">
        <v>361</v>
      </c>
      <c r="BS25" s="5" t="s">
        <v>99</v>
      </c>
      <c r="BT25" s="5" t="s">
        <v>99</v>
      </c>
      <c r="BU25" s="5" t="s">
        <v>99</v>
      </c>
      <c r="BV25" s="5" t="s">
        <v>99</v>
      </c>
      <c r="BW25" s="5" t="s">
        <v>99</v>
      </c>
      <c r="BX25" s="5" t="s">
        <v>99</v>
      </c>
      <c r="BY25" s="5" t="s">
        <v>99</v>
      </c>
      <c r="BZ25" s="5" t="s">
        <v>99</v>
      </c>
      <c r="CA25" s="5" t="s">
        <v>99</v>
      </c>
      <c r="CB25" s="5" t="s">
        <v>99</v>
      </c>
      <c r="CC25" s="5" t="s">
        <v>99</v>
      </c>
      <c r="CD25" s="5" t="s">
        <v>99</v>
      </c>
      <c r="CE25" s="5" t="s">
        <v>99</v>
      </c>
      <c r="CF25" s="5" t="s">
        <v>99</v>
      </c>
      <c r="CG25" s="5" t="s">
        <v>99</v>
      </c>
      <c r="CH25" s="5" t="s">
        <v>99</v>
      </c>
      <c r="CI25" s="5" t="s">
        <v>99</v>
      </c>
      <c r="CJ25" s="5" t="s">
        <v>99</v>
      </c>
      <c r="CK25" s="5" t="s">
        <v>99</v>
      </c>
      <c r="CL25" s="5" t="s">
        <v>99</v>
      </c>
      <c r="CM25" s="5" t="s">
        <v>99</v>
      </c>
      <c r="CN25" s="5" t="s">
        <v>99</v>
      </c>
      <c r="CO25" s="5" t="s">
        <v>99</v>
      </c>
      <c r="CP25" s="13" t="s">
        <v>362</v>
      </c>
      <c r="CQ25" s="6"/>
      <c r="CR25" s="6"/>
      <c r="CS25" s="6"/>
      <c r="CT25" s="6"/>
      <c r="CU25" s="6"/>
      <c r="CV25" s="6"/>
      <c r="CW25" s="6"/>
      <c r="CX25" s="6"/>
      <c r="CY25" s="6"/>
      <c r="CZ25" s="6"/>
    </row>
    <row r="26">
      <c r="A26" s="5" t="s">
        <v>94</v>
      </c>
      <c r="B26" s="5" t="s">
        <v>352</v>
      </c>
      <c r="C26" s="5" t="s">
        <v>363</v>
      </c>
      <c r="D26" s="5">
        <v>26513.0</v>
      </c>
      <c r="E26" s="5" t="s">
        <v>364</v>
      </c>
      <c r="F26" s="5">
        <v>1979.0</v>
      </c>
      <c r="G26" s="5" t="s">
        <v>129</v>
      </c>
      <c r="H26" s="5" t="s">
        <v>99</v>
      </c>
      <c r="I26" s="5" t="s">
        <v>130</v>
      </c>
      <c r="J26" s="5" t="s">
        <v>101</v>
      </c>
      <c r="K26" s="5" t="s">
        <v>102</v>
      </c>
      <c r="L26" s="5" t="s">
        <v>99</v>
      </c>
      <c r="M26" s="5" t="s">
        <v>365</v>
      </c>
      <c r="N26" s="5">
        <v>1.0</v>
      </c>
      <c r="O26" s="10" t="s">
        <v>366</v>
      </c>
      <c r="P26" s="5" t="s">
        <v>367</v>
      </c>
      <c r="Q26" s="5" t="s">
        <v>368</v>
      </c>
      <c r="R26" s="5" t="s">
        <v>369</v>
      </c>
      <c r="S26" s="5" t="s">
        <v>99</v>
      </c>
      <c r="T26" s="5" t="s">
        <v>99</v>
      </c>
      <c r="U26" s="5" t="s">
        <v>99</v>
      </c>
      <c r="V26" s="5" t="s">
        <v>99</v>
      </c>
      <c r="W26" s="5" t="s">
        <v>99</v>
      </c>
      <c r="X26" s="5">
        <v>2300.0</v>
      </c>
      <c r="Y26" s="5" t="s">
        <v>99</v>
      </c>
      <c r="Z26" s="5" t="s">
        <v>99</v>
      </c>
      <c r="AA26" s="5" t="s">
        <v>99</v>
      </c>
      <c r="AB26" s="10" t="s">
        <v>99</v>
      </c>
      <c r="AC26" s="5" t="s">
        <v>370</v>
      </c>
      <c r="AD26" s="5" t="s">
        <v>99</v>
      </c>
      <c r="AE26" s="5" t="s">
        <v>99</v>
      </c>
      <c r="AF26" s="5" t="s">
        <v>99</v>
      </c>
      <c r="AG26" s="5" t="s">
        <v>99</v>
      </c>
      <c r="AH26" s="15" t="s">
        <v>99</v>
      </c>
      <c r="AI26" s="14" t="s">
        <v>99</v>
      </c>
      <c r="AJ26" s="5" t="s">
        <v>99</v>
      </c>
      <c r="AK26" s="10" t="s">
        <v>99</v>
      </c>
      <c r="AL26" s="5">
        <v>1.0</v>
      </c>
      <c r="AM26" s="5">
        <v>7.0</v>
      </c>
      <c r="AN26" s="5" t="s">
        <v>99</v>
      </c>
      <c r="AO26" s="5" t="s">
        <v>99</v>
      </c>
      <c r="AP26" s="5" t="s">
        <v>99</v>
      </c>
      <c r="AQ26" s="5" t="s">
        <v>99</v>
      </c>
      <c r="AR26" s="5" t="s">
        <v>99</v>
      </c>
      <c r="AS26" s="5" t="s">
        <v>99</v>
      </c>
      <c r="AT26" s="5" t="s">
        <v>99</v>
      </c>
      <c r="AU26" s="5" t="s">
        <v>99</v>
      </c>
      <c r="AV26" s="5" t="s">
        <v>268</v>
      </c>
      <c r="AW26" s="5" t="s">
        <v>99</v>
      </c>
      <c r="AX26" s="5" t="s">
        <v>99</v>
      </c>
      <c r="AY26" s="5" t="s">
        <v>99</v>
      </c>
      <c r="AZ26" s="5" t="s">
        <v>99</v>
      </c>
      <c r="BA26" s="5" t="s">
        <v>371</v>
      </c>
      <c r="BB26" s="5" t="s">
        <v>99</v>
      </c>
      <c r="BC26" s="5" t="s">
        <v>99</v>
      </c>
      <c r="BD26" s="5" t="s">
        <v>99</v>
      </c>
      <c r="BE26" s="5" t="s">
        <v>99</v>
      </c>
      <c r="BF26" s="5" t="s">
        <v>99</v>
      </c>
      <c r="BG26" s="5" t="s">
        <v>99</v>
      </c>
      <c r="BH26" s="5" t="s">
        <v>99</v>
      </c>
      <c r="BI26" s="5" t="s">
        <v>372</v>
      </c>
      <c r="BJ26" s="5" t="s">
        <v>99</v>
      </c>
      <c r="BK26" s="5" t="s">
        <v>99</v>
      </c>
      <c r="BL26" s="5" t="s">
        <v>373</v>
      </c>
      <c r="BM26" s="5" t="s">
        <v>99</v>
      </c>
      <c r="BN26" s="5" t="s">
        <v>374</v>
      </c>
      <c r="BO26" s="5" t="s">
        <v>112</v>
      </c>
      <c r="BP26" s="5" t="s">
        <v>375</v>
      </c>
      <c r="BQ26" s="5" t="s">
        <v>113</v>
      </c>
      <c r="BR26" s="5" t="s">
        <v>376</v>
      </c>
      <c r="BS26" s="5" t="s">
        <v>99</v>
      </c>
      <c r="BT26" s="5" t="s">
        <v>99</v>
      </c>
      <c r="BU26" s="5" t="s">
        <v>99</v>
      </c>
      <c r="BV26" s="5" t="s">
        <v>99</v>
      </c>
      <c r="BW26" s="5" t="s">
        <v>99</v>
      </c>
      <c r="BX26" s="5" t="s">
        <v>99</v>
      </c>
      <c r="BY26" s="5" t="s">
        <v>99</v>
      </c>
      <c r="BZ26" s="5" t="s">
        <v>99</v>
      </c>
      <c r="CA26" s="5" t="s">
        <v>99</v>
      </c>
      <c r="CB26" s="5" t="s">
        <v>99</v>
      </c>
      <c r="CC26" s="5" t="s">
        <v>99</v>
      </c>
      <c r="CD26" s="5" t="s">
        <v>99</v>
      </c>
      <c r="CE26" s="5" t="s">
        <v>99</v>
      </c>
      <c r="CF26" s="5" t="s">
        <v>99</v>
      </c>
      <c r="CG26" s="5" t="s">
        <v>99</v>
      </c>
      <c r="CH26" s="5" t="s">
        <v>99</v>
      </c>
      <c r="CI26" s="5" t="s">
        <v>99</v>
      </c>
      <c r="CJ26" s="5" t="s">
        <v>99</v>
      </c>
      <c r="CK26" s="13" t="s">
        <v>377</v>
      </c>
      <c r="CL26" s="5" t="s">
        <v>99</v>
      </c>
      <c r="CM26" s="5" t="s">
        <v>99</v>
      </c>
      <c r="CN26" s="5" t="s">
        <v>99</v>
      </c>
      <c r="CO26" s="5" t="s">
        <v>99</v>
      </c>
      <c r="CP26" s="13" t="s">
        <v>378</v>
      </c>
      <c r="CQ26" s="6"/>
      <c r="CR26" s="6"/>
      <c r="CS26" s="6"/>
      <c r="CT26" s="6"/>
      <c r="CU26" s="6"/>
      <c r="CV26" s="6"/>
      <c r="CW26" s="6"/>
      <c r="CX26" s="6"/>
      <c r="CY26" s="6"/>
      <c r="CZ26" s="6"/>
    </row>
    <row r="27">
      <c r="A27" s="5" t="s">
        <v>94</v>
      </c>
      <c r="B27" s="5" t="s">
        <v>352</v>
      </c>
      <c r="C27" s="5" t="s">
        <v>363</v>
      </c>
      <c r="D27" s="5">
        <v>71896.0</v>
      </c>
      <c r="E27" s="5" t="s">
        <v>379</v>
      </c>
      <c r="F27" s="5">
        <v>2021.0</v>
      </c>
      <c r="G27" s="5" t="s">
        <v>234</v>
      </c>
      <c r="H27" s="5">
        <v>21.0</v>
      </c>
      <c r="I27" s="5" t="s">
        <v>130</v>
      </c>
      <c r="J27" s="5" t="s">
        <v>118</v>
      </c>
      <c r="K27" s="5" t="s">
        <v>102</v>
      </c>
      <c r="L27" s="5" t="s">
        <v>99</v>
      </c>
      <c r="M27" s="5" t="s">
        <v>209</v>
      </c>
      <c r="N27" s="5">
        <v>1.0</v>
      </c>
      <c r="O27" s="10" t="s">
        <v>380</v>
      </c>
      <c r="P27" s="5" t="s">
        <v>381</v>
      </c>
      <c r="Q27" s="5" t="s">
        <v>382</v>
      </c>
      <c r="R27" s="5" t="s">
        <v>383</v>
      </c>
      <c r="S27" s="5" t="s">
        <v>99</v>
      </c>
      <c r="T27" s="5">
        <v>30.317862</v>
      </c>
      <c r="U27" s="5">
        <v>-87.649338</v>
      </c>
      <c r="V27" s="5">
        <v>9.934</v>
      </c>
      <c r="W27" s="5">
        <v>31.0</v>
      </c>
      <c r="X27" s="5">
        <v>900.0</v>
      </c>
      <c r="Y27" s="5" t="s">
        <v>99</v>
      </c>
      <c r="Z27" s="5" t="s">
        <v>161</v>
      </c>
      <c r="AA27" s="5" t="s">
        <v>278</v>
      </c>
      <c r="AB27" s="5">
        <v>96.0</v>
      </c>
      <c r="AC27" s="5" t="s">
        <v>279</v>
      </c>
      <c r="AD27" s="5" t="s">
        <v>384</v>
      </c>
      <c r="AE27" s="5" t="s">
        <v>99</v>
      </c>
      <c r="AF27" s="5" t="s">
        <v>99</v>
      </c>
      <c r="AG27" s="5" t="s">
        <v>99</v>
      </c>
      <c r="AH27" s="11">
        <f t="shared" ref="AH27:AH29" si="5">CONVERT(AJ27, "yd", "m")</f>
        <v>91.44</v>
      </c>
      <c r="AI27" s="12">
        <f t="shared" ref="AI27:AI29" si="6">CONVERT(AH27, "m", "ft")</f>
        <v>300</v>
      </c>
      <c r="AJ27" s="5">
        <v>100.0</v>
      </c>
      <c r="AK27" s="10" t="s">
        <v>99</v>
      </c>
      <c r="AL27" s="5">
        <v>1.0</v>
      </c>
      <c r="AM27" s="5" t="s">
        <v>99</v>
      </c>
      <c r="AN27" s="5" t="s">
        <v>99</v>
      </c>
      <c r="AO27" s="5" t="s">
        <v>99</v>
      </c>
      <c r="AP27" s="5" t="s">
        <v>99</v>
      </c>
      <c r="AQ27" s="5" t="s">
        <v>99</v>
      </c>
      <c r="AR27" s="5" t="s">
        <v>99</v>
      </c>
      <c r="AS27" s="5" t="s">
        <v>99</v>
      </c>
      <c r="AT27" s="5" t="s">
        <v>99</v>
      </c>
      <c r="AU27" s="5" t="s">
        <v>99</v>
      </c>
      <c r="AV27" s="5" t="s">
        <v>164</v>
      </c>
      <c r="AW27" s="5" t="s">
        <v>99</v>
      </c>
      <c r="AX27" s="5" t="s">
        <v>99</v>
      </c>
      <c r="AY27" s="5" t="s">
        <v>99</v>
      </c>
      <c r="AZ27" s="5" t="s">
        <v>99</v>
      </c>
      <c r="BA27" s="5" t="s">
        <v>99</v>
      </c>
      <c r="BB27" s="5" t="s">
        <v>99</v>
      </c>
      <c r="BC27" s="5" t="s">
        <v>99</v>
      </c>
      <c r="BD27" s="5" t="s">
        <v>99</v>
      </c>
      <c r="BE27" s="5" t="s">
        <v>99</v>
      </c>
      <c r="BF27" s="5" t="s">
        <v>99</v>
      </c>
      <c r="BG27" s="5" t="s">
        <v>99</v>
      </c>
      <c r="BH27" s="5" t="s">
        <v>99</v>
      </c>
      <c r="BI27" s="5" t="s">
        <v>99</v>
      </c>
      <c r="BJ27" s="5" t="s">
        <v>99</v>
      </c>
      <c r="BK27" s="5" t="s">
        <v>99</v>
      </c>
      <c r="BL27" s="5" t="s">
        <v>99</v>
      </c>
      <c r="BM27" s="5" t="s">
        <v>99</v>
      </c>
      <c r="BN27" s="5" t="s">
        <v>209</v>
      </c>
      <c r="BO27" s="5" t="s">
        <v>99</v>
      </c>
      <c r="BP27" s="5" t="s">
        <v>99</v>
      </c>
      <c r="BQ27" s="5" t="s">
        <v>113</v>
      </c>
      <c r="BR27" s="5" t="s">
        <v>99</v>
      </c>
      <c r="BS27" s="5" t="s">
        <v>99</v>
      </c>
      <c r="BT27" s="5" t="s">
        <v>99</v>
      </c>
      <c r="BU27" s="5" t="s">
        <v>99</v>
      </c>
      <c r="BV27" s="5" t="s">
        <v>99</v>
      </c>
      <c r="BW27" s="5" t="s">
        <v>99</v>
      </c>
      <c r="BX27" s="5" t="s">
        <v>99</v>
      </c>
      <c r="BY27" s="5" t="s">
        <v>99</v>
      </c>
      <c r="BZ27" s="5" t="s">
        <v>99</v>
      </c>
      <c r="CA27" s="5" t="s">
        <v>99</v>
      </c>
      <c r="CB27" s="5" t="s">
        <v>99</v>
      </c>
      <c r="CC27" s="5" t="s">
        <v>99</v>
      </c>
      <c r="CD27" s="5" t="s">
        <v>99</v>
      </c>
      <c r="CE27" s="5" t="s">
        <v>99</v>
      </c>
      <c r="CF27" s="5" t="s">
        <v>99</v>
      </c>
      <c r="CG27" s="5" t="s">
        <v>99</v>
      </c>
      <c r="CH27" s="5" t="s">
        <v>99</v>
      </c>
      <c r="CI27" s="5" t="s">
        <v>99</v>
      </c>
      <c r="CJ27" s="5" t="s">
        <v>99</v>
      </c>
      <c r="CK27" s="19" t="s">
        <v>385</v>
      </c>
      <c r="CL27" s="5" t="s">
        <v>112</v>
      </c>
      <c r="CM27" s="5" t="s">
        <v>99</v>
      </c>
      <c r="CN27" s="5" t="s">
        <v>99</v>
      </c>
      <c r="CO27" s="5" t="s">
        <v>99</v>
      </c>
      <c r="CP27" s="13" t="s">
        <v>386</v>
      </c>
      <c r="CQ27" s="6"/>
      <c r="CR27" s="6"/>
      <c r="CS27" s="6"/>
      <c r="CT27" s="6"/>
      <c r="CU27" s="6"/>
      <c r="CV27" s="6"/>
      <c r="CW27" s="6"/>
      <c r="CX27" s="6"/>
      <c r="CY27" s="6"/>
      <c r="CZ27" s="6"/>
    </row>
    <row r="28">
      <c r="A28" s="5" t="s">
        <v>94</v>
      </c>
      <c r="B28" s="5" t="s">
        <v>352</v>
      </c>
      <c r="C28" s="5" t="s">
        <v>387</v>
      </c>
      <c r="D28" s="5">
        <v>27067.0</v>
      </c>
      <c r="E28" s="5" t="s">
        <v>388</v>
      </c>
      <c r="F28" s="5">
        <v>1980.0</v>
      </c>
      <c r="G28" s="5" t="s">
        <v>389</v>
      </c>
      <c r="H28" s="5">
        <v>12.0</v>
      </c>
      <c r="I28" s="5" t="s">
        <v>100</v>
      </c>
      <c r="J28" s="5" t="s">
        <v>101</v>
      </c>
      <c r="K28" s="5" t="s">
        <v>102</v>
      </c>
      <c r="L28" s="5" t="s">
        <v>99</v>
      </c>
      <c r="M28" s="5" t="s">
        <v>209</v>
      </c>
      <c r="N28" s="5">
        <v>7.0</v>
      </c>
      <c r="O28" s="10" t="s">
        <v>390</v>
      </c>
      <c r="P28" s="5" t="s">
        <v>391</v>
      </c>
      <c r="Q28" s="5" t="s">
        <v>392</v>
      </c>
      <c r="R28" s="5" t="s">
        <v>393</v>
      </c>
      <c r="S28" s="5" t="s">
        <v>99</v>
      </c>
      <c r="T28" s="5" t="s">
        <v>99</v>
      </c>
      <c r="U28" s="5" t="s">
        <v>99</v>
      </c>
      <c r="V28" s="5" t="s">
        <v>99</v>
      </c>
      <c r="W28" s="5" t="s">
        <v>99</v>
      </c>
      <c r="X28" s="5" t="s">
        <v>99</v>
      </c>
      <c r="Y28" s="5" t="s">
        <v>265</v>
      </c>
      <c r="Z28" s="5" t="s">
        <v>161</v>
      </c>
      <c r="AA28" s="5" t="s">
        <v>214</v>
      </c>
      <c r="AB28" s="5">
        <v>99.0</v>
      </c>
      <c r="AC28" s="5" t="s">
        <v>394</v>
      </c>
      <c r="AD28" s="5" t="s">
        <v>395</v>
      </c>
      <c r="AE28" s="5" t="s">
        <v>99</v>
      </c>
      <c r="AF28" s="5" t="s">
        <v>99</v>
      </c>
      <c r="AG28" s="5">
        <v>2.5</v>
      </c>
      <c r="AH28" s="11">
        <f t="shared" si="5"/>
        <v>27.432</v>
      </c>
      <c r="AI28" s="12">
        <f t="shared" si="6"/>
        <v>90</v>
      </c>
      <c r="AJ28" s="5">
        <v>30.0</v>
      </c>
      <c r="AK28" s="10" t="s">
        <v>99</v>
      </c>
      <c r="AL28" s="5">
        <v>1.0</v>
      </c>
      <c r="AM28" s="5">
        <v>7.0</v>
      </c>
      <c r="AN28" s="5" t="s">
        <v>99</v>
      </c>
      <c r="AO28" s="5" t="s">
        <v>99</v>
      </c>
      <c r="AP28" s="5" t="s">
        <v>99</v>
      </c>
      <c r="AQ28" s="5" t="s">
        <v>99</v>
      </c>
      <c r="AR28" s="5" t="s">
        <v>99</v>
      </c>
      <c r="AS28" s="5" t="s">
        <v>99</v>
      </c>
      <c r="AT28" s="5" t="s">
        <v>99</v>
      </c>
      <c r="AU28" s="5" t="s">
        <v>99</v>
      </c>
      <c r="AV28" s="5" t="s">
        <v>164</v>
      </c>
      <c r="AW28" s="5" t="s">
        <v>99</v>
      </c>
      <c r="AX28" s="5" t="s">
        <v>99</v>
      </c>
      <c r="AY28" s="5" t="s">
        <v>99</v>
      </c>
      <c r="AZ28" s="5" t="s">
        <v>99</v>
      </c>
      <c r="BA28" s="5" t="s">
        <v>99</v>
      </c>
      <c r="BB28" s="5" t="s">
        <v>99</v>
      </c>
      <c r="BC28" s="5" t="s">
        <v>99</v>
      </c>
      <c r="BD28" s="5" t="s">
        <v>396</v>
      </c>
      <c r="BE28" s="5" t="s">
        <v>99</v>
      </c>
      <c r="BF28" s="5" t="s">
        <v>99</v>
      </c>
      <c r="BG28" s="5" t="s">
        <v>99</v>
      </c>
      <c r="BH28" s="5" t="s">
        <v>99</v>
      </c>
      <c r="BI28" s="5" t="s">
        <v>397</v>
      </c>
      <c r="BJ28" s="5" t="s">
        <v>99</v>
      </c>
      <c r="BK28" s="5" t="s">
        <v>99</v>
      </c>
      <c r="BL28" s="5" t="s">
        <v>398</v>
      </c>
      <c r="BM28" s="5" t="s">
        <v>99</v>
      </c>
      <c r="BN28" s="5" t="s">
        <v>399</v>
      </c>
      <c r="BO28" s="5" t="s">
        <v>99</v>
      </c>
      <c r="BP28" s="5" t="s">
        <v>400</v>
      </c>
      <c r="BQ28" s="5" t="s">
        <v>113</v>
      </c>
      <c r="BR28" s="5" t="s">
        <v>99</v>
      </c>
      <c r="BS28" s="5" t="s">
        <v>99</v>
      </c>
      <c r="BT28" s="5" t="s">
        <v>99</v>
      </c>
      <c r="BU28" s="5" t="s">
        <v>99</v>
      </c>
      <c r="BV28" s="5" t="s">
        <v>99</v>
      </c>
      <c r="BW28" s="5" t="s">
        <v>99</v>
      </c>
      <c r="BX28" s="5" t="s">
        <v>99</v>
      </c>
      <c r="BY28" s="5" t="s">
        <v>99</v>
      </c>
      <c r="BZ28" s="5" t="s">
        <v>99</v>
      </c>
      <c r="CA28" s="5" t="s">
        <v>99</v>
      </c>
      <c r="CB28" s="5" t="s">
        <v>99</v>
      </c>
      <c r="CC28" s="5" t="s">
        <v>99</v>
      </c>
      <c r="CD28" s="5" t="s">
        <v>99</v>
      </c>
      <c r="CE28" s="5" t="s">
        <v>99</v>
      </c>
      <c r="CF28" s="5" t="s">
        <v>99</v>
      </c>
      <c r="CG28" s="5" t="s">
        <v>99</v>
      </c>
      <c r="CH28" s="5" t="s">
        <v>99</v>
      </c>
      <c r="CI28" s="5" t="s">
        <v>99</v>
      </c>
      <c r="CJ28" s="5" t="s">
        <v>99</v>
      </c>
      <c r="CK28" s="10" t="s">
        <v>401</v>
      </c>
      <c r="CL28" s="5" t="s">
        <v>99</v>
      </c>
      <c r="CM28" s="5" t="s">
        <v>99</v>
      </c>
      <c r="CN28" s="5" t="s">
        <v>99</v>
      </c>
      <c r="CO28" s="5" t="s">
        <v>99</v>
      </c>
      <c r="CP28" s="13" t="s">
        <v>402</v>
      </c>
      <c r="CQ28" s="6"/>
      <c r="CR28" s="6"/>
      <c r="CS28" s="6"/>
      <c r="CT28" s="6"/>
      <c r="CU28" s="6"/>
      <c r="CV28" s="6"/>
      <c r="CW28" s="6"/>
      <c r="CX28" s="6"/>
      <c r="CY28" s="6"/>
      <c r="CZ28" s="6"/>
    </row>
    <row r="29">
      <c r="A29" s="5" t="s">
        <v>94</v>
      </c>
      <c r="B29" s="5" t="s">
        <v>352</v>
      </c>
      <c r="C29" s="5" t="s">
        <v>403</v>
      </c>
      <c r="D29" s="5">
        <v>21714.0</v>
      </c>
      <c r="E29" s="5" t="s">
        <v>404</v>
      </c>
      <c r="F29" s="5">
        <v>1987.0</v>
      </c>
      <c r="G29" s="5" t="s">
        <v>191</v>
      </c>
      <c r="H29" s="5" t="s">
        <v>99</v>
      </c>
      <c r="I29" s="5" t="s">
        <v>144</v>
      </c>
      <c r="J29" s="5" t="s">
        <v>118</v>
      </c>
      <c r="K29" s="5" t="s">
        <v>119</v>
      </c>
      <c r="L29" s="5" t="s">
        <v>99</v>
      </c>
      <c r="M29" s="5" t="s">
        <v>365</v>
      </c>
      <c r="N29" s="5">
        <v>2.0</v>
      </c>
      <c r="O29" s="10" t="s">
        <v>405</v>
      </c>
      <c r="P29" s="5" t="s">
        <v>406</v>
      </c>
      <c r="Q29" s="5" t="s">
        <v>407</v>
      </c>
      <c r="R29" s="5" t="s">
        <v>408</v>
      </c>
      <c r="S29" s="5" t="s">
        <v>99</v>
      </c>
      <c r="T29" s="5" t="s">
        <v>99</v>
      </c>
      <c r="U29" s="5" t="s">
        <v>99</v>
      </c>
      <c r="V29" s="5" t="s">
        <v>99</v>
      </c>
      <c r="W29" s="5" t="s">
        <v>99</v>
      </c>
      <c r="X29" s="5">
        <v>2000.0</v>
      </c>
      <c r="Y29" s="5" t="s">
        <v>409</v>
      </c>
      <c r="Z29" s="5" t="s">
        <v>161</v>
      </c>
      <c r="AA29" s="5" t="s">
        <v>150</v>
      </c>
      <c r="AB29" s="5" t="s">
        <v>99</v>
      </c>
      <c r="AC29" s="5" t="s">
        <v>410</v>
      </c>
      <c r="AD29" s="5" t="s">
        <v>411</v>
      </c>
      <c r="AE29" s="5" t="s">
        <v>99</v>
      </c>
      <c r="AF29" s="5" t="s">
        <v>99</v>
      </c>
      <c r="AG29" s="5">
        <v>5.0</v>
      </c>
      <c r="AH29" s="11">
        <f t="shared" si="5"/>
        <v>16.4592</v>
      </c>
      <c r="AI29" s="12">
        <f t="shared" si="6"/>
        <v>54</v>
      </c>
      <c r="AJ29" s="5">
        <v>18.0</v>
      </c>
      <c r="AK29" s="10" t="s">
        <v>99</v>
      </c>
      <c r="AL29" s="5" t="s">
        <v>99</v>
      </c>
      <c r="AM29" s="5">
        <v>7.0</v>
      </c>
      <c r="AN29" s="5" t="s">
        <v>99</v>
      </c>
      <c r="AO29" s="5" t="s">
        <v>99</v>
      </c>
      <c r="AP29" s="5" t="s">
        <v>99</v>
      </c>
      <c r="AQ29" s="5" t="s">
        <v>99</v>
      </c>
      <c r="AR29" s="5" t="s">
        <v>99</v>
      </c>
      <c r="AS29" s="5" t="s">
        <v>99</v>
      </c>
      <c r="AT29" s="5" t="s">
        <v>99</v>
      </c>
      <c r="AU29" s="5" t="s">
        <v>99</v>
      </c>
      <c r="AV29" s="5" t="s">
        <v>99</v>
      </c>
      <c r="AW29" s="5" t="s">
        <v>99</v>
      </c>
      <c r="AX29" s="5" t="s">
        <v>99</v>
      </c>
      <c r="AY29" s="5" t="s">
        <v>99</v>
      </c>
      <c r="AZ29" s="5" t="s">
        <v>99</v>
      </c>
      <c r="BA29" s="5" t="s">
        <v>99</v>
      </c>
      <c r="BB29" s="5" t="s">
        <v>99</v>
      </c>
      <c r="BC29" s="5" t="s">
        <v>99</v>
      </c>
      <c r="BD29" s="5" t="s">
        <v>99</v>
      </c>
      <c r="BE29" s="5" t="s">
        <v>99</v>
      </c>
      <c r="BF29" s="5" t="s">
        <v>99</v>
      </c>
      <c r="BG29" s="5" t="s">
        <v>99</v>
      </c>
      <c r="BH29" s="5" t="s">
        <v>99</v>
      </c>
      <c r="BI29" s="5" t="s">
        <v>99</v>
      </c>
      <c r="BJ29" s="5" t="s">
        <v>99</v>
      </c>
      <c r="BK29" s="5" t="s">
        <v>99</v>
      </c>
      <c r="BL29" s="5" t="s">
        <v>99</v>
      </c>
      <c r="BM29" s="5" t="s">
        <v>99</v>
      </c>
      <c r="BN29" s="5" t="s">
        <v>412</v>
      </c>
      <c r="BO29" s="5" t="s">
        <v>99</v>
      </c>
      <c r="BP29" s="5" t="s">
        <v>99</v>
      </c>
      <c r="BQ29" s="5" t="s">
        <v>99</v>
      </c>
      <c r="BR29" s="5" t="s">
        <v>177</v>
      </c>
      <c r="BS29" s="5" t="s">
        <v>99</v>
      </c>
      <c r="BT29" s="5" t="s">
        <v>99</v>
      </c>
      <c r="BU29" s="5" t="s">
        <v>99</v>
      </c>
      <c r="BV29" s="5" t="s">
        <v>99</v>
      </c>
      <c r="BW29" s="5" t="s">
        <v>99</v>
      </c>
      <c r="BX29" s="5" t="s">
        <v>99</v>
      </c>
      <c r="BY29" s="5" t="s">
        <v>99</v>
      </c>
      <c r="BZ29" s="5" t="s">
        <v>99</v>
      </c>
      <c r="CA29" s="5" t="s">
        <v>99</v>
      </c>
      <c r="CB29" s="5" t="s">
        <v>99</v>
      </c>
      <c r="CC29" s="5" t="s">
        <v>99</v>
      </c>
      <c r="CD29" s="5" t="s">
        <v>99</v>
      </c>
      <c r="CE29" s="5" t="s">
        <v>99</v>
      </c>
      <c r="CF29" s="5" t="s">
        <v>99</v>
      </c>
      <c r="CG29" s="5" t="s">
        <v>99</v>
      </c>
      <c r="CH29" s="5" t="s">
        <v>99</v>
      </c>
      <c r="CI29" s="5" t="s">
        <v>99</v>
      </c>
      <c r="CJ29" s="5" t="s">
        <v>99</v>
      </c>
      <c r="CK29" s="10" t="s">
        <v>413</v>
      </c>
      <c r="CL29" s="5" t="s">
        <v>99</v>
      </c>
      <c r="CM29" s="5" t="s">
        <v>99</v>
      </c>
      <c r="CN29" s="5" t="s">
        <v>99</v>
      </c>
      <c r="CO29" s="5" t="s">
        <v>99</v>
      </c>
      <c r="CP29" s="13" t="s">
        <v>414</v>
      </c>
      <c r="CQ29" s="6"/>
      <c r="CR29" s="6"/>
      <c r="CS29" s="6"/>
      <c r="CT29" s="6"/>
      <c r="CU29" s="6"/>
      <c r="CV29" s="6"/>
      <c r="CW29" s="6"/>
      <c r="CX29" s="6"/>
      <c r="CY29" s="6"/>
      <c r="CZ29" s="6"/>
    </row>
    <row r="30">
      <c r="A30" s="5" t="s">
        <v>94</v>
      </c>
      <c r="B30" s="5" t="s">
        <v>352</v>
      </c>
      <c r="C30" s="5" t="s">
        <v>415</v>
      </c>
      <c r="D30" s="5">
        <v>1730.0</v>
      </c>
      <c r="E30" s="5" t="s">
        <v>99</v>
      </c>
      <c r="F30" s="5">
        <v>1975.0</v>
      </c>
      <c r="G30" s="5" t="s">
        <v>99</v>
      </c>
      <c r="H30" s="5" t="s">
        <v>99</v>
      </c>
      <c r="I30" s="5" t="s">
        <v>144</v>
      </c>
      <c r="J30" s="5" t="s">
        <v>416</v>
      </c>
      <c r="K30" s="5" t="s">
        <v>102</v>
      </c>
      <c r="L30" s="5" t="s">
        <v>99</v>
      </c>
      <c r="M30" s="5" t="s">
        <v>260</v>
      </c>
      <c r="N30" s="5">
        <v>1.0</v>
      </c>
      <c r="O30" s="10" t="s">
        <v>417</v>
      </c>
      <c r="P30" s="5" t="s">
        <v>418</v>
      </c>
      <c r="Q30" s="5" t="s">
        <v>419</v>
      </c>
      <c r="R30" s="5" t="s">
        <v>99</v>
      </c>
      <c r="S30" s="5" t="s">
        <v>420</v>
      </c>
      <c r="T30" s="5" t="s">
        <v>99</v>
      </c>
      <c r="U30" s="5" t="s">
        <v>99</v>
      </c>
      <c r="V30" s="5" t="s">
        <v>99</v>
      </c>
      <c r="W30" s="5" t="s">
        <v>99</v>
      </c>
      <c r="X30" s="5">
        <v>207.0</v>
      </c>
      <c r="Y30" s="5" t="s">
        <v>99</v>
      </c>
      <c r="Z30" s="5" t="s">
        <v>99</v>
      </c>
      <c r="AA30" s="5" t="s">
        <v>99</v>
      </c>
      <c r="AB30" s="5" t="s">
        <v>99</v>
      </c>
      <c r="AC30" s="5" t="s">
        <v>421</v>
      </c>
      <c r="AD30" s="5" t="s">
        <v>395</v>
      </c>
      <c r="AE30" s="5" t="s">
        <v>99</v>
      </c>
      <c r="AF30" s="5" t="s">
        <v>99</v>
      </c>
      <c r="AG30" s="5" t="s">
        <v>99</v>
      </c>
      <c r="AH30" s="15" t="s">
        <v>99</v>
      </c>
      <c r="AI30" s="14" t="s">
        <v>99</v>
      </c>
      <c r="AJ30" s="5" t="s">
        <v>99</v>
      </c>
      <c r="AK30" s="10" t="s">
        <v>99</v>
      </c>
      <c r="AL30" s="5" t="s">
        <v>99</v>
      </c>
      <c r="AM30" s="5" t="s">
        <v>99</v>
      </c>
      <c r="AN30" s="5" t="s">
        <v>99</v>
      </c>
      <c r="AO30" s="5" t="s">
        <v>99</v>
      </c>
      <c r="AP30" s="5" t="s">
        <v>99</v>
      </c>
      <c r="AQ30" s="5" t="s">
        <v>99</v>
      </c>
      <c r="AR30" s="5" t="s">
        <v>99</v>
      </c>
      <c r="AS30" s="5" t="s">
        <v>99</v>
      </c>
      <c r="AT30" s="5" t="s">
        <v>99</v>
      </c>
      <c r="AU30" s="5" t="s">
        <v>99</v>
      </c>
      <c r="AV30" s="5" t="s">
        <v>99</v>
      </c>
      <c r="AW30" s="5" t="s">
        <v>99</v>
      </c>
      <c r="AX30" s="5" t="s">
        <v>99</v>
      </c>
      <c r="AY30" s="5" t="s">
        <v>99</v>
      </c>
      <c r="AZ30" s="5" t="s">
        <v>99</v>
      </c>
      <c r="BA30" s="5" t="s">
        <v>99</v>
      </c>
      <c r="BB30" s="5" t="s">
        <v>99</v>
      </c>
      <c r="BC30" s="5" t="s">
        <v>99</v>
      </c>
      <c r="BD30" s="5" t="s">
        <v>99</v>
      </c>
      <c r="BE30" s="5" t="s">
        <v>99</v>
      </c>
      <c r="BF30" s="5" t="s">
        <v>99</v>
      </c>
      <c r="BG30" s="5" t="s">
        <v>99</v>
      </c>
      <c r="BH30" s="5" t="s">
        <v>99</v>
      </c>
      <c r="BI30" s="5" t="s">
        <v>99</v>
      </c>
      <c r="BJ30" s="5" t="s">
        <v>99</v>
      </c>
      <c r="BK30" s="5" t="s">
        <v>99</v>
      </c>
      <c r="BL30" s="5" t="s">
        <v>99</v>
      </c>
      <c r="BM30" s="5" t="s">
        <v>99</v>
      </c>
      <c r="BN30" s="5" t="s">
        <v>422</v>
      </c>
      <c r="BO30" s="5" t="s">
        <v>99</v>
      </c>
      <c r="BP30" s="5" t="s">
        <v>99</v>
      </c>
      <c r="BQ30" s="5" t="s">
        <v>113</v>
      </c>
      <c r="BR30" s="5" t="s">
        <v>99</v>
      </c>
      <c r="BS30" s="5" t="s">
        <v>99</v>
      </c>
      <c r="BT30" s="5" t="s">
        <v>99</v>
      </c>
      <c r="BU30" s="5" t="s">
        <v>99</v>
      </c>
      <c r="BV30" s="5" t="s">
        <v>99</v>
      </c>
      <c r="BW30" s="5" t="s">
        <v>99</v>
      </c>
      <c r="BX30" s="5" t="s">
        <v>99</v>
      </c>
      <c r="BY30" s="5" t="s">
        <v>99</v>
      </c>
      <c r="BZ30" s="5" t="s">
        <v>99</v>
      </c>
      <c r="CA30" s="5" t="s">
        <v>99</v>
      </c>
      <c r="CB30" s="5" t="s">
        <v>99</v>
      </c>
      <c r="CC30" s="5" t="s">
        <v>99</v>
      </c>
      <c r="CD30" s="5" t="s">
        <v>99</v>
      </c>
      <c r="CE30" s="5" t="s">
        <v>99</v>
      </c>
      <c r="CF30" s="5" t="s">
        <v>99</v>
      </c>
      <c r="CG30" s="5" t="s">
        <v>99</v>
      </c>
      <c r="CH30" s="5" t="s">
        <v>99</v>
      </c>
      <c r="CI30" s="5" t="s">
        <v>99</v>
      </c>
      <c r="CJ30" s="5" t="s">
        <v>99</v>
      </c>
      <c r="CK30" s="5" t="s">
        <v>99</v>
      </c>
      <c r="CL30" s="5" t="s">
        <v>99</v>
      </c>
      <c r="CM30" s="5" t="s">
        <v>99</v>
      </c>
      <c r="CN30" s="5" t="s">
        <v>99</v>
      </c>
      <c r="CO30" s="5" t="s">
        <v>99</v>
      </c>
      <c r="CP30" s="13" t="s">
        <v>423</v>
      </c>
      <c r="CQ30" s="6"/>
      <c r="CR30" s="6"/>
      <c r="CS30" s="6"/>
      <c r="CT30" s="6"/>
      <c r="CU30" s="6"/>
      <c r="CV30" s="6"/>
      <c r="CW30" s="6"/>
      <c r="CX30" s="6"/>
      <c r="CY30" s="6"/>
      <c r="CZ30" s="6"/>
    </row>
    <row r="31">
      <c r="A31" s="5" t="s">
        <v>94</v>
      </c>
      <c r="B31" s="5" t="s">
        <v>352</v>
      </c>
      <c r="C31" s="5" t="s">
        <v>415</v>
      </c>
      <c r="D31" s="5">
        <v>1730.0</v>
      </c>
      <c r="E31" s="5" t="s">
        <v>99</v>
      </c>
      <c r="F31" s="5">
        <v>1991.0</v>
      </c>
      <c r="G31" s="5" t="s">
        <v>99</v>
      </c>
      <c r="H31" s="5" t="s">
        <v>99</v>
      </c>
      <c r="I31" s="5" t="s">
        <v>144</v>
      </c>
      <c r="J31" s="5" t="s">
        <v>416</v>
      </c>
      <c r="K31" s="5" t="s">
        <v>102</v>
      </c>
      <c r="L31" s="5" t="s">
        <v>99</v>
      </c>
      <c r="M31" s="5" t="s">
        <v>260</v>
      </c>
      <c r="N31" s="5">
        <v>1.0</v>
      </c>
      <c r="O31" s="10" t="s">
        <v>424</v>
      </c>
      <c r="P31" s="5" t="s">
        <v>425</v>
      </c>
      <c r="Q31" s="5" t="s">
        <v>419</v>
      </c>
      <c r="R31" s="5" t="s">
        <v>99</v>
      </c>
      <c r="S31" s="5" t="s">
        <v>426</v>
      </c>
      <c r="T31" s="5" t="s">
        <v>99</v>
      </c>
      <c r="U31" s="5" t="s">
        <v>99</v>
      </c>
      <c r="V31" s="5" t="s">
        <v>99</v>
      </c>
      <c r="W31" s="5" t="s">
        <v>99</v>
      </c>
      <c r="X31" s="5">
        <v>2300.0</v>
      </c>
      <c r="Y31" s="5" t="s">
        <v>99</v>
      </c>
      <c r="Z31" s="5" t="s">
        <v>99</v>
      </c>
      <c r="AA31" s="5" t="s">
        <v>99</v>
      </c>
      <c r="AB31" s="5" t="s">
        <v>99</v>
      </c>
      <c r="AC31" s="5" t="s">
        <v>279</v>
      </c>
      <c r="AD31" s="5" t="s">
        <v>99</v>
      </c>
      <c r="AE31" s="5" t="s">
        <v>99</v>
      </c>
      <c r="AF31" s="5" t="s">
        <v>99</v>
      </c>
      <c r="AG31" s="5">
        <v>1.0</v>
      </c>
      <c r="AH31" s="15" t="s">
        <v>99</v>
      </c>
      <c r="AI31" s="14" t="s">
        <v>99</v>
      </c>
      <c r="AJ31" s="5" t="s">
        <v>99</v>
      </c>
      <c r="AK31" s="10" t="s">
        <v>99</v>
      </c>
      <c r="AL31" s="5">
        <v>1.0</v>
      </c>
      <c r="AM31" s="5">
        <v>8.0</v>
      </c>
      <c r="AN31" s="5" t="s">
        <v>99</v>
      </c>
      <c r="AO31" s="5" t="s">
        <v>99</v>
      </c>
      <c r="AP31" s="5" t="s">
        <v>99</v>
      </c>
      <c r="AQ31" s="5" t="s">
        <v>99</v>
      </c>
      <c r="AR31" s="5" t="s">
        <v>99</v>
      </c>
      <c r="AS31" s="5" t="s">
        <v>99</v>
      </c>
      <c r="AT31" s="5" t="s">
        <v>99</v>
      </c>
      <c r="AU31" s="5" t="s">
        <v>99</v>
      </c>
      <c r="AV31" s="5" t="s">
        <v>268</v>
      </c>
      <c r="AW31" s="5" t="s">
        <v>99</v>
      </c>
      <c r="AX31" s="5" t="s">
        <v>99</v>
      </c>
      <c r="AY31" s="5" t="s">
        <v>99</v>
      </c>
      <c r="AZ31" s="5" t="s">
        <v>99</v>
      </c>
      <c r="BA31" s="5" t="s">
        <v>99</v>
      </c>
      <c r="BB31" s="5" t="s">
        <v>99</v>
      </c>
      <c r="BC31" s="5" t="s">
        <v>99</v>
      </c>
      <c r="BD31" s="5" t="s">
        <v>99</v>
      </c>
      <c r="BE31" s="5" t="s">
        <v>312</v>
      </c>
      <c r="BF31" s="5" t="s">
        <v>99</v>
      </c>
      <c r="BG31" s="5" t="s">
        <v>300</v>
      </c>
      <c r="BH31" s="5" t="s">
        <v>99</v>
      </c>
      <c r="BI31" s="5" t="s">
        <v>99</v>
      </c>
      <c r="BJ31" s="5" t="s">
        <v>99</v>
      </c>
      <c r="BK31" s="5" t="s">
        <v>112</v>
      </c>
      <c r="BL31" s="5" t="s">
        <v>427</v>
      </c>
      <c r="BM31" s="5" t="s">
        <v>99</v>
      </c>
      <c r="BN31" s="5" t="s">
        <v>422</v>
      </c>
      <c r="BO31" s="5" t="s">
        <v>99</v>
      </c>
      <c r="BP31" s="5" t="s">
        <v>99</v>
      </c>
      <c r="BQ31" s="5" t="s">
        <v>113</v>
      </c>
      <c r="BR31" s="5" t="s">
        <v>99</v>
      </c>
      <c r="BS31" s="5" t="s">
        <v>99</v>
      </c>
      <c r="BT31" s="5" t="s">
        <v>99</v>
      </c>
      <c r="BU31" s="5" t="s">
        <v>99</v>
      </c>
      <c r="BV31" s="5" t="s">
        <v>99</v>
      </c>
      <c r="BW31" s="5" t="s">
        <v>99</v>
      </c>
      <c r="BX31" s="5" t="s">
        <v>99</v>
      </c>
      <c r="BY31" s="5" t="s">
        <v>99</v>
      </c>
      <c r="BZ31" s="5" t="s">
        <v>99</v>
      </c>
      <c r="CA31" s="5" t="s">
        <v>99</v>
      </c>
      <c r="CB31" s="5" t="s">
        <v>99</v>
      </c>
      <c r="CC31" s="5" t="s">
        <v>99</v>
      </c>
      <c r="CD31" s="5" t="s">
        <v>99</v>
      </c>
      <c r="CE31" s="5" t="s">
        <v>99</v>
      </c>
      <c r="CF31" s="5" t="s">
        <v>99</v>
      </c>
      <c r="CG31" s="5" t="s">
        <v>99</v>
      </c>
      <c r="CH31" s="5" t="s">
        <v>99</v>
      </c>
      <c r="CI31" s="5" t="s">
        <v>99</v>
      </c>
      <c r="CJ31" s="5" t="s">
        <v>99</v>
      </c>
      <c r="CK31" s="5" t="s">
        <v>99</v>
      </c>
      <c r="CL31" s="5" t="s">
        <v>99</v>
      </c>
      <c r="CM31" s="5" t="s">
        <v>99</v>
      </c>
      <c r="CN31" s="5" t="s">
        <v>99</v>
      </c>
      <c r="CO31" s="5" t="s">
        <v>99</v>
      </c>
      <c r="CP31" s="13" t="s">
        <v>423</v>
      </c>
      <c r="CQ31" s="6"/>
      <c r="CR31" s="6"/>
      <c r="CS31" s="6"/>
      <c r="CT31" s="6"/>
      <c r="CU31" s="6"/>
      <c r="CV31" s="6"/>
      <c r="CW31" s="6"/>
      <c r="CX31" s="6"/>
      <c r="CY31" s="6"/>
      <c r="CZ31" s="6"/>
    </row>
    <row r="32">
      <c r="A32" s="5" t="s">
        <v>94</v>
      </c>
      <c r="B32" s="5" t="s">
        <v>352</v>
      </c>
      <c r="C32" s="5" t="s">
        <v>415</v>
      </c>
      <c r="D32" s="5">
        <v>50178.0</v>
      </c>
      <c r="E32" s="5" t="s">
        <v>428</v>
      </c>
      <c r="F32" s="5">
        <v>1975.0</v>
      </c>
      <c r="G32" s="5" t="s">
        <v>99</v>
      </c>
      <c r="H32" s="5" t="s">
        <v>99</v>
      </c>
      <c r="I32" s="5" t="s">
        <v>144</v>
      </c>
      <c r="J32" s="5" t="s">
        <v>101</v>
      </c>
      <c r="K32" s="5" t="s">
        <v>102</v>
      </c>
      <c r="L32" s="5" t="s">
        <v>99</v>
      </c>
      <c r="M32" s="5" t="s">
        <v>209</v>
      </c>
      <c r="N32" s="5">
        <v>1.0</v>
      </c>
      <c r="O32" s="10" t="s">
        <v>429</v>
      </c>
      <c r="P32" s="5" t="s">
        <v>430</v>
      </c>
      <c r="Q32" s="5" t="s">
        <v>431</v>
      </c>
      <c r="R32" s="5" t="s">
        <v>432</v>
      </c>
      <c r="S32" s="5" t="s">
        <v>99</v>
      </c>
      <c r="T32" s="5" t="s">
        <v>99</v>
      </c>
      <c r="U32" s="5" t="s">
        <v>99</v>
      </c>
      <c r="V32" s="5" t="s">
        <v>99</v>
      </c>
      <c r="W32" s="5" t="s">
        <v>99</v>
      </c>
      <c r="X32" s="5">
        <v>2100.0</v>
      </c>
      <c r="Y32" s="5" t="s">
        <v>99</v>
      </c>
      <c r="Z32" s="5" t="s">
        <v>99</v>
      </c>
      <c r="AA32" s="5" t="s">
        <v>99</v>
      </c>
      <c r="AB32" s="5" t="s">
        <v>99</v>
      </c>
      <c r="AC32" s="5" t="s">
        <v>279</v>
      </c>
      <c r="AD32" s="5" t="s">
        <v>433</v>
      </c>
      <c r="AE32" s="5" t="s">
        <v>99</v>
      </c>
      <c r="AF32" s="5" t="s">
        <v>99</v>
      </c>
      <c r="AG32" s="5" t="s">
        <v>99</v>
      </c>
      <c r="AH32" s="11">
        <f t="shared" ref="AH32:AH33" si="7">CONVERT(AJ32, "yd", "m")</f>
        <v>0.9144</v>
      </c>
      <c r="AI32" s="12">
        <f t="shared" ref="AI32:AI33" si="8">CONVERT(AH32, "m", "ft")</f>
        <v>3</v>
      </c>
      <c r="AJ32" s="5">
        <v>1.0</v>
      </c>
      <c r="AK32" s="10" t="s">
        <v>99</v>
      </c>
      <c r="AL32" s="5">
        <v>1.0</v>
      </c>
      <c r="AM32" s="5">
        <v>7.0</v>
      </c>
      <c r="AN32" s="5" t="s">
        <v>99</v>
      </c>
      <c r="AO32" s="5" t="s">
        <v>99</v>
      </c>
      <c r="AP32" s="5" t="s">
        <v>99</v>
      </c>
      <c r="AQ32" s="5" t="s">
        <v>99</v>
      </c>
      <c r="AR32" s="5" t="s">
        <v>99</v>
      </c>
      <c r="AS32" s="5" t="s">
        <v>99</v>
      </c>
      <c r="AT32" s="5" t="s">
        <v>99</v>
      </c>
      <c r="AU32" s="5" t="s">
        <v>99</v>
      </c>
      <c r="AV32" s="5" t="s">
        <v>434</v>
      </c>
      <c r="AW32" s="5" t="s">
        <v>99</v>
      </c>
      <c r="AX32" s="5" t="s">
        <v>99</v>
      </c>
      <c r="AY32" s="5" t="s">
        <v>99</v>
      </c>
      <c r="AZ32" s="5" t="s">
        <v>99</v>
      </c>
      <c r="BA32" s="5" t="s">
        <v>99</v>
      </c>
      <c r="BB32" s="5" t="s">
        <v>99</v>
      </c>
      <c r="BC32" s="5" t="s">
        <v>99</v>
      </c>
      <c r="BD32" s="5" t="s">
        <v>99</v>
      </c>
      <c r="BE32" s="5" t="s">
        <v>99</v>
      </c>
      <c r="BF32" s="5" t="s">
        <v>99</v>
      </c>
      <c r="BG32" s="5" t="s">
        <v>99</v>
      </c>
      <c r="BH32" s="5" t="s">
        <v>99</v>
      </c>
      <c r="BI32" s="5" t="s">
        <v>435</v>
      </c>
      <c r="BJ32" s="5" t="s">
        <v>99</v>
      </c>
      <c r="BK32" s="5" t="s">
        <v>99</v>
      </c>
      <c r="BL32" s="5" t="s">
        <v>436</v>
      </c>
      <c r="BM32" s="5" t="s">
        <v>99</v>
      </c>
      <c r="BN32" s="5" t="s">
        <v>209</v>
      </c>
      <c r="BO32" s="5" t="s">
        <v>99</v>
      </c>
      <c r="BP32" s="5" t="s">
        <v>437</v>
      </c>
      <c r="BQ32" s="5" t="s">
        <v>438</v>
      </c>
      <c r="BR32" s="5" t="s">
        <v>99</v>
      </c>
      <c r="BS32" s="5" t="s">
        <v>99</v>
      </c>
      <c r="BT32" s="5" t="s">
        <v>99</v>
      </c>
      <c r="BU32" s="5" t="s">
        <v>99</v>
      </c>
      <c r="BV32" s="5" t="s">
        <v>99</v>
      </c>
      <c r="BW32" s="5" t="s">
        <v>99</v>
      </c>
      <c r="BX32" s="5" t="s">
        <v>99</v>
      </c>
      <c r="BY32" s="5" t="s">
        <v>99</v>
      </c>
      <c r="BZ32" s="5" t="s">
        <v>99</v>
      </c>
      <c r="CA32" s="5" t="s">
        <v>99</v>
      </c>
      <c r="CB32" s="5" t="s">
        <v>99</v>
      </c>
      <c r="CC32" s="5" t="s">
        <v>99</v>
      </c>
      <c r="CD32" s="5" t="s">
        <v>99</v>
      </c>
      <c r="CE32" s="5" t="s">
        <v>99</v>
      </c>
      <c r="CF32" s="5" t="s">
        <v>99</v>
      </c>
      <c r="CG32" s="5" t="s">
        <v>99</v>
      </c>
      <c r="CH32" s="5" t="s">
        <v>99</v>
      </c>
      <c r="CI32" s="5" t="s">
        <v>99</v>
      </c>
      <c r="CJ32" s="5" t="s">
        <v>99</v>
      </c>
      <c r="CK32" s="10" t="s">
        <v>439</v>
      </c>
      <c r="CL32" s="5" t="s">
        <v>99</v>
      </c>
      <c r="CM32" s="5" t="s">
        <v>99</v>
      </c>
      <c r="CN32" s="5" t="s">
        <v>99</v>
      </c>
      <c r="CO32" s="5" t="s">
        <v>99</v>
      </c>
      <c r="CP32" s="13" t="s">
        <v>440</v>
      </c>
      <c r="CQ32" s="6"/>
      <c r="CR32" s="6"/>
      <c r="CS32" s="6"/>
      <c r="CT32" s="6"/>
      <c r="CU32" s="6"/>
      <c r="CV32" s="6"/>
      <c r="CW32" s="6"/>
      <c r="CX32" s="6"/>
      <c r="CY32" s="6"/>
      <c r="CZ32" s="6"/>
    </row>
    <row r="33">
      <c r="A33" s="5" t="s">
        <v>94</v>
      </c>
      <c r="B33" s="5" t="s">
        <v>352</v>
      </c>
      <c r="C33" s="5" t="s">
        <v>415</v>
      </c>
      <c r="D33" s="5">
        <v>43963.0</v>
      </c>
      <c r="E33" s="5" t="s">
        <v>428</v>
      </c>
      <c r="F33" s="5">
        <v>1998.0</v>
      </c>
      <c r="G33" s="5" t="s">
        <v>99</v>
      </c>
      <c r="H33" s="5" t="s">
        <v>99</v>
      </c>
      <c r="I33" s="5" t="s">
        <v>130</v>
      </c>
      <c r="J33" s="5" t="s">
        <v>118</v>
      </c>
      <c r="K33" s="5" t="s">
        <v>102</v>
      </c>
      <c r="L33" s="5" t="s">
        <v>99</v>
      </c>
      <c r="M33" s="5" t="s">
        <v>103</v>
      </c>
      <c r="N33" s="5">
        <v>1.0</v>
      </c>
      <c r="O33" s="10" t="s">
        <v>441</v>
      </c>
      <c r="P33" s="5" t="s">
        <v>442</v>
      </c>
      <c r="Q33" s="5" t="s">
        <v>419</v>
      </c>
      <c r="R33" s="5" t="s">
        <v>443</v>
      </c>
      <c r="S33" s="5" t="s">
        <v>99</v>
      </c>
      <c r="T33" s="5" t="s">
        <v>99</v>
      </c>
      <c r="U33" s="5" t="s">
        <v>99</v>
      </c>
      <c r="V33" s="5" t="s">
        <v>99</v>
      </c>
      <c r="W33" s="5" t="s">
        <v>99</v>
      </c>
      <c r="X33" s="5">
        <v>530.0</v>
      </c>
      <c r="Y33" s="5" t="s">
        <v>184</v>
      </c>
      <c r="Z33" s="5" t="s">
        <v>161</v>
      </c>
      <c r="AA33" s="5" t="s">
        <v>99</v>
      </c>
      <c r="AB33" s="5" t="s">
        <v>99</v>
      </c>
      <c r="AC33" s="5" t="s">
        <v>444</v>
      </c>
      <c r="AD33" s="5" t="s">
        <v>99</v>
      </c>
      <c r="AE33" s="5" t="s">
        <v>99</v>
      </c>
      <c r="AF33" s="5" t="s">
        <v>99</v>
      </c>
      <c r="AG33" s="5" t="s">
        <v>99</v>
      </c>
      <c r="AH33" s="11">
        <f t="shared" si="7"/>
        <v>82.296</v>
      </c>
      <c r="AI33" s="12">
        <f t="shared" si="8"/>
        <v>270</v>
      </c>
      <c r="AJ33" s="5">
        <v>90.0</v>
      </c>
      <c r="AK33" s="10" t="s">
        <v>99</v>
      </c>
      <c r="AL33" s="5">
        <v>2.0</v>
      </c>
      <c r="AM33" s="5" t="s">
        <v>99</v>
      </c>
      <c r="AN33" s="5" t="s">
        <v>99</v>
      </c>
      <c r="AO33" s="5" t="s">
        <v>99</v>
      </c>
      <c r="AP33" s="5" t="s">
        <v>99</v>
      </c>
      <c r="AQ33" s="5" t="s">
        <v>99</v>
      </c>
      <c r="AR33" s="5" t="s">
        <v>99</v>
      </c>
      <c r="AS33" s="5" t="s">
        <v>99</v>
      </c>
      <c r="AT33" s="5" t="s">
        <v>99</v>
      </c>
      <c r="AU33" s="5" t="s">
        <v>99</v>
      </c>
      <c r="AV33" s="5" t="s">
        <v>445</v>
      </c>
      <c r="AW33" s="5" t="s">
        <v>99</v>
      </c>
      <c r="AX33" s="5" t="s">
        <v>99</v>
      </c>
      <c r="AY33" s="5" t="s">
        <v>99</v>
      </c>
      <c r="AZ33" s="5" t="s">
        <v>99</v>
      </c>
      <c r="BA33" s="5" t="s">
        <v>99</v>
      </c>
      <c r="BB33" s="5" t="s">
        <v>99</v>
      </c>
      <c r="BC33" s="5" t="s">
        <v>99</v>
      </c>
      <c r="BD33" s="5" t="s">
        <v>99</v>
      </c>
      <c r="BE33" s="5" t="s">
        <v>99</v>
      </c>
      <c r="BF33" s="5" t="s">
        <v>99</v>
      </c>
      <c r="BG33" s="5" t="s">
        <v>99</v>
      </c>
      <c r="BH33" s="5" t="s">
        <v>99</v>
      </c>
      <c r="BI33" s="5" t="s">
        <v>99</v>
      </c>
      <c r="BJ33" s="5" t="s">
        <v>99</v>
      </c>
      <c r="BK33" s="5" t="s">
        <v>99</v>
      </c>
      <c r="BL33" s="5" t="s">
        <v>446</v>
      </c>
      <c r="BM33" s="5" t="s">
        <v>99</v>
      </c>
      <c r="BN33" s="5" t="s">
        <v>111</v>
      </c>
      <c r="BO33" s="5" t="s">
        <v>112</v>
      </c>
      <c r="BP33" s="5" t="s">
        <v>447</v>
      </c>
      <c r="BQ33" s="5" t="s">
        <v>113</v>
      </c>
      <c r="BR33" s="5" t="s">
        <v>99</v>
      </c>
      <c r="BS33" s="5" t="s">
        <v>99</v>
      </c>
      <c r="BT33" s="5" t="s">
        <v>99</v>
      </c>
      <c r="BU33" s="5" t="s">
        <v>99</v>
      </c>
      <c r="BV33" s="5" t="s">
        <v>99</v>
      </c>
      <c r="BW33" s="5" t="s">
        <v>99</v>
      </c>
      <c r="BX33" s="5" t="s">
        <v>99</v>
      </c>
      <c r="BY33" s="5" t="s">
        <v>99</v>
      </c>
      <c r="BZ33" s="5" t="s">
        <v>99</v>
      </c>
      <c r="CA33" s="5" t="s">
        <v>99</v>
      </c>
      <c r="CB33" s="5" t="s">
        <v>99</v>
      </c>
      <c r="CC33" s="5" t="s">
        <v>99</v>
      </c>
      <c r="CD33" s="5" t="s">
        <v>99</v>
      </c>
      <c r="CE33" s="5" t="s">
        <v>99</v>
      </c>
      <c r="CF33" s="5" t="s">
        <v>99</v>
      </c>
      <c r="CG33" s="5" t="s">
        <v>99</v>
      </c>
      <c r="CH33" s="5" t="s">
        <v>99</v>
      </c>
      <c r="CI33" s="5" t="s">
        <v>99</v>
      </c>
      <c r="CJ33" s="5" t="s">
        <v>99</v>
      </c>
      <c r="CK33" s="10" t="s">
        <v>448</v>
      </c>
      <c r="CL33" s="5" t="s">
        <v>99</v>
      </c>
      <c r="CM33" s="5" t="s">
        <v>99</v>
      </c>
      <c r="CN33" s="5" t="s">
        <v>99</v>
      </c>
      <c r="CO33" s="5" t="s">
        <v>99</v>
      </c>
      <c r="CP33" s="13" t="s">
        <v>449</v>
      </c>
      <c r="CQ33" s="6"/>
      <c r="CR33" s="6"/>
      <c r="CS33" s="6"/>
      <c r="CT33" s="6"/>
      <c r="CU33" s="6"/>
      <c r="CV33" s="6"/>
      <c r="CW33" s="6"/>
      <c r="CX33" s="6"/>
      <c r="CY33" s="6"/>
      <c r="CZ33" s="6"/>
    </row>
    <row r="34">
      <c r="A34" s="5" t="s">
        <v>94</v>
      </c>
      <c r="B34" s="5" t="s">
        <v>352</v>
      </c>
      <c r="C34" s="5" t="s">
        <v>415</v>
      </c>
      <c r="D34" s="5">
        <v>8921.0</v>
      </c>
      <c r="E34" s="5" t="s">
        <v>404</v>
      </c>
      <c r="F34" s="5">
        <v>2003.0</v>
      </c>
      <c r="G34" s="5" t="s">
        <v>99</v>
      </c>
      <c r="H34" s="5" t="s">
        <v>99</v>
      </c>
      <c r="I34" s="5" t="s">
        <v>130</v>
      </c>
      <c r="J34" s="5" t="s">
        <v>118</v>
      </c>
      <c r="K34" s="5" t="s">
        <v>102</v>
      </c>
      <c r="L34" s="5" t="s">
        <v>99</v>
      </c>
      <c r="M34" s="5" t="s">
        <v>450</v>
      </c>
      <c r="N34" s="5">
        <v>1.0</v>
      </c>
      <c r="O34" s="10" t="s">
        <v>451</v>
      </c>
      <c r="P34" s="5" t="s">
        <v>452</v>
      </c>
      <c r="Q34" s="5" t="s">
        <v>453</v>
      </c>
      <c r="R34" s="5" t="s">
        <v>454</v>
      </c>
      <c r="S34" s="5" t="s">
        <v>99</v>
      </c>
      <c r="T34" s="5" t="s">
        <v>99</v>
      </c>
      <c r="U34" s="5" t="s">
        <v>99</v>
      </c>
      <c r="V34" s="5" t="s">
        <v>99</v>
      </c>
      <c r="W34" s="5" t="s">
        <v>99</v>
      </c>
      <c r="X34" s="5">
        <v>1507.0</v>
      </c>
      <c r="Y34" s="5" t="s">
        <v>99</v>
      </c>
      <c r="Z34" s="5" t="s">
        <v>99</v>
      </c>
      <c r="AA34" s="5" t="s">
        <v>99</v>
      </c>
      <c r="AB34" s="5" t="s">
        <v>99</v>
      </c>
      <c r="AC34" s="5" t="s">
        <v>455</v>
      </c>
      <c r="AD34" s="5" t="s">
        <v>99</v>
      </c>
      <c r="AE34" s="5" t="s">
        <v>99</v>
      </c>
      <c r="AF34" s="5" t="s">
        <v>99</v>
      </c>
      <c r="AG34" s="5">
        <v>0.1</v>
      </c>
      <c r="AH34" s="15" t="s">
        <v>99</v>
      </c>
      <c r="AI34" s="14" t="s">
        <v>99</v>
      </c>
      <c r="AJ34" s="5" t="s">
        <v>99</v>
      </c>
      <c r="AK34" s="10" t="s">
        <v>99</v>
      </c>
      <c r="AL34" s="5">
        <v>1.0</v>
      </c>
      <c r="AM34" s="5">
        <v>7.0</v>
      </c>
      <c r="AN34" s="5" t="s">
        <v>99</v>
      </c>
      <c r="AO34" s="5" t="s">
        <v>99</v>
      </c>
      <c r="AP34" s="5" t="s">
        <v>99</v>
      </c>
      <c r="AQ34" s="5" t="s">
        <v>99</v>
      </c>
      <c r="AR34" s="5" t="s">
        <v>99</v>
      </c>
      <c r="AS34" s="5" t="s">
        <v>99</v>
      </c>
      <c r="AT34" s="5" t="s">
        <v>99</v>
      </c>
      <c r="AU34" s="5" t="s">
        <v>99</v>
      </c>
      <c r="AV34" s="5" t="s">
        <v>281</v>
      </c>
      <c r="AW34" s="5" t="s">
        <v>99</v>
      </c>
      <c r="AX34" s="5" t="s">
        <v>99</v>
      </c>
      <c r="AY34" s="5" t="s">
        <v>99</v>
      </c>
      <c r="AZ34" s="5" t="s">
        <v>456</v>
      </c>
      <c r="BA34" s="5" t="s">
        <v>99</v>
      </c>
      <c r="BB34" s="5" t="s">
        <v>99</v>
      </c>
      <c r="BC34" s="5" t="s">
        <v>99</v>
      </c>
      <c r="BD34" s="5" t="s">
        <v>99</v>
      </c>
      <c r="BE34" s="5" t="s">
        <v>99</v>
      </c>
      <c r="BF34" s="5" t="s">
        <v>99</v>
      </c>
      <c r="BG34" s="5" t="s">
        <v>99</v>
      </c>
      <c r="BH34" s="5" t="s">
        <v>99</v>
      </c>
      <c r="BI34" s="5" t="s">
        <v>99</v>
      </c>
      <c r="BJ34" s="5" t="s">
        <v>99</v>
      </c>
      <c r="BK34" s="5" t="s">
        <v>99</v>
      </c>
      <c r="BL34" s="5" t="s">
        <v>457</v>
      </c>
      <c r="BM34" s="5" t="s">
        <v>99</v>
      </c>
      <c r="BN34" s="5" t="s">
        <v>458</v>
      </c>
      <c r="BO34" s="5" t="s">
        <v>99</v>
      </c>
      <c r="BP34" s="5" t="s">
        <v>99</v>
      </c>
      <c r="BQ34" s="5" t="s">
        <v>99</v>
      </c>
      <c r="BR34" s="5" t="s">
        <v>99</v>
      </c>
      <c r="BS34" s="5" t="s">
        <v>99</v>
      </c>
      <c r="BT34" s="5" t="s">
        <v>99</v>
      </c>
      <c r="BU34" s="5" t="s">
        <v>99</v>
      </c>
      <c r="BV34" s="5" t="s">
        <v>99</v>
      </c>
      <c r="BW34" s="5" t="s">
        <v>99</v>
      </c>
      <c r="BX34" s="5" t="s">
        <v>99</v>
      </c>
      <c r="BY34" s="5" t="s">
        <v>99</v>
      </c>
      <c r="BZ34" s="5" t="s">
        <v>99</v>
      </c>
      <c r="CA34" s="5" t="s">
        <v>99</v>
      </c>
      <c r="CB34" s="5" t="s">
        <v>99</v>
      </c>
      <c r="CC34" s="5" t="s">
        <v>99</v>
      </c>
      <c r="CD34" s="5" t="s">
        <v>99</v>
      </c>
      <c r="CE34" s="5" t="s">
        <v>99</v>
      </c>
      <c r="CF34" s="5" t="s">
        <v>99</v>
      </c>
      <c r="CG34" s="5" t="s">
        <v>99</v>
      </c>
      <c r="CH34" s="5" t="s">
        <v>99</v>
      </c>
      <c r="CI34" s="5" t="s">
        <v>99</v>
      </c>
      <c r="CJ34" s="5" t="s">
        <v>99</v>
      </c>
      <c r="CK34" s="10" t="s">
        <v>459</v>
      </c>
      <c r="CL34" s="5" t="s">
        <v>99</v>
      </c>
      <c r="CM34" s="5" t="s">
        <v>99</v>
      </c>
      <c r="CN34" s="5" t="s">
        <v>99</v>
      </c>
      <c r="CO34" s="5" t="s">
        <v>99</v>
      </c>
      <c r="CP34" s="13" t="s">
        <v>460</v>
      </c>
      <c r="CQ34" s="6"/>
      <c r="CR34" s="6"/>
      <c r="CS34" s="6"/>
      <c r="CT34" s="6"/>
      <c r="CU34" s="6"/>
      <c r="CV34" s="6"/>
      <c r="CW34" s="6"/>
      <c r="CX34" s="6"/>
      <c r="CY34" s="6"/>
      <c r="CZ34" s="6"/>
    </row>
    <row r="35">
      <c r="A35" s="5" t="s">
        <v>94</v>
      </c>
      <c r="B35" s="5" t="s">
        <v>352</v>
      </c>
      <c r="C35" s="5" t="s">
        <v>461</v>
      </c>
      <c r="D35" s="5">
        <v>45464.0</v>
      </c>
      <c r="E35" s="5" t="s">
        <v>462</v>
      </c>
      <c r="F35" s="5">
        <v>2017.0</v>
      </c>
      <c r="G35" s="5" t="s">
        <v>157</v>
      </c>
      <c r="H35" s="5">
        <v>17.0</v>
      </c>
      <c r="I35" s="5" t="s">
        <v>144</v>
      </c>
      <c r="J35" s="5" t="s">
        <v>101</v>
      </c>
      <c r="K35" s="5" t="s">
        <v>102</v>
      </c>
      <c r="L35" s="5" t="s">
        <v>99</v>
      </c>
      <c r="M35" s="5" t="s">
        <v>260</v>
      </c>
      <c r="N35" s="5">
        <v>1.0</v>
      </c>
      <c r="O35" s="10" t="s">
        <v>463</v>
      </c>
      <c r="P35" s="5" t="s">
        <v>464</v>
      </c>
      <c r="Q35" s="5" t="s">
        <v>465</v>
      </c>
      <c r="R35" s="5" t="s">
        <v>466</v>
      </c>
      <c r="S35" s="5" t="s">
        <v>467</v>
      </c>
      <c r="T35" s="5" t="s">
        <v>99</v>
      </c>
      <c r="U35" s="5" t="s">
        <v>99</v>
      </c>
      <c r="V35" s="5" t="s">
        <v>99</v>
      </c>
      <c r="W35" s="5" t="s">
        <v>99</v>
      </c>
      <c r="X35" s="5">
        <v>1100.0</v>
      </c>
      <c r="Y35" s="5" t="s">
        <v>99</v>
      </c>
      <c r="Z35" s="5" t="s">
        <v>161</v>
      </c>
      <c r="AA35" s="5" t="s">
        <v>278</v>
      </c>
      <c r="AB35" s="5">
        <v>50.0</v>
      </c>
      <c r="AC35" s="5" t="s">
        <v>468</v>
      </c>
      <c r="AD35" s="5" t="s">
        <v>395</v>
      </c>
      <c r="AE35" s="5" t="s">
        <v>99</v>
      </c>
      <c r="AF35" s="5" t="s">
        <v>99</v>
      </c>
      <c r="AG35" s="5">
        <v>0.3</v>
      </c>
      <c r="AH35" s="11">
        <f t="shared" ref="AH35:AH36" si="9">CONVERT(AJ35, "yd", "m")</f>
        <v>32.004</v>
      </c>
      <c r="AI35" s="12">
        <f t="shared" ref="AI35:AI36" si="10">CONVERT(AH35, "m", "ft")</f>
        <v>105</v>
      </c>
      <c r="AJ35" s="5">
        <v>35.0</v>
      </c>
      <c r="AK35" s="10" t="s">
        <v>99</v>
      </c>
      <c r="AL35" s="5">
        <v>1.0</v>
      </c>
      <c r="AM35" s="5">
        <v>7.5</v>
      </c>
      <c r="AN35" s="5" t="s">
        <v>99</v>
      </c>
      <c r="AO35" s="5" t="s">
        <v>99</v>
      </c>
      <c r="AP35" s="5">
        <v>3.5</v>
      </c>
      <c r="AQ35" s="5" t="s">
        <v>99</v>
      </c>
      <c r="AR35" s="5" t="s">
        <v>99</v>
      </c>
      <c r="AS35" s="5" t="s">
        <v>99</v>
      </c>
      <c r="AT35" s="5" t="s">
        <v>99</v>
      </c>
      <c r="AU35" s="5" t="s">
        <v>99</v>
      </c>
      <c r="AV35" s="5" t="s">
        <v>281</v>
      </c>
      <c r="AW35" s="5" t="s">
        <v>99</v>
      </c>
      <c r="AX35" s="5" t="s">
        <v>99</v>
      </c>
      <c r="AY35" s="5" t="s">
        <v>99</v>
      </c>
      <c r="AZ35" s="5" t="s">
        <v>99</v>
      </c>
      <c r="BA35" s="5" t="s">
        <v>99</v>
      </c>
      <c r="BB35" s="5" t="s">
        <v>99</v>
      </c>
      <c r="BC35" s="5" t="s">
        <v>99</v>
      </c>
      <c r="BD35" s="5" t="s">
        <v>99</v>
      </c>
      <c r="BE35" s="5" t="s">
        <v>469</v>
      </c>
      <c r="BF35" s="5" t="s">
        <v>99</v>
      </c>
      <c r="BG35" s="5" t="s">
        <v>99</v>
      </c>
      <c r="BH35" s="5" t="s">
        <v>99</v>
      </c>
      <c r="BI35" s="5" t="s">
        <v>99</v>
      </c>
      <c r="BJ35" s="5" t="s">
        <v>99</v>
      </c>
      <c r="BK35" s="5" t="s">
        <v>99</v>
      </c>
      <c r="BL35" s="5" t="s">
        <v>470</v>
      </c>
      <c r="BM35" s="5" t="s">
        <v>99</v>
      </c>
      <c r="BN35" s="5" t="s">
        <v>471</v>
      </c>
      <c r="BO35" s="5" t="s">
        <v>99</v>
      </c>
      <c r="BP35" s="5" t="s">
        <v>99</v>
      </c>
      <c r="BQ35" s="5" t="s">
        <v>113</v>
      </c>
      <c r="BR35" s="5" t="s">
        <v>99</v>
      </c>
      <c r="BS35" s="5" t="s">
        <v>99</v>
      </c>
      <c r="BT35" s="5" t="s">
        <v>99</v>
      </c>
      <c r="BU35" s="5" t="s">
        <v>99</v>
      </c>
      <c r="BV35" s="5" t="s">
        <v>99</v>
      </c>
      <c r="BW35" s="5" t="s">
        <v>99</v>
      </c>
      <c r="BX35" s="5" t="s">
        <v>99</v>
      </c>
      <c r="BY35" s="5" t="s">
        <v>99</v>
      </c>
      <c r="BZ35" s="5" t="s">
        <v>99</v>
      </c>
      <c r="CA35" s="5" t="s">
        <v>99</v>
      </c>
      <c r="CB35" s="5" t="s">
        <v>99</v>
      </c>
      <c r="CC35" s="5" t="s">
        <v>99</v>
      </c>
      <c r="CD35" s="5" t="s">
        <v>99</v>
      </c>
      <c r="CE35" s="5" t="s">
        <v>99</v>
      </c>
      <c r="CF35" s="5" t="s">
        <v>99</v>
      </c>
      <c r="CG35" s="5" t="s">
        <v>99</v>
      </c>
      <c r="CH35" s="5" t="s">
        <v>99</v>
      </c>
      <c r="CI35" s="5" t="s">
        <v>99</v>
      </c>
      <c r="CJ35" s="5" t="s">
        <v>99</v>
      </c>
      <c r="CK35" s="10" t="s">
        <v>472</v>
      </c>
      <c r="CL35" s="5" t="s">
        <v>99</v>
      </c>
      <c r="CM35" s="5" t="s">
        <v>99</v>
      </c>
      <c r="CN35" s="5" t="s">
        <v>99</v>
      </c>
      <c r="CO35" s="5" t="s">
        <v>99</v>
      </c>
      <c r="CP35" s="13" t="s">
        <v>473</v>
      </c>
      <c r="CQ35" s="6"/>
      <c r="CR35" s="6"/>
      <c r="CS35" s="6"/>
      <c r="CT35" s="6"/>
      <c r="CU35" s="6"/>
      <c r="CV35" s="6"/>
      <c r="CW35" s="6"/>
      <c r="CX35" s="6"/>
      <c r="CY35" s="6"/>
      <c r="CZ35" s="6"/>
    </row>
    <row r="36">
      <c r="A36" s="5" t="s">
        <v>94</v>
      </c>
      <c r="B36" s="5" t="s">
        <v>352</v>
      </c>
      <c r="C36" s="5" t="s">
        <v>474</v>
      </c>
      <c r="D36" s="5">
        <v>26886.0</v>
      </c>
      <c r="E36" s="5" t="s">
        <v>388</v>
      </c>
      <c r="F36" s="5">
        <v>2000.0</v>
      </c>
      <c r="G36" s="5" t="s">
        <v>207</v>
      </c>
      <c r="H36" s="5">
        <v>13.0</v>
      </c>
      <c r="I36" s="5" t="s">
        <v>208</v>
      </c>
      <c r="J36" s="5" t="s">
        <v>101</v>
      </c>
      <c r="K36" s="5" t="s">
        <v>102</v>
      </c>
      <c r="L36" s="5" t="s">
        <v>99</v>
      </c>
      <c r="M36" s="5" t="s">
        <v>103</v>
      </c>
      <c r="N36" s="5">
        <v>1.0</v>
      </c>
      <c r="O36" s="10" t="s">
        <v>475</v>
      </c>
      <c r="P36" s="5" t="s">
        <v>476</v>
      </c>
      <c r="Q36" s="5" t="s">
        <v>477</v>
      </c>
      <c r="R36" s="5" t="s">
        <v>99</v>
      </c>
      <c r="S36" s="5" t="s">
        <v>99</v>
      </c>
      <c r="T36" s="5" t="s">
        <v>99</v>
      </c>
      <c r="U36" s="5" t="s">
        <v>99</v>
      </c>
      <c r="V36" s="5" t="s">
        <v>99</v>
      </c>
      <c r="W36" s="5" t="s">
        <v>99</v>
      </c>
      <c r="X36" s="5">
        <v>1100.0</v>
      </c>
      <c r="Y36" s="5" t="s">
        <v>99</v>
      </c>
      <c r="Z36" s="5" t="s">
        <v>99</v>
      </c>
      <c r="AA36" s="5" t="s">
        <v>135</v>
      </c>
      <c r="AB36" s="5">
        <v>78.0</v>
      </c>
      <c r="AC36" s="5" t="s">
        <v>478</v>
      </c>
      <c r="AD36" s="5" t="s">
        <v>99</v>
      </c>
      <c r="AE36" s="5" t="s">
        <v>99</v>
      </c>
      <c r="AF36" s="5" t="s">
        <v>99</v>
      </c>
      <c r="AG36" s="5" t="s">
        <v>99</v>
      </c>
      <c r="AH36" s="11">
        <f t="shared" si="9"/>
        <v>59.436</v>
      </c>
      <c r="AI36" s="12">
        <f t="shared" si="10"/>
        <v>195</v>
      </c>
      <c r="AJ36" s="5">
        <v>65.0</v>
      </c>
      <c r="AK36" s="10" t="s">
        <v>99</v>
      </c>
      <c r="AL36" s="5">
        <v>1.0</v>
      </c>
      <c r="AM36" s="5">
        <v>7.5</v>
      </c>
      <c r="AN36" s="5" t="s">
        <v>99</v>
      </c>
      <c r="AO36" s="5" t="s">
        <v>99</v>
      </c>
      <c r="AP36" s="5" t="s">
        <v>99</v>
      </c>
      <c r="AQ36" s="5" t="s">
        <v>99</v>
      </c>
      <c r="AR36" s="5" t="s">
        <v>99</v>
      </c>
      <c r="AS36" s="5">
        <v>400.0</v>
      </c>
      <c r="AT36" s="5" t="s">
        <v>99</v>
      </c>
      <c r="AU36" s="5" t="s">
        <v>99</v>
      </c>
      <c r="AV36" s="5" t="s">
        <v>281</v>
      </c>
      <c r="AW36" s="5" t="s">
        <v>99</v>
      </c>
      <c r="AX36" s="5" t="s">
        <v>99</v>
      </c>
      <c r="AY36" s="5" t="s">
        <v>99</v>
      </c>
      <c r="AZ36" s="5" t="s">
        <v>99</v>
      </c>
      <c r="BA36" s="5" t="s">
        <v>99</v>
      </c>
      <c r="BB36" s="5" t="s">
        <v>99</v>
      </c>
      <c r="BC36" s="5" t="s">
        <v>99</v>
      </c>
      <c r="BD36" s="5" t="s">
        <v>99</v>
      </c>
      <c r="BE36" s="5" t="s">
        <v>99</v>
      </c>
      <c r="BF36" s="5" t="s">
        <v>99</v>
      </c>
      <c r="BG36" s="5" t="s">
        <v>99</v>
      </c>
      <c r="BH36" s="5" t="s">
        <v>99</v>
      </c>
      <c r="BI36" s="5" t="s">
        <v>99</v>
      </c>
      <c r="BJ36" s="5" t="s">
        <v>99</v>
      </c>
      <c r="BK36" s="5" t="s">
        <v>99</v>
      </c>
      <c r="BL36" s="5" t="s">
        <v>479</v>
      </c>
      <c r="BM36" s="5" t="s">
        <v>99</v>
      </c>
      <c r="BN36" s="5" t="s">
        <v>480</v>
      </c>
      <c r="BO36" s="5" t="s">
        <v>99</v>
      </c>
      <c r="BP36" s="5" t="s">
        <v>481</v>
      </c>
      <c r="BQ36" s="5" t="s">
        <v>113</v>
      </c>
      <c r="BR36" s="5" t="s">
        <v>99</v>
      </c>
      <c r="BS36" s="5" t="s">
        <v>99</v>
      </c>
      <c r="BT36" s="5" t="s">
        <v>99</v>
      </c>
      <c r="BU36" s="5" t="s">
        <v>99</v>
      </c>
      <c r="BV36" s="5" t="s">
        <v>99</v>
      </c>
      <c r="BW36" s="5" t="s">
        <v>99</v>
      </c>
      <c r="BX36" s="5" t="s">
        <v>99</v>
      </c>
      <c r="BY36" s="5" t="s">
        <v>99</v>
      </c>
      <c r="BZ36" s="5" t="s">
        <v>99</v>
      </c>
      <c r="CA36" s="5" t="s">
        <v>99</v>
      </c>
      <c r="CB36" s="5" t="s">
        <v>99</v>
      </c>
      <c r="CC36" s="5" t="s">
        <v>99</v>
      </c>
      <c r="CD36" s="5" t="s">
        <v>99</v>
      </c>
      <c r="CE36" s="5" t="s">
        <v>99</v>
      </c>
      <c r="CF36" s="5" t="s">
        <v>99</v>
      </c>
      <c r="CG36" s="5" t="s">
        <v>99</v>
      </c>
      <c r="CH36" s="5" t="s">
        <v>99</v>
      </c>
      <c r="CI36" s="5" t="s">
        <v>99</v>
      </c>
      <c r="CJ36" s="5" t="s">
        <v>99</v>
      </c>
      <c r="CK36" s="10" t="s">
        <v>482</v>
      </c>
      <c r="CL36" s="5" t="s">
        <v>99</v>
      </c>
      <c r="CM36" s="5" t="s">
        <v>99</v>
      </c>
      <c r="CN36" s="5" t="s">
        <v>99</v>
      </c>
      <c r="CO36" s="5" t="s">
        <v>99</v>
      </c>
      <c r="CP36" s="13" t="s">
        <v>483</v>
      </c>
      <c r="CQ36" s="6"/>
      <c r="CR36" s="6"/>
      <c r="CS36" s="6"/>
      <c r="CT36" s="6"/>
      <c r="CU36" s="6"/>
      <c r="CV36" s="6"/>
      <c r="CW36" s="6"/>
      <c r="CX36" s="6"/>
      <c r="CY36" s="6"/>
      <c r="CZ36" s="6"/>
    </row>
    <row r="37">
      <c r="A37" s="5" t="s">
        <v>94</v>
      </c>
      <c r="B37" s="5" t="s">
        <v>352</v>
      </c>
      <c r="C37" s="5" t="s">
        <v>474</v>
      </c>
      <c r="D37" s="5">
        <v>42939.0</v>
      </c>
      <c r="E37" s="5" t="s">
        <v>484</v>
      </c>
      <c r="F37" s="5">
        <v>2013.0</v>
      </c>
      <c r="G37" s="5" t="s">
        <v>485</v>
      </c>
      <c r="H37" s="5" t="s">
        <v>99</v>
      </c>
      <c r="I37" s="5" t="s">
        <v>130</v>
      </c>
      <c r="J37" s="5" t="s">
        <v>101</v>
      </c>
      <c r="K37" s="5" t="s">
        <v>102</v>
      </c>
      <c r="L37" s="5" t="s">
        <v>99</v>
      </c>
      <c r="M37" s="5" t="s">
        <v>131</v>
      </c>
      <c r="N37" s="5">
        <v>1.0</v>
      </c>
      <c r="O37" s="10" t="s">
        <v>486</v>
      </c>
      <c r="P37" s="5" t="s">
        <v>487</v>
      </c>
      <c r="Q37" s="5" t="s">
        <v>488</v>
      </c>
      <c r="R37" s="5" t="s">
        <v>99</v>
      </c>
      <c r="S37" s="5" t="s">
        <v>99</v>
      </c>
      <c r="T37" s="5" t="s">
        <v>99</v>
      </c>
      <c r="U37" s="5" t="s">
        <v>99</v>
      </c>
      <c r="V37" s="5" t="s">
        <v>99</v>
      </c>
      <c r="W37" s="5" t="s">
        <v>99</v>
      </c>
      <c r="X37" s="5">
        <v>1630.0</v>
      </c>
      <c r="Y37" s="5" t="s">
        <v>99</v>
      </c>
      <c r="Z37" s="5" t="s">
        <v>161</v>
      </c>
      <c r="AA37" s="5" t="s">
        <v>99</v>
      </c>
      <c r="AB37" s="10" t="s">
        <v>99</v>
      </c>
      <c r="AC37" s="5" t="s">
        <v>489</v>
      </c>
      <c r="AD37" s="5" t="s">
        <v>490</v>
      </c>
      <c r="AE37" s="5" t="s">
        <v>99</v>
      </c>
      <c r="AF37" s="5" t="s">
        <v>99</v>
      </c>
      <c r="AG37" s="5" t="s">
        <v>99</v>
      </c>
      <c r="AH37" s="15" t="s">
        <v>99</v>
      </c>
      <c r="AI37" s="14" t="s">
        <v>99</v>
      </c>
      <c r="AJ37" s="5" t="s">
        <v>99</v>
      </c>
      <c r="AK37" s="10" t="s">
        <v>99</v>
      </c>
      <c r="AL37" s="5">
        <v>1.0</v>
      </c>
      <c r="AM37" s="5">
        <v>6.5</v>
      </c>
      <c r="AN37" s="5" t="s">
        <v>99</v>
      </c>
      <c r="AO37" s="5" t="s">
        <v>99</v>
      </c>
      <c r="AP37" s="5" t="s">
        <v>99</v>
      </c>
      <c r="AQ37" s="5" t="s">
        <v>99</v>
      </c>
      <c r="AR37" s="5" t="s">
        <v>99</v>
      </c>
      <c r="AS37" s="5" t="s">
        <v>99</v>
      </c>
      <c r="AT37" s="5" t="s">
        <v>99</v>
      </c>
      <c r="AU37" s="5" t="s">
        <v>99</v>
      </c>
      <c r="AV37" s="5" t="s">
        <v>491</v>
      </c>
      <c r="AW37" s="5" t="s">
        <v>99</v>
      </c>
      <c r="AX37" s="5" t="s">
        <v>99</v>
      </c>
      <c r="AY37" s="5" t="s">
        <v>99</v>
      </c>
      <c r="AZ37" s="5" t="s">
        <v>99</v>
      </c>
      <c r="BA37" s="5" t="s">
        <v>99</v>
      </c>
      <c r="BB37" s="5" t="s">
        <v>99</v>
      </c>
      <c r="BC37" s="5" t="s">
        <v>99</v>
      </c>
      <c r="BD37" s="5" t="s">
        <v>99</v>
      </c>
      <c r="BE37" s="5" t="s">
        <v>469</v>
      </c>
      <c r="BF37" s="5" t="s">
        <v>99</v>
      </c>
      <c r="BG37" s="5" t="s">
        <v>99</v>
      </c>
      <c r="BH37" s="5" t="s">
        <v>99</v>
      </c>
      <c r="BI37" s="5" t="s">
        <v>397</v>
      </c>
      <c r="BJ37" s="5" t="s">
        <v>99</v>
      </c>
      <c r="BK37" s="5" t="s">
        <v>99</v>
      </c>
      <c r="BL37" s="5" t="s">
        <v>492</v>
      </c>
      <c r="BM37" s="5" t="s">
        <v>493</v>
      </c>
      <c r="BN37" s="5" t="s">
        <v>494</v>
      </c>
      <c r="BO37" s="5" t="s">
        <v>99</v>
      </c>
      <c r="BP37" s="5" t="s">
        <v>495</v>
      </c>
      <c r="BQ37" s="5" t="s">
        <v>113</v>
      </c>
      <c r="BR37" s="5" t="s">
        <v>99</v>
      </c>
      <c r="BS37" s="5" t="s">
        <v>99</v>
      </c>
      <c r="BT37" s="5" t="s">
        <v>99</v>
      </c>
      <c r="BU37" s="5" t="s">
        <v>99</v>
      </c>
      <c r="BV37" s="5" t="s">
        <v>99</v>
      </c>
      <c r="BW37" s="5" t="s">
        <v>99</v>
      </c>
      <c r="BX37" s="5" t="s">
        <v>99</v>
      </c>
      <c r="BY37" s="5" t="s">
        <v>99</v>
      </c>
      <c r="BZ37" s="5" t="s">
        <v>99</v>
      </c>
      <c r="CA37" s="5" t="s">
        <v>99</v>
      </c>
      <c r="CB37" s="5" t="s">
        <v>99</v>
      </c>
      <c r="CC37" s="5" t="s">
        <v>99</v>
      </c>
      <c r="CD37" s="5" t="s">
        <v>99</v>
      </c>
      <c r="CE37" s="5" t="s">
        <v>99</v>
      </c>
      <c r="CF37" s="5" t="s">
        <v>99</v>
      </c>
      <c r="CG37" s="5" t="s">
        <v>99</v>
      </c>
      <c r="CH37" s="5" t="s">
        <v>99</v>
      </c>
      <c r="CI37" s="5" t="s">
        <v>99</v>
      </c>
      <c r="CJ37" s="5" t="s">
        <v>99</v>
      </c>
      <c r="CK37" s="10" t="s">
        <v>496</v>
      </c>
      <c r="CL37" s="5" t="s">
        <v>99</v>
      </c>
      <c r="CM37" s="5" t="s">
        <v>99</v>
      </c>
      <c r="CN37" s="5" t="s">
        <v>99</v>
      </c>
      <c r="CO37" s="5" t="s">
        <v>99</v>
      </c>
      <c r="CP37" s="13" t="s">
        <v>497</v>
      </c>
      <c r="CQ37" s="6"/>
      <c r="CR37" s="6"/>
      <c r="CS37" s="6"/>
      <c r="CT37" s="6"/>
      <c r="CU37" s="6"/>
      <c r="CV37" s="6"/>
      <c r="CW37" s="6"/>
      <c r="CX37" s="6"/>
      <c r="CY37" s="6"/>
      <c r="CZ37" s="6"/>
    </row>
    <row r="38">
      <c r="A38" s="5" t="s">
        <v>94</v>
      </c>
      <c r="B38" s="5" t="s">
        <v>352</v>
      </c>
      <c r="C38" s="5" t="s">
        <v>498</v>
      </c>
      <c r="D38" s="5">
        <v>1907.0</v>
      </c>
      <c r="E38" s="5" t="s">
        <v>99</v>
      </c>
      <c r="F38" s="5">
        <v>1996.0</v>
      </c>
      <c r="G38" s="5" t="s">
        <v>117</v>
      </c>
      <c r="H38" s="5">
        <v>5.0</v>
      </c>
      <c r="I38" s="5" t="s">
        <v>100</v>
      </c>
      <c r="J38" s="5" t="s">
        <v>101</v>
      </c>
      <c r="K38" s="5" t="s">
        <v>102</v>
      </c>
      <c r="L38" s="5" t="s">
        <v>99</v>
      </c>
      <c r="M38" s="5" t="s">
        <v>209</v>
      </c>
      <c r="N38" s="5">
        <v>1.0</v>
      </c>
      <c r="O38" s="10" t="s">
        <v>499</v>
      </c>
      <c r="P38" s="5" t="s">
        <v>500</v>
      </c>
      <c r="Q38" s="5" t="s">
        <v>501</v>
      </c>
      <c r="R38" s="5" t="s">
        <v>502</v>
      </c>
      <c r="S38" s="5" t="s">
        <v>503</v>
      </c>
      <c r="T38" s="5">
        <v>31.5856283</v>
      </c>
      <c r="U38" s="5">
        <v>-87.9622174</v>
      </c>
      <c r="V38" s="5">
        <v>49.54</v>
      </c>
      <c r="W38" s="5">
        <v>151.0</v>
      </c>
      <c r="X38" s="5">
        <v>1500.0</v>
      </c>
      <c r="Y38" s="5" t="s">
        <v>99</v>
      </c>
      <c r="Z38" s="5" t="s">
        <v>99</v>
      </c>
      <c r="AA38" s="5" t="s">
        <v>214</v>
      </c>
      <c r="AB38" s="5">
        <v>29.0</v>
      </c>
      <c r="AC38" s="5" t="s">
        <v>279</v>
      </c>
      <c r="AD38" s="5" t="s">
        <v>395</v>
      </c>
      <c r="AE38" s="5" t="s">
        <v>99</v>
      </c>
      <c r="AF38" s="5" t="s">
        <v>99</v>
      </c>
      <c r="AG38" s="5" t="s">
        <v>99</v>
      </c>
      <c r="AH38" s="15" t="s">
        <v>99</v>
      </c>
      <c r="AI38" s="14" t="s">
        <v>99</v>
      </c>
      <c r="AJ38" s="5" t="s">
        <v>99</v>
      </c>
      <c r="AK38" s="10" t="s">
        <v>99</v>
      </c>
      <c r="AL38" s="5">
        <v>1.0</v>
      </c>
      <c r="AM38" s="5">
        <v>6.5</v>
      </c>
      <c r="AN38" s="5" t="s">
        <v>99</v>
      </c>
      <c r="AO38" s="5" t="s">
        <v>99</v>
      </c>
      <c r="AP38" s="5" t="s">
        <v>99</v>
      </c>
      <c r="AQ38" s="5" t="s">
        <v>99</v>
      </c>
      <c r="AR38" s="5" t="s">
        <v>99</v>
      </c>
      <c r="AS38" s="5" t="s">
        <v>99</v>
      </c>
      <c r="AT38" s="5" t="s">
        <v>99</v>
      </c>
      <c r="AU38" s="5" t="s">
        <v>99</v>
      </c>
      <c r="AV38" s="5" t="s">
        <v>99</v>
      </c>
      <c r="AW38" s="5" t="s">
        <v>99</v>
      </c>
      <c r="AX38" s="5" t="s">
        <v>99</v>
      </c>
      <c r="AY38" s="5" t="s">
        <v>99</v>
      </c>
      <c r="AZ38" s="5" t="s">
        <v>99</v>
      </c>
      <c r="BA38" s="5" t="s">
        <v>99</v>
      </c>
      <c r="BB38" s="5" t="s">
        <v>99</v>
      </c>
      <c r="BC38" s="5" t="s">
        <v>99</v>
      </c>
      <c r="BD38" s="5" t="s">
        <v>99</v>
      </c>
      <c r="BE38" s="5" t="s">
        <v>99</v>
      </c>
      <c r="BF38" s="5" t="s">
        <v>99</v>
      </c>
      <c r="BG38" s="5" t="s">
        <v>99</v>
      </c>
      <c r="BH38" s="5" t="s">
        <v>99</v>
      </c>
      <c r="BI38" s="5" t="s">
        <v>99</v>
      </c>
      <c r="BJ38" s="5" t="s">
        <v>99</v>
      </c>
      <c r="BK38" s="5" t="s">
        <v>99</v>
      </c>
      <c r="BL38" s="5" t="s">
        <v>99</v>
      </c>
      <c r="BM38" s="5" t="s">
        <v>99</v>
      </c>
      <c r="BN38" s="5" t="s">
        <v>209</v>
      </c>
      <c r="BO38" s="5" t="s">
        <v>99</v>
      </c>
      <c r="BP38" s="5" t="s">
        <v>99</v>
      </c>
      <c r="BQ38" s="5" t="s">
        <v>113</v>
      </c>
      <c r="BR38" s="5" t="s">
        <v>361</v>
      </c>
      <c r="BS38" s="5" t="s">
        <v>99</v>
      </c>
      <c r="BT38" s="5" t="s">
        <v>99</v>
      </c>
      <c r="BU38" s="5" t="s">
        <v>99</v>
      </c>
      <c r="BV38" s="5" t="s">
        <v>99</v>
      </c>
      <c r="BW38" s="5" t="s">
        <v>99</v>
      </c>
      <c r="BX38" s="5" t="s">
        <v>99</v>
      </c>
      <c r="BY38" s="5" t="s">
        <v>99</v>
      </c>
      <c r="BZ38" s="5" t="s">
        <v>99</v>
      </c>
      <c r="CA38" s="5" t="s">
        <v>99</v>
      </c>
      <c r="CB38" s="5" t="s">
        <v>99</v>
      </c>
      <c r="CC38" s="5" t="s">
        <v>99</v>
      </c>
      <c r="CD38" s="5" t="s">
        <v>99</v>
      </c>
      <c r="CE38" s="5" t="s">
        <v>99</v>
      </c>
      <c r="CF38" s="5" t="s">
        <v>99</v>
      </c>
      <c r="CG38" s="5" t="s">
        <v>99</v>
      </c>
      <c r="CH38" s="5" t="s">
        <v>99</v>
      </c>
      <c r="CI38" s="5" t="s">
        <v>99</v>
      </c>
      <c r="CJ38" s="5" t="s">
        <v>99</v>
      </c>
      <c r="CK38" s="5" t="s">
        <v>99</v>
      </c>
      <c r="CL38" s="5" t="s">
        <v>112</v>
      </c>
      <c r="CM38" s="5" t="s">
        <v>99</v>
      </c>
      <c r="CN38" s="5" t="s">
        <v>99</v>
      </c>
      <c r="CO38" s="5" t="s">
        <v>99</v>
      </c>
      <c r="CP38" s="13" t="s">
        <v>504</v>
      </c>
      <c r="CQ38" s="6"/>
      <c r="CR38" s="6"/>
      <c r="CS38" s="6"/>
      <c r="CT38" s="6"/>
      <c r="CU38" s="6"/>
      <c r="CV38" s="6"/>
      <c r="CW38" s="6"/>
      <c r="CX38" s="6"/>
      <c r="CY38" s="6"/>
      <c r="CZ38" s="6"/>
    </row>
    <row r="39">
      <c r="A39" s="5" t="s">
        <v>94</v>
      </c>
      <c r="B39" s="5" t="s">
        <v>352</v>
      </c>
      <c r="C39" s="5" t="s">
        <v>498</v>
      </c>
      <c r="D39" s="5">
        <v>24451.0</v>
      </c>
      <c r="E39" s="5" t="s">
        <v>404</v>
      </c>
      <c r="F39" s="5">
        <v>2001.0</v>
      </c>
      <c r="G39" s="5" t="s">
        <v>485</v>
      </c>
      <c r="H39" s="5" t="s">
        <v>99</v>
      </c>
      <c r="I39" s="5" t="s">
        <v>130</v>
      </c>
      <c r="J39" s="5" t="s">
        <v>118</v>
      </c>
      <c r="K39" s="5" t="s">
        <v>102</v>
      </c>
      <c r="L39" s="5" t="s">
        <v>99</v>
      </c>
      <c r="M39" s="5" t="s">
        <v>219</v>
      </c>
      <c r="N39" s="5">
        <v>2.0</v>
      </c>
      <c r="O39" s="10" t="s">
        <v>505</v>
      </c>
      <c r="P39" s="5" t="s">
        <v>506</v>
      </c>
      <c r="Q39" s="5" t="s">
        <v>507</v>
      </c>
      <c r="R39" s="5" t="s">
        <v>508</v>
      </c>
      <c r="S39" s="5" t="s">
        <v>509</v>
      </c>
      <c r="T39" s="5" t="s">
        <v>99</v>
      </c>
      <c r="U39" s="5" t="s">
        <v>99</v>
      </c>
      <c r="V39" s="5" t="s">
        <v>99</v>
      </c>
      <c r="W39" s="5" t="s">
        <v>99</v>
      </c>
      <c r="X39" s="5">
        <v>2200.0</v>
      </c>
      <c r="Y39" s="5" t="s">
        <v>99</v>
      </c>
      <c r="Z39" s="5" t="s">
        <v>161</v>
      </c>
      <c r="AA39" s="5" t="s">
        <v>99</v>
      </c>
      <c r="AB39" s="10" t="s">
        <v>99</v>
      </c>
      <c r="AC39" s="5" t="s">
        <v>510</v>
      </c>
      <c r="AD39" s="5" t="s">
        <v>511</v>
      </c>
      <c r="AE39" s="5" t="s">
        <v>99</v>
      </c>
      <c r="AF39" s="5" t="s">
        <v>99</v>
      </c>
      <c r="AG39" s="5" t="s">
        <v>99</v>
      </c>
      <c r="AH39" s="15" t="s">
        <v>99</v>
      </c>
      <c r="AI39" s="14" t="s">
        <v>99</v>
      </c>
      <c r="AJ39" s="5" t="s">
        <v>99</v>
      </c>
      <c r="AK39" s="10" t="s">
        <v>99</v>
      </c>
      <c r="AL39" s="5">
        <v>1.0</v>
      </c>
      <c r="AM39" s="5">
        <v>7.0</v>
      </c>
      <c r="AN39" s="5" t="s">
        <v>99</v>
      </c>
      <c r="AO39" s="5" t="s">
        <v>99</v>
      </c>
      <c r="AP39" s="5" t="s">
        <v>99</v>
      </c>
      <c r="AQ39" s="5" t="s">
        <v>99</v>
      </c>
      <c r="AR39" s="5" t="s">
        <v>99</v>
      </c>
      <c r="AS39" s="5" t="s">
        <v>99</v>
      </c>
      <c r="AT39" s="5" t="s">
        <v>99</v>
      </c>
      <c r="AU39" s="5" t="s">
        <v>99</v>
      </c>
      <c r="AV39" s="5" t="s">
        <v>110</v>
      </c>
      <c r="AW39" s="5" t="s">
        <v>99</v>
      </c>
      <c r="AX39" s="5" t="s">
        <v>99</v>
      </c>
      <c r="AY39" s="5" t="s">
        <v>99</v>
      </c>
      <c r="AZ39" s="5" t="s">
        <v>99</v>
      </c>
      <c r="BA39" s="5" t="s">
        <v>99</v>
      </c>
      <c r="BB39" s="5" t="s">
        <v>99</v>
      </c>
      <c r="BC39" s="5" t="s">
        <v>99</v>
      </c>
      <c r="BD39" s="5" t="s">
        <v>99</v>
      </c>
      <c r="BE39" s="5" t="s">
        <v>99</v>
      </c>
      <c r="BF39" s="5" t="s">
        <v>99</v>
      </c>
      <c r="BG39" s="5" t="s">
        <v>99</v>
      </c>
      <c r="BH39" s="5" t="s">
        <v>99</v>
      </c>
      <c r="BI39" s="5" t="s">
        <v>99</v>
      </c>
      <c r="BJ39" s="5" t="s">
        <v>99</v>
      </c>
      <c r="BK39" s="5" t="s">
        <v>99</v>
      </c>
      <c r="BL39" s="5" t="s">
        <v>99</v>
      </c>
      <c r="BM39" s="5" t="s">
        <v>99</v>
      </c>
      <c r="BN39" s="5" t="s">
        <v>512</v>
      </c>
      <c r="BO39" s="5" t="s">
        <v>112</v>
      </c>
      <c r="BP39" s="5" t="s">
        <v>99</v>
      </c>
      <c r="BQ39" s="5" t="s">
        <v>113</v>
      </c>
      <c r="BR39" s="5" t="s">
        <v>99</v>
      </c>
      <c r="BS39" s="5" t="s">
        <v>99</v>
      </c>
      <c r="BT39" s="5" t="s">
        <v>99</v>
      </c>
      <c r="BU39" s="5" t="s">
        <v>99</v>
      </c>
      <c r="BV39" s="5" t="s">
        <v>99</v>
      </c>
      <c r="BW39" s="5" t="s">
        <v>99</v>
      </c>
      <c r="BX39" s="5" t="s">
        <v>99</v>
      </c>
      <c r="BY39" s="5" t="s">
        <v>99</v>
      </c>
      <c r="BZ39" s="5" t="s">
        <v>99</v>
      </c>
      <c r="CA39" s="5" t="s">
        <v>99</v>
      </c>
      <c r="CB39" s="5" t="s">
        <v>99</v>
      </c>
      <c r="CC39" s="5" t="s">
        <v>99</v>
      </c>
      <c r="CD39" s="5" t="s">
        <v>99</v>
      </c>
      <c r="CE39" s="5" t="s">
        <v>99</v>
      </c>
      <c r="CF39" s="5" t="s">
        <v>99</v>
      </c>
      <c r="CG39" s="5" t="s">
        <v>99</v>
      </c>
      <c r="CH39" s="5" t="s">
        <v>99</v>
      </c>
      <c r="CI39" s="5" t="s">
        <v>99</v>
      </c>
      <c r="CJ39" s="5" t="s">
        <v>513</v>
      </c>
      <c r="CK39" s="10" t="s">
        <v>514</v>
      </c>
      <c r="CL39" s="5" t="s">
        <v>99</v>
      </c>
      <c r="CM39" s="5" t="s">
        <v>99</v>
      </c>
      <c r="CN39" s="5" t="s">
        <v>99</v>
      </c>
      <c r="CO39" s="5" t="s">
        <v>99</v>
      </c>
      <c r="CP39" s="13" t="s">
        <v>515</v>
      </c>
      <c r="CQ39" s="6"/>
      <c r="CR39" s="6"/>
      <c r="CS39" s="6"/>
      <c r="CT39" s="6"/>
      <c r="CU39" s="6"/>
      <c r="CV39" s="6"/>
      <c r="CW39" s="6"/>
      <c r="CX39" s="6"/>
      <c r="CY39" s="6"/>
      <c r="CZ39" s="6"/>
    </row>
    <row r="40">
      <c r="A40" s="5" t="s">
        <v>94</v>
      </c>
      <c r="B40" s="5" t="s">
        <v>352</v>
      </c>
      <c r="C40" s="5" t="s">
        <v>498</v>
      </c>
      <c r="D40" s="5">
        <v>43402.0</v>
      </c>
      <c r="E40" s="5" t="s">
        <v>484</v>
      </c>
      <c r="F40" s="5">
        <v>2002.0</v>
      </c>
      <c r="G40" s="5" t="s">
        <v>129</v>
      </c>
      <c r="H40" s="5" t="s">
        <v>99</v>
      </c>
      <c r="I40" s="5" t="s">
        <v>130</v>
      </c>
      <c r="J40" s="5" t="s">
        <v>118</v>
      </c>
      <c r="K40" s="5" t="s">
        <v>102</v>
      </c>
      <c r="L40" s="5" t="s">
        <v>99</v>
      </c>
      <c r="M40" s="5" t="s">
        <v>209</v>
      </c>
      <c r="N40" s="5">
        <v>2.0</v>
      </c>
      <c r="O40" s="10" t="s">
        <v>516</v>
      </c>
      <c r="P40" s="5" t="s">
        <v>517</v>
      </c>
      <c r="Q40" s="5" t="s">
        <v>518</v>
      </c>
      <c r="R40" s="5" t="s">
        <v>519</v>
      </c>
      <c r="S40" s="5" t="s">
        <v>99</v>
      </c>
      <c r="T40" s="5" t="s">
        <v>99</v>
      </c>
      <c r="U40" s="5" t="s">
        <v>99</v>
      </c>
      <c r="V40" s="5" t="s">
        <v>99</v>
      </c>
      <c r="W40" s="5" t="s">
        <v>99</v>
      </c>
      <c r="X40" s="5" t="s">
        <v>99</v>
      </c>
      <c r="Y40" s="5" t="s">
        <v>99</v>
      </c>
      <c r="Z40" s="5" t="s">
        <v>99</v>
      </c>
      <c r="AA40" s="5" t="s">
        <v>99</v>
      </c>
      <c r="AB40" s="10" t="s">
        <v>99</v>
      </c>
      <c r="AC40" s="5" t="s">
        <v>279</v>
      </c>
      <c r="AD40" s="5" t="s">
        <v>520</v>
      </c>
      <c r="AE40" s="5" t="s">
        <v>99</v>
      </c>
      <c r="AF40" s="5" t="s">
        <v>99</v>
      </c>
      <c r="AG40" s="5" t="s">
        <v>99</v>
      </c>
      <c r="AH40" s="15" t="s">
        <v>99</v>
      </c>
      <c r="AI40" s="14" t="s">
        <v>99</v>
      </c>
      <c r="AJ40" s="5" t="s">
        <v>99</v>
      </c>
      <c r="AK40" s="10" t="s">
        <v>99</v>
      </c>
      <c r="AL40" s="5">
        <v>1.0</v>
      </c>
      <c r="AM40" s="5">
        <v>9.0</v>
      </c>
      <c r="AN40" s="5" t="s">
        <v>99</v>
      </c>
      <c r="AO40" s="5" t="s">
        <v>99</v>
      </c>
      <c r="AP40" s="5">
        <v>4.5</v>
      </c>
      <c r="AQ40" s="5" t="s">
        <v>99</v>
      </c>
      <c r="AR40" s="5" t="s">
        <v>99</v>
      </c>
      <c r="AS40" s="5" t="s">
        <v>99</v>
      </c>
      <c r="AT40" s="5" t="s">
        <v>99</v>
      </c>
      <c r="AU40" s="5" t="s">
        <v>99</v>
      </c>
      <c r="AV40" s="5" t="s">
        <v>164</v>
      </c>
      <c r="AW40" s="5" t="s">
        <v>99</v>
      </c>
      <c r="AX40" s="5" t="s">
        <v>99</v>
      </c>
      <c r="AY40" s="5" t="s">
        <v>99</v>
      </c>
      <c r="AZ40" s="5" t="s">
        <v>99</v>
      </c>
      <c r="BA40" s="5" t="s">
        <v>99</v>
      </c>
      <c r="BB40" s="5" t="s">
        <v>99</v>
      </c>
      <c r="BC40" s="5" t="s">
        <v>99</v>
      </c>
      <c r="BD40" s="5" t="s">
        <v>99</v>
      </c>
      <c r="BE40" s="5" t="s">
        <v>99</v>
      </c>
      <c r="BF40" s="5" t="s">
        <v>99</v>
      </c>
      <c r="BG40" s="5" t="s">
        <v>99</v>
      </c>
      <c r="BH40" s="5" t="s">
        <v>99</v>
      </c>
      <c r="BI40" s="5" t="s">
        <v>99</v>
      </c>
      <c r="BJ40" s="5" t="s">
        <v>99</v>
      </c>
      <c r="BK40" s="5" t="s">
        <v>99</v>
      </c>
      <c r="BL40" s="5" t="s">
        <v>99</v>
      </c>
      <c r="BM40" s="5" t="s">
        <v>99</v>
      </c>
      <c r="BN40" s="5" t="s">
        <v>209</v>
      </c>
      <c r="BO40" s="5" t="s">
        <v>99</v>
      </c>
      <c r="BP40" s="5" t="s">
        <v>99</v>
      </c>
      <c r="BQ40" s="5" t="s">
        <v>113</v>
      </c>
      <c r="BR40" s="5" t="s">
        <v>99</v>
      </c>
      <c r="BS40" s="5" t="s">
        <v>99</v>
      </c>
      <c r="BT40" s="5" t="s">
        <v>99</v>
      </c>
      <c r="BU40" s="5" t="s">
        <v>99</v>
      </c>
      <c r="BV40" s="5" t="s">
        <v>99</v>
      </c>
      <c r="BW40" s="5" t="s">
        <v>99</v>
      </c>
      <c r="BX40" s="5" t="s">
        <v>99</v>
      </c>
      <c r="BY40" s="5" t="s">
        <v>99</v>
      </c>
      <c r="BZ40" s="5" t="s">
        <v>99</v>
      </c>
      <c r="CA40" s="5" t="s">
        <v>99</v>
      </c>
      <c r="CB40" s="5" t="s">
        <v>99</v>
      </c>
      <c r="CC40" s="5" t="s">
        <v>99</v>
      </c>
      <c r="CD40" s="5" t="s">
        <v>99</v>
      </c>
      <c r="CE40" s="5" t="s">
        <v>99</v>
      </c>
      <c r="CF40" s="5" t="s">
        <v>99</v>
      </c>
      <c r="CG40" s="5" t="s">
        <v>99</v>
      </c>
      <c r="CH40" s="5" t="s">
        <v>99</v>
      </c>
      <c r="CI40" s="5" t="s">
        <v>99</v>
      </c>
      <c r="CJ40" s="5" t="s">
        <v>521</v>
      </c>
      <c r="CK40" s="10" t="s">
        <v>522</v>
      </c>
      <c r="CL40" s="5" t="s">
        <v>99</v>
      </c>
      <c r="CM40" s="5" t="s">
        <v>99</v>
      </c>
      <c r="CN40" s="5" t="s">
        <v>99</v>
      </c>
      <c r="CO40" s="5" t="s">
        <v>99</v>
      </c>
      <c r="CP40" s="13" t="s">
        <v>523</v>
      </c>
      <c r="CQ40" s="6"/>
      <c r="CR40" s="6"/>
      <c r="CS40" s="6"/>
      <c r="CT40" s="6"/>
      <c r="CU40" s="6"/>
      <c r="CV40" s="6"/>
      <c r="CW40" s="6"/>
      <c r="CX40" s="6"/>
      <c r="CY40" s="6"/>
      <c r="CZ40" s="6"/>
    </row>
    <row r="41">
      <c r="A41" s="5" t="s">
        <v>94</v>
      </c>
      <c r="B41" s="5" t="s">
        <v>352</v>
      </c>
      <c r="C41" s="5" t="s">
        <v>498</v>
      </c>
      <c r="D41" s="5">
        <v>49238.0</v>
      </c>
      <c r="E41" s="5" t="s">
        <v>484</v>
      </c>
      <c r="F41" s="5">
        <v>2015.0</v>
      </c>
      <c r="G41" s="5" t="s">
        <v>143</v>
      </c>
      <c r="H41" s="5">
        <v>5.0</v>
      </c>
      <c r="I41" s="5" t="s">
        <v>144</v>
      </c>
      <c r="J41" s="5" t="s">
        <v>101</v>
      </c>
      <c r="K41" s="5" t="s">
        <v>102</v>
      </c>
      <c r="L41" s="5" t="s">
        <v>99</v>
      </c>
      <c r="M41" s="5" t="s">
        <v>273</v>
      </c>
      <c r="N41" s="5">
        <v>1.0</v>
      </c>
      <c r="O41" s="10" t="s">
        <v>524</v>
      </c>
      <c r="P41" s="5" t="s">
        <v>525</v>
      </c>
      <c r="Q41" s="5" t="s">
        <v>526</v>
      </c>
      <c r="R41" s="5" t="s">
        <v>527</v>
      </c>
      <c r="S41" s="5" t="s">
        <v>99</v>
      </c>
      <c r="T41" s="5" t="s">
        <v>99</v>
      </c>
      <c r="U41" s="5" t="s">
        <v>99</v>
      </c>
      <c r="V41" s="5" t="s">
        <v>99</v>
      </c>
      <c r="W41" s="5" t="s">
        <v>99</v>
      </c>
      <c r="X41" s="5">
        <v>330.0</v>
      </c>
      <c r="Y41" s="5" t="s">
        <v>99</v>
      </c>
      <c r="Z41" s="5" t="s">
        <v>99</v>
      </c>
      <c r="AA41" s="5" t="s">
        <v>278</v>
      </c>
      <c r="AB41" s="5">
        <v>85.0</v>
      </c>
      <c r="AC41" s="5" t="s">
        <v>279</v>
      </c>
      <c r="AD41" s="5" t="s">
        <v>99</v>
      </c>
      <c r="AE41" s="5" t="s">
        <v>99</v>
      </c>
      <c r="AF41" s="5" t="s">
        <v>99</v>
      </c>
      <c r="AG41" s="5">
        <v>20.0</v>
      </c>
      <c r="AH41" s="15" t="s">
        <v>99</v>
      </c>
      <c r="AI41" s="14" t="s">
        <v>99</v>
      </c>
      <c r="AJ41" s="5" t="s">
        <v>99</v>
      </c>
      <c r="AK41" s="10" t="s">
        <v>99</v>
      </c>
      <c r="AL41" s="5">
        <v>1.0</v>
      </c>
      <c r="AM41" s="5">
        <v>8.5</v>
      </c>
      <c r="AN41" s="5" t="s">
        <v>99</v>
      </c>
      <c r="AO41" s="5" t="s">
        <v>99</v>
      </c>
      <c r="AP41" s="5" t="s">
        <v>99</v>
      </c>
      <c r="AQ41" s="5" t="s">
        <v>99</v>
      </c>
      <c r="AR41" s="5" t="s">
        <v>99</v>
      </c>
      <c r="AS41" s="5">
        <v>800.0</v>
      </c>
      <c r="AT41" s="5" t="s">
        <v>99</v>
      </c>
      <c r="AU41" s="5" t="s">
        <v>99</v>
      </c>
      <c r="AV41" s="5" t="s">
        <v>110</v>
      </c>
      <c r="AW41" s="5" t="s">
        <v>99</v>
      </c>
      <c r="AX41" s="5" t="s">
        <v>99</v>
      </c>
      <c r="AY41" s="5" t="s">
        <v>99</v>
      </c>
      <c r="AZ41" s="5" t="s">
        <v>99</v>
      </c>
      <c r="BA41" s="5" t="s">
        <v>99</v>
      </c>
      <c r="BB41" s="5" t="s">
        <v>99</v>
      </c>
      <c r="BC41" s="5" t="s">
        <v>99</v>
      </c>
      <c r="BD41" s="5" t="s">
        <v>99</v>
      </c>
      <c r="BE41" s="5">
        <v>4.5</v>
      </c>
      <c r="BF41" s="5" t="s">
        <v>99</v>
      </c>
      <c r="BG41" s="5" t="s">
        <v>99</v>
      </c>
      <c r="BH41" s="5" t="s">
        <v>99</v>
      </c>
      <c r="BI41" s="5" t="s">
        <v>99</v>
      </c>
      <c r="BJ41" s="5" t="s">
        <v>99</v>
      </c>
      <c r="BK41" s="5" t="s">
        <v>99</v>
      </c>
      <c r="BL41" s="5" t="s">
        <v>528</v>
      </c>
      <c r="BM41" s="5" t="s">
        <v>99</v>
      </c>
      <c r="BN41" s="5" t="s">
        <v>529</v>
      </c>
      <c r="BO41" s="5" t="s">
        <v>99</v>
      </c>
      <c r="BP41" s="5" t="s">
        <v>99</v>
      </c>
      <c r="BQ41" s="5" t="s">
        <v>113</v>
      </c>
      <c r="BR41" s="5" t="s">
        <v>99</v>
      </c>
      <c r="BS41" s="5" t="s">
        <v>99</v>
      </c>
      <c r="BT41" s="5" t="s">
        <v>99</v>
      </c>
      <c r="BU41" s="5">
        <v>1.0</v>
      </c>
      <c r="BV41" s="5" t="s">
        <v>99</v>
      </c>
      <c r="BW41" s="5" t="s">
        <v>99</v>
      </c>
      <c r="BX41" s="5">
        <v>16.0</v>
      </c>
      <c r="BY41" s="5" t="s">
        <v>99</v>
      </c>
      <c r="BZ41" s="5" t="s">
        <v>99</v>
      </c>
      <c r="CA41" s="5" t="s">
        <v>99</v>
      </c>
      <c r="CB41" s="5" t="s">
        <v>99</v>
      </c>
      <c r="CC41" s="5" t="s">
        <v>99</v>
      </c>
      <c r="CD41" s="5" t="s">
        <v>99</v>
      </c>
      <c r="CE41" s="5" t="s">
        <v>99</v>
      </c>
      <c r="CF41" s="5" t="s">
        <v>99</v>
      </c>
      <c r="CG41" s="5" t="s">
        <v>99</v>
      </c>
      <c r="CH41" s="5" t="s">
        <v>99</v>
      </c>
      <c r="CI41" s="5" t="s">
        <v>99</v>
      </c>
      <c r="CJ41" s="5" t="s">
        <v>530</v>
      </c>
      <c r="CK41" s="10" t="s">
        <v>531</v>
      </c>
      <c r="CL41" s="5" t="s">
        <v>99</v>
      </c>
      <c r="CM41" s="5" t="s">
        <v>99</v>
      </c>
      <c r="CN41" s="5" t="s">
        <v>99</v>
      </c>
      <c r="CO41" s="5" t="s">
        <v>99</v>
      </c>
      <c r="CP41" s="13" t="s">
        <v>532</v>
      </c>
      <c r="CQ41" s="6"/>
      <c r="CR41" s="6"/>
      <c r="CS41" s="6"/>
      <c r="CT41" s="6"/>
      <c r="CU41" s="6"/>
      <c r="CV41" s="6"/>
      <c r="CW41" s="6"/>
      <c r="CX41" s="6"/>
      <c r="CY41" s="6"/>
      <c r="CZ41" s="6"/>
    </row>
    <row r="42">
      <c r="A42" s="5" t="s">
        <v>94</v>
      </c>
      <c r="B42" s="5" t="s">
        <v>352</v>
      </c>
      <c r="C42" s="5" t="s">
        <v>533</v>
      </c>
      <c r="D42" s="5">
        <v>22969.0</v>
      </c>
      <c r="E42" s="5" t="s">
        <v>534</v>
      </c>
      <c r="F42" s="5">
        <v>2008.0</v>
      </c>
      <c r="G42" s="5" t="s">
        <v>389</v>
      </c>
      <c r="H42" s="5">
        <v>19.0</v>
      </c>
      <c r="I42" s="5" t="s">
        <v>100</v>
      </c>
      <c r="J42" s="5" t="s">
        <v>118</v>
      </c>
      <c r="K42" s="5" t="s">
        <v>319</v>
      </c>
      <c r="L42" s="5" t="s">
        <v>99</v>
      </c>
      <c r="M42" s="5" t="s">
        <v>320</v>
      </c>
      <c r="N42" s="5">
        <v>3.0</v>
      </c>
      <c r="O42" s="10" t="s">
        <v>535</v>
      </c>
      <c r="P42" s="5" t="s">
        <v>536</v>
      </c>
      <c r="Q42" s="5" t="s">
        <v>99</v>
      </c>
      <c r="R42" s="5" t="s">
        <v>537</v>
      </c>
      <c r="S42" s="5" t="s">
        <v>538</v>
      </c>
      <c r="T42" s="10">
        <v>33.4536111</v>
      </c>
      <c r="U42" s="10">
        <v>-85.8725</v>
      </c>
      <c r="V42" s="5">
        <v>307.933</v>
      </c>
      <c r="W42" s="5">
        <v>1053.0</v>
      </c>
      <c r="X42" s="5">
        <v>300.0</v>
      </c>
      <c r="Y42" s="5">
        <v>14.0</v>
      </c>
      <c r="Z42" s="5" t="s">
        <v>161</v>
      </c>
      <c r="AA42" s="5" t="s">
        <v>539</v>
      </c>
      <c r="AB42" s="5">
        <v>100.0</v>
      </c>
      <c r="AC42" s="5" t="s">
        <v>540</v>
      </c>
      <c r="AD42" s="5" t="s">
        <v>99</v>
      </c>
      <c r="AE42" s="5" t="s">
        <v>99</v>
      </c>
      <c r="AF42" s="5" t="s">
        <v>99</v>
      </c>
      <c r="AG42" s="5" t="s">
        <v>99</v>
      </c>
      <c r="AH42" s="11">
        <f t="shared" ref="AH42:AH43" si="11">CONVERT(AJ42, "yd", "m")</f>
        <v>91.44</v>
      </c>
      <c r="AI42" s="12">
        <f t="shared" ref="AI42:AI43" si="12">CONVERT(AH42, "m", "ft")</f>
        <v>300</v>
      </c>
      <c r="AJ42" s="5">
        <v>100.0</v>
      </c>
      <c r="AK42" s="10" t="s">
        <v>99</v>
      </c>
      <c r="AL42" s="5" t="s">
        <v>99</v>
      </c>
      <c r="AM42" s="5" t="s">
        <v>99</v>
      </c>
      <c r="AN42" s="5" t="s">
        <v>99</v>
      </c>
      <c r="AO42" s="5" t="s">
        <v>99</v>
      </c>
      <c r="AP42" s="5" t="s">
        <v>99</v>
      </c>
      <c r="AQ42" s="5" t="s">
        <v>99</v>
      </c>
      <c r="AR42" s="5" t="s">
        <v>99</v>
      </c>
      <c r="AS42" s="5" t="s">
        <v>99</v>
      </c>
      <c r="AT42" s="5" t="s">
        <v>99</v>
      </c>
      <c r="AU42" s="5" t="s">
        <v>99</v>
      </c>
      <c r="AV42" s="5" t="s">
        <v>99</v>
      </c>
      <c r="AW42" s="5" t="s">
        <v>99</v>
      </c>
      <c r="AX42" s="5" t="s">
        <v>99</v>
      </c>
      <c r="AY42" s="5" t="s">
        <v>99</v>
      </c>
      <c r="AZ42" s="5" t="s">
        <v>99</v>
      </c>
      <c r="BA42" s="5" t="s">
        <v>99</v>
      </c>
      <c r="BB42" s="5" t="s">
        <v>99</v>
      </c>
      <c r="BC42" s="5" t="s">
        <v>99</v>
      </c>
      <c r="BD42" s="5" t="s">
        <v>99</v>
      </c>
      <c r="BE42" s="5" t="s">
        <v>99</v>
      </c>
      <c r="BF42" s="5" t="s">
        <v>99</v>
      </c>
      <c r="BG42" s="5" t="s">
        <v>99</v>
      </c>
      <c r="BH42" s="5" t="s">
        <v>99</v>
      </c>
      <c r="BI42" s="5" t="s">
        <v>99</v>
      </c>
      <c r="BJ42" s="5" t="s">
        <v>99</v>
      </c>
      <c r="BK42" s="5" t="s">
        <v>99</v>
      </c>
      <c r="BL42" s="5" t="s">
        <v>99</v>
      </c>
      <c r="BM42" s="5" t="s">
        <v>99</v>
      </c>
      <c r="BN42" s="5" t="s">
        <v>541</v>
      </c>
      <c r="BO42" s="5" t="s">
        <v>99</v>
      </c>
      <c r="BP42" s="5" t="s">
        <v>99</v>
      </c>
      <c r="BQ42" s="5" t="s">
        <v>99</v>
      </c>
      <c r="BR42" s="5" t="s">
        <v>99</v>
      </c>
      <c r="BS42" s="5" t="s">
        <v>112</v>
      </c>
      <c r="BT42" s="5" t="s">
        <v>542</v>
      </c>
      <c r="BU42" s="5" t="s">
        <v>99</v>
      </c>
      <c r="BV42" s="5" t="s">
        <v>99</v>
      </c>
      <c r="BW42" s="5" t="s">
        <v>99</v>
      </c>
      <c r="BX42" s="5" t="s">
        <v>99</v>
      </c>
      <c r="BY42" s="5" t="s">
        <v>99</v>
      </c>
      <c r="BZ42" s="5" t="s">
        <v>99</v>
      </c>
      <c r="CA42" s="5" t="s">
        <v>99</v>
      </c>
      <c r="CB42" s="5" t="s">
        <v>99</v>
      </c>
      <c r="CC42" s="5" t="s">
        <v>99</v>
      </c>
      <c r="CD42" s="5" t="s">
        <v>99</v>
      </c>
      <c r="CE42" s="5" t="s">
        <v>99</v>
      </c>
      <c r="CF42" s="5" t="s">
        <v>99</v>
      </c>
      <c r="CG42" s="5" t="s">
        <v>99</v>
      </c>
      <c r="CH42" s="5" t="s">
        <v>99</v>
      </c>
      <c r="CI42" s="5" t="s">
        <v>99</v>
      </c>
      <c r="CJ42" s="5" t="s">
        <v>99</v>
      </c>
      <c r="CK42" s="10" t="s">
        <v>543</v>
      </c>
      <c r="CL42" s="5" t="s">
        <v>112</v>
      </c>
      <c r="CM42" s="5" t="s">
        <v>99</v>
      </c>
      <c r="CN42" s="5" t="s">
        <v>99</v>
      </c>
      <c r="CO42" s="5" t="s">
        <v>99</v>
      </c>
      <c r="CP42" s="13" t="s">
        <v>544</v>
      </c>
      <c r="CQ42" s="6"/>
      <c r="CR42" s="6"/>
      <c r="CS42" s="6"/>
      <c r="CT42" s="6"/>
      <c r="CU42" s="6"/>
      <c r="CV42" s="6"/>
      <c r="CW42" s="6"/>
      <c r="CX42" s="6"/>
      <c r="CY42" s="6"/>
      <c r="CZ42" s="6"/>
    </row>
    <row r="43">
      <c r="A43" s="5" t="s">
        <v>94</v>
      </c>
      <c r="B43" s="5" t="s">
        <v>352</v>
      </c>
      <c r="C43" s="5" t="s">
        <v>533</v>
      </c>
      <c r="D43" s="5">
        <v>42692.0</v>
      </c>
      <c r="E43" s="5" t="s">
        <v>484</v>
      </c>
      <c r="F43" s="5">
        <v>2013.0</v>
      </c>
      <c r="G43" s="5" t="s">
        <v>234</v>
      </c>
      <c r="H43" s="5">
        <v>10.0</v>
      </c>
      <c r="I43" s="5" t="s">
        <v>130</v>
      </c>
      <c r="J43" s="5" t="s">
        <v>118</v>
      </c>
      <c r="K43" s="5" t="s">
        <v>102</v>
      </c>
      <c r="L43" s="5" t="s">
        <v>99</v>
      </c>
      <c r="M43" s="5" t="s">
        <v>209</v>
      </c>
      <c r="N43" s="5">
        <v>1.0</v>
      </c>
      <c r="O43" s="10" t="s">
        <v>545</v>
      </c>
      <c r="P43" s="5" t="s">
        <v>546</v>
      </c>
      <c r="Q43" s="5" t="s">
        <v>547</v>
      </c>
      <c r="R43" s="5" t="s">
        <v>548</v>
      </c>
      <c r="S43" s="5" t="s">
        <v>99</v>
      </c>
      <c r="T43" s="5" t="s">
        <v>99</v>
      </c>
      <c r="U43" s="5" t="s">
        <v>99</v>
      </c>
      <c r="V43" s="5" t="s">
        <v>99</v>
      </c>
      <c r="W43" s="5" t="s">
        <v>99</v>
      </c>
      <c r="X43" s="5">
        <v>1415.0</v>
      </c>
      <c r="Y43" s="5" t="s">
        <v>99</v>
      </c>
      <c r="Z43" s="5" t="s">
        <v>161</v>
      </c>
      <c r="AA43" s="5" t="s">
        <v>549</v>
      </c>
      <c r="AB43" s="5">
        <v>53.0</v>
      </c>
      <c r="AC43" s="5" t="s">
        <v>279</v>
      </c>
      <c r="AD43" s="5" t="s">
        <v>395</v>
      </c>
      <c r="AE43" s="5" t="s">
        <v>99</v>
      </c>
      <c r="AF43" s="5" t="s">
        <v>99</v>
      </c>
      <c r="AG43" s="5" t="s">
        <v>99</v>
      </c>
      <c r="AH43" s="11">
        <f t="shared" si="11"/>
        <v>18.288</v>
      </c>
      <c r="AI43" s="12">
        <f t="shared" si="12"/>
        <v>60</v>
      </c>
      <c r="AJ43" s="5">
        <v>20.0</v>
      </c>
      <c r="AK43" s="10" t="s">
        <v>99</v>
      </c>
      <c r="AL43" s="5">
        <v>1.0</v>
      </c>
      <c r="AM43" s="5">
        <v>8.5</v>
      </c>
      <c r="AN43" s="5" t="s">
        <v>99</v>
      </c>
      <c r="AO43" s="5" t="s">
        <v>99</v>
      </c>
      <c r="AP43" s="5" t="s">
        <v>99</v>
      </c>
      <c r="AQ43" s="5" t="s">
        <v>99</v>
      </c>
      <c r="AR43" s="5" t="s">
        <v>99</v>
      </c>
      <c r="AS43" s="5" t="s">
        <v>99</v>
      </c>
      <c r="AT43" s="5" t="s">
        <v>99</v>
      </c>
      <c r="AU43" s="5" t="s">
        <v>99</v>
      </c>
      <c r="AV43" s="5" t="s">
        <v>550</v>
      </c>
      <c r="AW43" s="5" t="s">
        <v>99</v>
      </c>
      <c r="AX43" s="5" t="s">
        <v>99</v>
      </c>
      <c r="AY43" s="5" t="s">
        <v>99</v>
      </c>
      <c r="AZ43" s="5" t="s">
        <v>99</v>
      </c>
      <c r="BA43" s="5" t="s">
        <v>99</v>
      </c>
      <c r="BB43" s="5" t="s">
        <v>99</v>
      </c>
      <c r="BC43" s="5" t="s">
        <v>99</v>
      </c>
      <c r="BD43" s="5" t="s">
        <v>99</v>
      </c>
      <c r="BE43" s="5" t="s">
        <v>99</v>
      </c>
      <c r="BF43" s="5" t="s">
        <v>99</v>
      </c>
      <c r="BG43" s="5" t="s">
        <v>99</v>
      </c>
      <c r="BH43" s="5" t="s">
        <v>99</v>
      </c>
      <c r="BI43" s="5" t="s">
        <v>99</v>
      </c>
      <c r="BJ43" s="5" t="s">
        <v>99</v>
      </c>
      <c r="BK43" s="5" t="s">
        <v>99</v>
      </c>
      <c r="BL43" s="5" t="s">
        <v>551</v>
      </c>
      <c r="BM43" s="5" t="s">
        <v>99</v>
      </c>
      <c r="BN43" s="5" t="s">
        <v>209</v>
      </c>
      <c r="BO43" s="5" t="s">
        <v>99</v>
      </c>
      <c r="BP43" s="5" t="s">
        <v>552</v>
      </c>
      <c r="BQ43" s="5" t="s">
        <v>113</v>
      </c>
      <c r="BR43" s="5" t="s">
        <v>99</v>
      </c>
      <c r="BS43" s="5" t="s">
        <v>99</v>
      </c>
      <c r="BT43" s="5" t="s">
        <v>99</v>
      </c>
      <c r="BU43" s="5" t="s">
        <v>99</v>
      </c>
      <c r="BV43" s="5" t="s">
        <v>99</v>
      </c>
      <c r="BW43" s="5" t="s">
        <v>99</v>
      </c>
      <c r="BX43" s="5" t="s">
        <v>99</v>
      </c>
      <c r="BY43" s="5" t="s">
        <v>99</v>
      </c>
      <c r="BZ43" s="5" t="s">
        <v>99</v>
      </c>
      <c r="CA43" s="5" t="s">
        <v>99</v>
      </c>
      <c r="CB43" s="5" t="s">
        <v>99</v>
      </c>
      <c r="CC43" s="5" t="s">
        <v>99</v>
      </c>
      <c r="CD43" s="5" t="s">
        <v>99</v>
      </c>
      <c r="CE43" s="5" t="s">
        <v>99</v>
      </c>
      <c r="CF43" s="5" t="s">
        <v>99</v>
      </c>
      <c r="CG43" s="5" t="s">
        <v>99</v>
      </c>
      <c r="CH43" s="5" t="s">
        <v>99</v>
      </c>
      <c r="CI43" s="5" t="s">
        <v>99</v>
      </c>
      <c r="CJ43" s="5" t="s">
        <v>99</v>
      </c>
      <c r="CK43" s="10" t="s">
        <v>553</v>
      </c>
      <c r="CL43" s="5" t="s">
        <v>99</v>
      </c>
      <c r="CM43" s="5" t="s">
        <v>99</v>
      </c>
      <c r="CN43" s="5" t="s">
        <v>99</v>
      </c>
      <c r="CO43" s="5" t="s">
        <v>99</v>
      </c>
      <c r="CP43" s="13" t="s">
        <v>554</v>
      </c>
      <c r="CQ43" s="6"/>
      <c r="CR43" s="6"/>
      <c r="CS43" s="6"/>
      <c r="CT43" s="6"/>
      <c r="CU43" s="6"/>
      <c r="CV43" s="6"/>
      <c r="CW43" s="6"/>
      <c r="CX43" s="6"/>
      <c r="CY43" s="6"/>
      <c r="CZ43" s="6"/>
    </row>
    <row r="44">
      <c r="A44" s="5" t="s">
        <v>94</v>
      </c>
      <c r="B44" s="5" t="s">
        <v>352</v>
      </c>
      <c r="C44" s="5" t="s">
        <v>555</v>
      </c>
      <c r="D44" s="5">
        <v>273.0</v>
      </c>
      <c r="E44" s="5" t="s">
        <v>556</v>
      </c>
      <c r="F44" s="5">
        <v>1994.0</v>
      </c>
      <c r="G44" s="5" t="s">
        <v>129</v>
      </c>
      <c r="H44" s="5" t="s">
        <v>99</v>
      </c>
      <c r="I44" s="5" t="s">
        <v>130</v>
      </c>
      <c r="J44" s="5" t="s">
        <v>118</v>
      </c>
      <c r="K44" s="5" t="s">
        <v>193</v>
      </c>
      <c r="L44" s="5" t="s">
        <v>99</v>
      </c>
      <c r="M44" s="5" t="s">
        <v>99</v>
      </c>
      <c r="N44" s="5">
        <v>2.0</v>
      </c>
      <c r="O44" s="10" t="s">
        <v>557</v>
      </c>
      <c r="P44" s="5" t="s">
        <v>558</v>
      </c>
      <c r="Q44" s="5" t="s">
        <v>559</v>
      </c>
      <c r="R44" s="5" t="s">
        <v>560</v>
      </c>
      <c r="S44" s="5" t="s">
        <v>538</v>
      </c>
      <c r="T44" s="5" t="s">
        <v>99</v>
      </c>
      <c r="U44" s="5" t="s">
        <v>99</v>
      </c>
      <c r="V44" s="5" t="s">
        <v>99</v>
      </c>
      <c r="W44" s="5" t="s">
        <v>99</v>
      </c>
      <c r="X44" s="5">
        <v>1000.0</v>
      </c>
      <c r="Y44" s="5" t="s">
        <v>99</v>
      </c>
      <c r="Z44" s="5" t="s">
        <v>99</v>
      </c>
      <c r="AA44" s="5" t="s">
        <v>99</v>
      </c>
      <c r="AB44" s="10" t="s">
        <v>99</v>
      </c>
      <c r="AC44" s="5" t="s">
        <v>561</v>
      </c>
      <c r="AD44" s="5" t="s">
        <v>511</v>
      </c>
      <c r="AE44" s="5" t="s">
        <v>99</v>
      </c>
      <c r="AF44" s="5" t="s">
        <v>99</v>
      </c>
      <c r="AG44" s="5" t="s">
        <v>99</v>
      </c>
      <c r="AH44" s="15" t="s">
        <v>99</v>
      </c>
      <c r="AI44" s="14" t="s">
        <v>99</v>
      </c>
      <c r="AJ44" s="5" t="s">
        <v>99</v>
      </c>
      <c r="AK44" s="10" t="s">
        <v>99</v>
      </c>
      <c r="AL44" s="5" t="s">
        <v>99</v>
      </c>
      <c r="AM44" s="5" t="s">
        <v>99</v>
      </c>
      <c r="AN44" s="5" t="s">
        <v>99</v>
      </c>
      <c r="AO44" s="5" t="s">
        <v>99</v>
      </c>
      <c r="AP44" s="5" t="s">
        <v>99</v>
      </c>
      <c r="AQ44" s="5" t="s">
        <v>99</v>
      </c>
      <c r="AR44" s="5" t="s">
        <v>99</v>
      </c>
      <c r="AS44" s="5" t="s">
        <v>99</v>
      </c>
      <c r="AT44" s="5" t="s">
        <v>99</v>
      </c>
      <c r="AU44" s="5" t="s">
        <v>99</v>
      </c>
      <c r="AV44" s="5" t="s">
        <v>99</v>
      </c>
      <c r="AW44" s="5" t="s">
        <v>99</v>
      </c>
      <c r="AX44" s="5" t="s">
        <v>99</v>
      </c>
      <c r="AY44" s="5" t="s">
        <v>99</v>
      </c>
      <c r="AZ44" s="5" t="s">
        <v>99</v>
      </c>
      <c r="BA44" s="5" t="s">
        <v>99</v>
      </c>
      <c r="BB44" s="5" t="s">
        <v>99</v>
      </c>
      <c r="BC44" s="5" t="s">
        <v>99</v>
      </c>
      <c r="BD44" s="5" t="s">
        <v>99</v>
      </c>
      <c r="BE44" s="5" t="s">
        <v>99</v>
      </c>
      <c r="BF44" s="5" t="s">
        <v>99</v>
      </c>
      <c r="BG44" s="5" t="s">
        <v>99</v>
      </c>
      <c r="BH44" s="5" t="s">
        <v>99</v>
      </c>
      <c r="BI44" s="5" t="s">
        <v>99</v>
      </c>
      <c r="BJ44" s="5" t="s">
        <v>99</v>
      </c>
      <c r="BK44" s="5" t="s">
        <v>99</v>
      </c>
      <c r="BL44" s="5" t="s">
        <v>99</v>
      </c>
      <c r="BM44" s="5" t="s">
        <v>99</v>
      </c>
      <c r="BN44" s="5" t="s">
        <v>99</v>
      </c>
      <c r="BO44" s="5" t="s">
        <v>99</v>
      </c>
      <c r="BP44" s="5" t="s">
        <v>99</v>
      </c>
      <c r="BQ44" s="5" t="s">
        <v>99</v>
      </c>
      <c r="BR44" s="5" t="s">
        <v>562</v>
      </c>
      <c r="BS44" s="5" t="s">
        <v>99</v>
      </c>
      <c r="BT44" s="5" t="s">
        <v>99</v>
      </c>
      <c r="BU44" s="5" t="s">
        <v>99</v>
      </c>
      <c r="BV44" s="5" t="s">
        <v>99</v>
      </c>
      <c r="BW44" s="5" t="s">
        <v>99</v>
      </c>
      <c r="BX44" s="5" t="s">
        <v>99</v>
      </c>
      <c r="BY44" s="5" t="s">
        <v>99</v>
      </c>
      <c r="BZ44" s="5" t="s">
        <v>99</v>
      </c>
      <c r="CA44" s="5" t="s">
        <v>99</v>
      </c>
      <c r="CB44" s="5" t="s">
        <v>99</v>
      </c>
      <c r="CC44" s="5" t="s">
        <v>99</v>
      </c>
      <c r="CD44" s="5" t="s">
        <v>99</v>
      </c>
      <c r="CE44" s="5" t="s">
        <v>99</v>
      </c>
      <c r="CF44" s="5" t="s">
        <v>99</v>
      </c>
      <c r="CG44" s="5" t="s">
        <v>99</v>
      </c>
      <c r="CH44" s="5" t="s">
        <v>99</v>
      </c>
      <c r="CI44" s="5" t="s">
        <v>99</v>
      </c>
      <c r="CJ44" s="5" t="s">
        <v>563</v>
      </c>
      <c r="CK44" s="10" t="s">
        <v>99</v>
      </c>
      <c r="CL44" s="5" t="s">
        <v>99</v>
      </c>
      <c r="CM44" s="5" t="s">
        <v>99</v>
      </c>
      <c r="CN44" s="5" t="s">
        <v>99</v>
      </c>
      <c r="CO44" s="5" t="s">
        <v>99</v>
      </c>
      <c r="CP44" s="13" t="s">
        <v>564</v>
      </c>
      <c r="CQ44" s="6"/>
      <c r="CR44" s="6"/>
      <c r="CS44" s="6"/>
      <c r="CT44" s="6"/>
      <c r="CU44" s="6"/>
      <c r="CV44" s="6"/>
      <c r="CW44" s="6"/>
      <c r="CX44" s="6"/>
      <c r="CY44" s="6"/>
      <c r="CZ44" s="6"/>
    </row>
    <row r="45">
      <c r="A45" s="5" t="s">
        <v>94</v>
      </c>
      <c r="B45" s="5" t="s">
        <v>352</v>
      </c>
      <c r="C45" s="5" t="s">
        <v>555</v>
      </c>
      <c r="D45" s="5">
        <v>67423.0</v>
      </c>
      <c r="E45" s="5" t="s">
        <v>379</v>
      </c>
      <c r="F45" s="5">
        <v>2020.0</v>
      </c>
      <c r="G45" s="5" t="s">
        <v>157</v>
      </c>
      <c r="H45" s="5" t="s">
        <v>99</v>
      </c>
      <c r="I45" s="5" t="s">
        <v>144</v>
      </c>
      <c r="J45" s="5" t="s">
        <v>101</v>
      </c>
      <c r="K45" s="5" t="s">
        <v>102</v>
      </c>
      <c r="L45" s="5" t="s">
        <v>99</v>
      </c>
      <c r="M45" s="5" t="s">
        <v>209</v>
      </c>
      <c r="N45" s="5">
        <v>2.0</v>
      </c>
      <c r="O45" s="10" t="s">
        <v>565</v>
      </c>
      <c r="P45" s="5" t="s">
        <v>566</v>
      </c>
      <c r="Q45" s="5" t="s">
        <v>559</v>
      </c>
      <c r="R45" s="5" t="s">
        <v>567</v>
      </c>
      <c r="S45" s="5" t="s">
        <v>99</v>
      </c>
      <c r="T45" s="10">
        <v>33.6434123</v>
      </c>
      <c r="U45" s="10">
        <v>-85.4196091</v>
      </c>
      <c r="V45" s="5">
        <v>304.039</v>
      </c>
      <c r="W45" s="5">
        <v>992.0</v>
      </c>
      <c r="X45" s="5">
        <v>1507.0</v>
      </c>
      <c r="Y45" s="5" t="s">
        <v>409</v>
      </c>
      <c r="Z45" s="5" t="s">
        <v>161</v>
      </c>
      <c r="AA45" s="5" t="s">
        <v>99</v>
      </c>
      <c r="AB45" s="10" t="s">
        <v>99</v>
      </c>
      <c r="AC45" s="5" t="s">
        <v>568</v>
      </c>
      <c r="AD45" s="5" t="s">
        <v>99</v>
      </c>
      <c r="AE45" s="5" t="s">
        <v>99</v>
      </c>
      <c r="AF45" s="5" t="s">
        <v>99</v>
      </c>
      <c r="AG45" s="5" t="s">
        <v>99</v>
      </c>
      <c r="AH45" s="11">
        <f t="shared" ref="AH45:AH47" si="13">CONVERT(AJ45, "yd", "m")</f>
        <v>45.72</v>
      </c>
      <c r="AI45" s="12">
        <f t="shared" ref="AI45:AI47" si="14">CONVERT(AH45, "m", "ft")</f>
        <v>150</v>
      </c>
      <c r="AJ45" s="5">
        <v>50.0</v>
      </c>
      <c r="AK45" s="10" t="s">
        <v>99</v>
      </c>
      <c r="AL45" s="5">
        <v>1.0</v>
      </c>
      <c r="AM45" s="5">
        <v>8.0</v>
      </c>
      <c r="AN45" s="5" t="s">
        <v>99</v>
      </c>
      <c r="AO45" s="5" t="s">
        <v>99</v>
      </c>
      <c r="AP45" s="5" t="s">
        <v>99</v>
      </c>
      <c r="AQ45" s="5" t="s">
        <v>99</v>
      </c>
      <c r="AR45" s="5" t="s">
        <v>99</v>
      </c>
      <c r="AS45" s="5" t="s">
        <v>99</v>
      </c>
      <c r="AT45" s="5" t="s">
        <v>99</v>
      </c>
      <c r="AU45" s="5" t="s">
        <v>99</v>
      </c>
      <c r="AV45" s="5" t="s">
        <v>569</v>
      </c>
      <c r="AW45" s="5" t="s">
        <v>99</v>
      </c>
      <c r="AX45" s="5" t="s">
        <v>99</v>
      </c>
      <c r="AY45" s="5" t="s">
        <v>99</v>
      </c>
      <c r="AZ45" s="5" t="s">
        <v>99</v>
      </c>
      <c r="BA45" s="5" t="s">
        <v>99</v>
      </c>
      <c r="BB45" s="5" t="s">
        <v>99</v>
      </c>
      <c r="BC45" s="5" t="s">
        <v>99</v>
      </c>
      <c r="BD45" s="5" t="s">
        <v>99</v>
      </c>
      <c r="BE45" s="5" t="s">
        <v>99</v>
      </c>
      <c r="BF45" s="5" t="s">
        <v>99</v>
      </c>
      <c r="BG45" s="5" t="s">
        <v>300</v>
      </c>
      <c r="BH45" s="5" t="s">
        <v>99</v>
      </c>
      <c r="BI45" s="5" t="s">
        <v>99</v>
      </c>
      <c r="BJ45" s="5" t="s">
        <v>99</v>
      </c>
      <c r="BK45" s="5" t="s">
        <v>99</v>
      </c>
      <c r="BL45" s="5" t="s">
        <v>570</v>
      </c>
      <c r="BM45" s="5" t="s">
        <v>99</v>
      </c>
      <c r="BN45" s="5" t="s">
        <v>209</v>
      </c>
      <c r="BO45" s="5" t="s">
        <v>99</v>
      </c>
      <c r="BP45" s="5" t="s">
        <v>552</v>
      </c>
      <c r="BQ45" s="5" t="s">
        <v>113</v>
      </c>
      <c r="BR45" s="5" t="s">
        <v>99</v>
      </c>
      <c r="BS45" s="5" t="s">
        <v>99</v>
      </c>
      <c r="BT45" s="5" t="s">
        <v>99</v>
      </c>
      <c r="BU45" s="5" t="s">
        <v>99</v>
      </c>
      <c r="BV45" s="5" t="s">
        <v>99</v>
      </c>
      <c r="BW45" s="5" t="s">
        <v>99</v>
      </c>
      <c r="BX45" s="5" t="s">
        <v>99</v>
      </c>
      <c r="BY45" s="5" t="s">
        <v>99</v>
      </c>
      <c r="BZ45" s="5" t="s">
        <v>99</v>
      </c>
      <c r="CA45" s="5" t="s">
        <v>99</v>
      </c>
      <c r="CB45" s="5" t="s">
        <v>99</v>
      </c>
      <c r="CC45" s="5" t="s">
        <v>99</v>
      </c>
      <c r="CD45" s="5" t="s">
        <v>99</v>
      </c>
      <c r="CE45" s="5" t="s">
        <v>99</v>
      </c>
      <c r="CF45" s="5" t="s">
        <v>99</v>
      </c>
      <c r="CG45" s="5" t="s">
        <v>99</v>
      </c>
      <c r="CH45" s="5" t="s">
        <v>99</v>
      </c>
      <c r="CI45" s="5" t="s">
        <v>99</v>
      </c>
      <c r="CJ45" s="5" t="s">
        <v>99</v>
      </c>
      <c r="CK45" s="10" t="s">
        <v>571</v>
      </c>
      <c r="CL45" s="5" t="s">
        <v>112</v>
      </c>
      <c r="CM45" s="5" t="s">
        <v>99</v>
      </c>
      <c r="CN45" s="5" t="s">
        <v>99</v>
      </c>
      <c r="CO45" s="5" t="s">
        <v>99</v>
      </c>
      <c r="CP45" s="13" t="s">
        <v>572</v>
      </c>
      <c r="CQ45" s="6"/>
      <c r="CR45" s="6"/>
      <c r="CS45" s="6"/>
      <c r="CT45" s="6"/>
      <c r="CU45" s="6"/>
      <c r="CV45" s="6"/>
      <c r="CW45" s="6"/>
      <c r="CX45" s="6"/>
      <c r="CY45" s="6"/>
      <c r="CZ45" s="6"/>
    </row>
    <row r="46">
      <c r="A46" s="5" t="s">
        <v>94</v>
      </c>
      <c r="B46" s="5" t="s">
        <v>352</v>
      </c>
      <c r="C46" s="5" t="s">
        <v>555</v>
      </c>
      <c r="D46" s="5">
        <v>75577.0</v>
      </c>
      <c r="E46" s="5" t="s">
        <v>379</v>
      </c>
      <c r="F46" s="5">
        <v>2023.0</v>
      </c>
      <c r="G46" s="5" t="s">
        <v>98</v>
      </c>
      <c r="H46" s="5">
        <v>9.0</v>
      </c>
      <c r="I46" s="5" t="s">
        <v>100</v>
      </c>
      <c r="J46" s="5" t="s">
        <v>101</v>
      </c>
      <c r="K46" s="5" t="s">
        <v>102</v>
      </c>
      <c r="L46" s="5" t="s">
        <v>99</v>
      </c>
      <c r="M46" s="5" t="s">
        <v>450</v>
      </c>
      <c r="N46" s="5">
        <v>2.0</v>
      </c>
      <c r="O46" s="10" t="s">
        <v>573</v>
      </c>
      <c r="P46" s="5" t="s">
        <v>574</v>
      </c>
      <c r="Q46" s="5" t="s">
        <v>559</v>
      </c>
      <c r="R46" s="5" t="s">
        <v>575</v>
      </c>
      <c r="S46" s="5" t="s">
        <v>99</v>
      </c>
      <c r="T46" s="5">
        <v>33.651749</v>
      </c>
      <c r="U46" s="5">
        <v>-85.523357</v>
      </c>
      <c r="V46" s="5">
        <v>287.84</v>
      </c>
      <c r="W46" s="5">
        <v>936.0</v>
      </c>
      <c r="X46" s="5">
        <v>1630.0</v>
      </c>
      <c r="Y46" s="5" t="s">
        <v>99</v>
      </c>
      <c r="Z46" s="5" t="s">
        <v>99</v>
      </c>
      <c r="AA46" s="5" t="s">
        <v>278</v>
      </c>
      <c r="AB46" s="5">
        <v>88.0</v>
      </c>
      <c r="AC46" s="5" t="s">
        <v>576</v>
      </c>
      <c r="AD46" s="5" t="s">
        <v>99</v>
      </c>
      <c r="AE46" s="5" t="s">
        <v>99</v>
      </c>
      <c r="AF46" s="5" t="s">
        <v>99</v>
      </c>
      <c r="AG46" s="5">
        <v>5.0</v>
      </c>
      <c r="AH46" s="11">
        <f t="shared" si="13"/>
        <v>45.72</v>
      </c>
      <c r="AI46" s="12">
        <f t="shared" si="14"/>
        <v>150</v>
      </c>
      <c r="AJ46" s="5">
        <v>50.0</v>
      </c>
      <c r="AK46" s="10" t="s">
        <v>99</v>
      </c>
      <c r="AL46" s="5">
        <v>1.0</v>
      </c>
      <c r="AM46" s="5">
        <v>8.0</v>
      </c>
      <c r="AN46" s="5" t="s">
        <v>99</v>
      </c>
      <c r="AO46" s="5" t="s">
        <v>99</v>
      </c>
      <c r="AP46" s="5" t="s">
        <v>99</v>
      </c>
      <c r="AQ46" s="5" t="s">
        <v>99</v>
      </c>
      <c r="AR46" s="5" t="s">
        <v>99</v>
      </c>
      <c r="AS46" s="5" t="s">
        <v>99</v>
      </c>
      <c r="AT46" s="5" t="s">
        <v>99</v>
      </c>
      <c r="AU46" s="5" t="s">
        <v>99</v>
      </c>
      <c r="AV46" s="5" t="s">
        <v>164</v>
      </c>
      <c r="AW46" s="5" t="s">
        <v>99</v>
      </c>
      <c r="AX46" s="5" t="s">
        <v>99</v>
      </c>
      <c r="AY46" s="5" t="s">
        <v>99</v>
      </c>
      <c r="AZ46" s="5" t="s">
        <v>99</v>
      </c>
      <c r="BA46" s="5" t="s">
        <v>99</v>
      </c>
      <c r="BB46" s="5" t="s">
        <v>99</v>
      </c>
      <c r="BC46" s="5" t="s">
        <v>99</v>
      </c>
      <c r="BD46" s="5" t="s">
        <v>99</v>
      </c>
      <c r="BE46" s="5" t="s">
        <v>99</v>
      </c>
      <c r="BF46" s="5" t="s">
        <v>99</v>
      </c>
      <c r="BG46" s="5" t="s">
        <v>99</v>
      </c>
      <c r="BH46" s="5" t="s">
        <v>99</v>
      </c>
      <c r="BI46" s="5" t="s">
        <v>99</v>
      </c>
      <c r="BJ46" s="5" t="s">
        <v>99</v>
      </c>
      <c r="BK46" s="5" t="s">
        <v>99</v>
      </c>
      <c r="BL46" s="5" t="s">
        <v>99</v>
      </c>
      <c r="BM46" s="5" t="s">
        <v>99</v>
      </c>
      <c r="BN46" s="5" t="s">
        <v>450</v>
      </c>
      <c r="BO46" s="5" t="s">
        <v>112</v>
      </c>
      <c r="BP46" s="5" t="s">
        <v>99</v>
      </c>
      <c r="BQ46" s="5" t="s">
        <v>113</v>
      </c>
      <c r="BR46" s="5" t="s">
        <v>361</v>
      </c>
      <c r="BS46" s="5" t="s">
        <v>99</v>
      </c>
      <c r="BT46" s="5" t="s">
        <v>99</v>
      </c>
      <c r="BU46" s="5" t="s">
        <v>99</v>
      </c>
      <c r="BV46" s="5" t="s">
        <v>99</v>
      </c>
      <c r="BW46" s="5" t="s">
        <v>99</v>
      </c>
      <c r="BX46" s="5" t="s">
        <v>99</v>
      </c>
      <c r="BY46" s="5" t="s">
        <v>99</v>
      </c>
      <c r="BZ46" s="5" t="s">
        <v>99</v>
      </c>
      <c r="CA46" s="5" t="s">
        <v>99</v>
      </c>
      <c r="CB46" s="5" t="s">
        <v>99</v>
      </c>
      <c r="CC46" s="5" t="s">
        <v>99</v>
      </c>
      <c r="CD46" s="5" t="s">
        <v>99</v>
      </c>
      <c r="CE46" s="5" t="s">
        <v>99</v>
      </c>
      <c r="CF46" s="5" t="s">
        <v>99</v>
      </c>
      <c r="CG46" s="5" t="s">
        <v>99</v>
      </c>
      <c r="CH46" s="5" t="s">
        <v>99</v>
      </c>
      <c r="CI46" s="5" t="s">
        <v>99</v>
      </c>
      <c r="CJ46" s="5" t="s">
        <v>99</v>
      </c>
      <c r="CK46" s="10" t="s">
        <v>577</v>
      </c>
      <c r="CL46" s="5" t="s">
        <v>112</v>
      </c>
      <c r="CM46" s="5" t="s">
        <v>99</v>
      </c>
      <c r="CN46" s="5" t="s">
        <v>99</v>
      </c>
      <c r="CO46" s="5" t="s">
        <v>99</v>
      </c>
      <c r="CP46" s="13" t="s">
        <v>578</v>
      </c>
      <c r="CQ46" s="6"/>
      <c r="CR46" s="6"/>
      <c r="CS46" s="6"/>
      <c r="CT46" s="6"/>
      <c r="CU46" s="6"/>
      <c r="CV46" s="6"/>
      <c r="CW46" s="6"/>
      <c r="CX46" s="6"/>
      <c r="CY46" s="6"/>
      <c r="CZ46" s="6"/>
    </row>
    <row r="47">
      <c r="A47" s="5" t="s">
        <v>94</v>
      </c>
      <c r="B47" s="5" t="s">
        <v>352</v>
      </c>
      <c r="C47" s="5" t="s">
        <v>579</v>
      </c>
      <c r="D47" s="5">
        <v>47975.0</v>
      </c>
      <c r="E47" s="5" t="s">
        <v>462</v>
      </c>
      <c r="F47" s="5">
        <v>2013.0</v>
      </c>
      <c r="G47" s="5" t="s">
        <v>389</v>
      </c>
      <c r="H47" s="5">
        <v>28.0</v>
      </c>
      <c r="I47" s="5" t="s">
        <v>100</v>
      </c>
      <c r="J47" s="5" t="s">
        <v>101</v>
      </c>
      <c r="K47" s="5" t="s">
        <v>102</v>
      </c>
      <c r="L47" s="5" t="s">
        <v>99</v>
      </c>
      <c r="M47" s="5" t="s">
        <v>209</v>
      </c>
      <c r="N47" s="5">
        <v>1.0</v>
      </c>
      <c r="O47" s="10" t="s">
        <v>580</v>
      </c>
      <c r="P47" s="5" t="s">
        <v>581</v>
      </c>
      <c r="Q47" s="5" t="s">
        <v>582</v>
      </c>
      <c r="R47" s="5" t="s">
        <v>583</v>
      </c>
      <c r="S47" s="5" t="s">
        <v>99</v>
      </c>
      <c r="T47" s="5" t="s">
        <v>99</v>
      </c>
      <c r="U47" s="5" t="s">
        <v>99</v>
      </c>
      <c r="V47" s="5" t="s">
        <v>99</v>
      </c>
      <c r="W47" s="5" t="s">
        <v>99</v>
      </c>
      <c r="X47" s="5">
        <v>1700.0</v>
      </c>
      <c r="Y47" s="5" t="s">
        <v>265</v>
      </c>
      <c r="Z47" s="5" t="s">
        <v>161</v>
      </c>
      <c r="AA47" s="5" t="s">
        <v>278</v>
      </c>
      <c r="AB47" s="5">
        <v>98.0</v>
      </c>
      <c r="AC47" s="5" t="s">
        <v>584</v>
      </c>
      <c r="AD47" s="5" t="s">
        <v>99</v>
      </c>
      <c r="AE47" s="5" t="s">
        <v>99</v>
      </c>
      <c r="AF47" s="5" t="s">
        <v>99</v>
      </c>
      <c r="AG47" s="5" t="s">
        <v>99</v>
      </c>
      <c r="AH47" s="11">
        <f t="shared" si="13"/>
        <v>91.44</v>
      </c>
      <c r="AI47" s="12">
        <f t="shared" si="14"/>
        <v>300</v>
      </c>
      <c r="AJ47" s="5">
        <v>100.0</v>
      </c>
      <c r="AK47" s="10" t="s">
        <v>99</v>
      </c>
      <c r="AL47" s="5">
        <v>1.0</v>
      </c>
      <c r="AM47" s="5">
        <v>9.0</v>
      </c>
      <c r="AN47" s="5" t="s">
        <v>99</v>
      </c>
      <c r="AO47" s="5" t="s">
        <v>99</v>
      </c>
      <c r="AP47" s="5" t="s">
        <v>99</v>
      </c>
      <c r="AQ47" s="5" t="s">
        <v>99</v>
      </c>
      <c r="AR47" s="5" t="s">
        <v>99</v>
      </c>
      <c r="AS47" s="5" t="s">
        <v>99</v>
      </c>
      <c r="AT47" s="5" t="s">
        <v>99</v>
      </c>
      <c r="AU47" s="5" t="s">
        <v>99</v>
      </c>
      <c r="AV47" s="5" t="s">
        <v>550</v>
      </c>
      <c r="AW47" s="5" t="s">
        <v>99</v>
      </c>
      <c r="AX47" s="5" t="s">
        <v>99</v>
      </c>
      <c r="AY47" s="5" t="s">
        <v>99</v>
      </c>
      <c r="AZ47" s="5" t="s">
        <v>585</v>
      </c>
      <c r="BA47" s="5" t="s">
        <v>99</v>
      </c>
      <c r="BB47" s="5" t="s">
        <v>99</v>
      </c>
      <c r="BC47" s="5" t="s">
        <v>99</v>
      </c>
      <c r="BD47" s="5" t="s">
        <v>99</v>
      </c>
      <c r="BE47" s="5" t="s">
        <v>99</v>
      </c>
      <c r="BF47" s="5" t="s">
        <v>99</v>
      </c>
      <c r="BG47" s="5" t="s">
        <v>99</v>
      </c>
      <c r="BH47" s="5" t="s">
        <v>99</v>
      </c>
      <c r="BI47" s="5" t="s">
        <v>99</v>
      </c>
      <c r="BJ47" s="5" t="s">
        <v>99</v>
      </c>
      <c r="BK47" s="5" t="s">
        <v>99</v>
      </c>
      <c r="BL47" s="5" t="s">
        <v>586</v>
      </c>
      <c r="BM47" s="5" t="s">
        <v>99</v>
      </c>
      <c r="BN47" s="5" t="s">
        <v>209</v>
      </c>
      <c r="BO47" s="5" t="s">
        <v>99</v>
      </c>
      <c r="BP47" s="5" t="s">
        <v>99</v>
      </c>
      <c r="BQ47" s="5" t="s">
        <v>113</v>
      </c>
      <c r="BR47" s="5" t="s">
        <v>99</v>
      </c>
      <c r="BS47" s="5" t="s">
        <v>99</v>
      </c>
      <c r="BT47" s="5" t="s">
        <v>99</v>
      </c>
      <c r="BU47" s="5" t="s">
        <v>99</v>
      </c>
      <c r="BV47" s="5" t="s">
        <v>99</v>
      </c>
      <c r="BW47" s="5" t="s">
        <v>99</v>
      </c>
      <c r="BX47" s="5" t="s">
        <v>99</v>
      </c>
      <c r="BY47" s="5" t="s">
        <v>99</v>
      </c>
      <c r="BZ47" s="5" t="s">
        <v>99</v>
      </c>
      <c r="CA47" s="5" t="s">
        <v>99</v>
      </c>
      <c r="CB47" s="5" t="s">
        <v>99</v>
      </c>
      <c r="CC47" s="5" t="s">
        <v>99</v>
      </c>
      <c r="CD47" s="5" t="s">
        <v>99</v>
      </c>
      <c r="CE47" s="5" t="s">
        <v>99</v>
      </c>
      <c r="CF47" s="5" t="s">
        <v>99</v>
      </c>
      <c r="CG47" s="5" t="s">
        <v>99</v>
      </c>
      <c r="CH47" s="5" t="s">
        <v>99</v>
      </c>
      <c r="CI47" s="5" t="s">
        <v>99</v>
      </c>
      <c r="CJ47" s="5" t="s">
        <v>99</v>
      </c>
      <c r="CK47" s="10" t="s">
        <v>587</v>
      </c>
      <c r="CL47" s="5" t="s">
        <v>99</v>
      </c>
      <c r="CM47" s="5" t="s">
        <v>99</v>
      </c>
      <c r="CN47" s="5" t="s">
        <v>99</v>
      </c>
      <c r="CO47" s="5" t="s">
        <v>99</v>
      </c>
      <c r="CP47" s="13" t="s">
        <v>588</v>
      </c>
      <c r="CQ47" s="6"/>
      <c r="CR47" s="6"/>
      <c r="CS47" s="6"/>
      <c r="CT47" s="6"/>
      <c r="CU47" s="6"/>
      <c r="CV47" s="6"/>
      <c r="CW47" s="6"/>
      <c r="CX47" s="6"/>
      <c r="CY47" s="6"/>
      <c r="CZ47" s="6"/>
    </row>
    <row r="48">
      <c r="A48" s="5" t="s">
        <v>94</v>
      </c>
      <c r="B48" s="5" t="s">
        <v>352</v>
      </c>
      <c r="C48" s="5" t="s">
        <v>589</v>
      </c>
      <c r="D48" s="5">
        <v>577.0</v>
      </c>
      <c r="E48" s="5" t="s">
        <v>99</v>
      </c>
      <c r="F48" s="5">
        <v>1979.0</v>
      </c>
      <c r="G48" s="5" t="s">
        <v>99</v>
      </c>
      <c r="H48" s="5" t="s">
        <v>99</v>
      </c>
      <c r="I48" s="5" t="s">
        <v>130</v>
      </c>
      <c r="J48" s="5" t="s">
        <v>101</v>
      </c>
      <c r="K48" s="5" t="s">
        <v>102</v>
      </c>
      <c r="L48" s="5" t="s">
        <v>99</v>
      </c>
      <c r="M48" s="5" t="s">
        <v>590</v>
      </c>
      <c r="N48" s="5">
        <v>1.0</v>
      </c>
      <c r="O48" s="10" t="s">
        <v>591</v>
      </c>
      <c r="P48" s="5" t="s">
        <v>592</v>
      </c>
      <c r="Q48" s="5" t="s">
        <v>593</v>
      </c>
      <c r="R48" s="5" t="s">
        <v>99</v>
      </c>
      <c r="S48" s="5" t="s">
        <v>594</v>
      </c>
      <c r="T48" s="5" t="s">
        <v>99</v>
      </c>
      <c r="U48" s="5" t="s">
        <v>99</v>
      </c>
      <c r="V48" s="5" t="s">
        <v>99</v>
      </c>
      <c r="W48" s="5" t="s">
        <v>99</v>
      </c>
      <c r="X48" s="5">
        <v>130.0</v>
      </c>
      <c r="Y48" s="5" t="s">
        <v>99</v>
      </c>
      <c r="Z48" s="5" t="s">
        <v>161</v>
      </c>
      <c r="AA48" s="5" t="s">
        <v>99</v>
      </c>
      <c r="AB48" s="10" t="s">
        <v>99</v>
      </c>
      <c r="AC48" s="5" t="s">
        <v>595</v>
      </c>
      <c r="AD48" s="5" t="s">
        <v>596</v>
      </c>
      <c r="AE48" s="5" t="s">
        <v>99</v>
      </c>
      <c r="AF48" s="5" t="s">
        <v>99</v>
      </c>
      <c r="AG48" s="5" t="s">
        <v>99</v>
      </c>
      <c r="AH48" s="15" t="s">
        <v>99</v>
      </c>
      <c r="AI48" s="14" t="s">
        <v>99</v>
      </c>
      <c r="AJ48" s="5" t="s">
        <v>99</v>
      </c>
      <c r="AK48" s="10" t="s">
        <v>112</v>
      </c>
      <c r="AL48" s="5">
        <v>1.0</v>
      </c>
      <c r="AM48" s="5">
        <v>10.0</v>
      </c>
      <c r="AN48" s="5" t="s">
        <v>99</v>
      </c>
      <c r="AO48" s="5" t="s">
        <v>99</v>
      </c>
      <c r="AP48" s="5" t="s">
        <v>99</v>
      </c>
      <c r="AQ48" s="5" t="s">
        <v>99</v>
      </c>
      <c r="AR48" s="5" t="s">
        <v>99</v>
      </c>
      <c r="AS48" s="5" t="s">
        <v>99</v>
      </c>
      <c r="AT48" s="5" t="s">
        <v>99</v>
      </c>
      <c r="AU48" s="5" t="s">
        <v>99</v>
      </c>
      <c r="AV48" s="5" t="s">
        <v>99</v>
      </c>
      <c r="AW48" s="5" t="s">
        <v>99</v>
      </c>
      <c r="AX48" s="5" t="s">
        <v>99</v>
      </c>
      <c r="AY48" s="5" t="s">
        <v>99</v>
      </c>
      <c r="AZ48" s="5" t="s">
        <v>99</v>
      </c>
      <c r="BA48" s="5" t="s">
        <v>99</v>
      </c>
      <c r="BB48" s="5" t="s">
        <v>99</v>
      </c>
      <c r="BC48" s="5" t="s">
        <v>99</v>
      </c>
      <c r="BD48" s="5" t="s">
        <v>99</v>
      </c>
      <c r="BE48" s="5" t="s">
        <v>99</v>
      </c>
      <c r="BF48" s="5" t="s">
        <v>99</v>
      </c>
      <c r="BG48" s="5" t="s">
        <v>99</v>
      </c>
      <c r="BH48" s="5" t="s">
        <v>99</v>
      </c>
      <c r="BI48" s="5" t="s">
        <v>99</v>
      </c>
      <c r="BJ48" s="5" t="s">
        <v>99</v>
      </c>
      <c r="BK48" s="5" t="s">
        <v>99</v>
      </c>
      <c r="BL48" s="5" t="s">
        <v>99</v>
      </c>
      <c r="BM48" s="5" t="s">
        <v>99</v>
      </c>
      <c r="BN48" s="5" t="s">
        <v>590</v>
      </c>
      <c r="BO48" s="5" t="s">
        <v>99</v>
      </c>
      <c r="BP48" s="5" t="s">
        <v>99</v>
      </c>
      <c r="BQ48" s="5" t="s">
        <v>99</v>
      </c>
      <c r="BR48" s="5" t="s">
        <v>597</v>
      </c>
      <c r="BS48" s="5" t="s">
        <v>99</v>
      </c>
      <c r="BT48" s="5" t="s">
        <v>99</v>
      </c>
      <c r="BU48" s="5" t="s">
        <v>99</v>
      </c>
      <c r="BV48" s="5" t="s">
        <v>99</v>
      </c>
      <c r="BW48" s="5" t="s">
        <v>99</v>
      </c>
      <c r="BX48" s="5" t="s">
        <v>99</v>
      </c>
      <c r="BY48" s="5" t="s">
        <v>99</v>
      </c>
      <c r="BZ48" s="5" t="s">
        <v>99</v>
      </c>
      <c r="CA48" s="5" t="s">
        <v>99</v>
      </c>
      <c r="CB48" s="5" t="s">
        <v>99</v>
      </c>
      <c r="CC48" s="5" t="s">
        <v>99</v>
      </c>
      <c r="CD48" s="5" t="s">
        <v>99</v>
      </c>
      <c r="CE48" s="5" t="s">
        <v>99</v>
      </c>
      <c r="CF48" s="5" t="s">
        <v>99</v>
      </c>
      <c r="CG48" s="5" t="s">
        <v>99</v>
      </c>
      <c r="CH48" s="5" t="s">
        <v>99</v>
      </c>
      <c r="CI48" s="5" t="s">
        <v>99</v>
      </c>
      <c r="CJ48" s="5" t="s">
        <v>598</v>
      </c>
      <c r="CK48" s="10" t="s">
        <v>599</v>
      </c>
      <c r="CL48" s="5" t="s">
        <v>99</v>
      </c>
      <c r="CM48" s="5" t="s">
        <v>99</v>
      </c>
      <c r="CN48" s="5" t="s">
        <v>99</v>
      </c>
      <c r="CO48" s="5" t="s">
        <v>99</v>
      </c>
      <c r="CP48" s="13" t="s">
        <v>600</v>
      </c>
      <c r="CQ48" s="6"/>
      <c r="CR48" s="6"/>
      <c r="CS48" s="6"/>
      <c r="CT48" s="6"/>
      <c r="CU48" s="6"/>
      <c r="CV48" s="6"/>
      <c r="CW48" s="6"/>
      <c r="CX48" s="6"/>
      <c r="CY48" s="6"/>
      <c r="CZ48" s="6"/>
    </row>
    <row r="49">
      <c r="A49" s="5" t="s">
        <v>94</v>
      </c>
      <c r="B49" s="5" t="s">
        <v>352</v>
      </c>
      <c r="C49" s="5" t="s">
        <v>589</v>
      </c>
      <c r="D49" s="5">
        <v>577.0</v>
      </c>
      <c r="E49" s="5" t="s">
        <v>99</v>
      </c>
      <c r="F49" s="5">
        <v>1980.0</v>
      </c>
      <c r="G49" s="5" t="s">
        <v>99</v>
      </c>
      <c r="H49" s="5" t="s">
        <v>99</v>
      </c>
      <c r="I49" s="5" t="s">
        <v>130</v>
      </c>
      <c r="J49" s="5" t="s">
        <v>101</v>
      </c>
      <c r="K49" s="5" t="s">
        <v>102</v>
      </c>
      <c r="L49" s="5" t="s">
        <v>99</v>
      </c>
      <c r="M49" s="5" t="s">
        <v>273</v>
      </c>
      <c r="N49" s="5">
        <v>1.0</v>
      </c>
      <c r="O49" s="10" t="s">
        <v>601</v>
      </c>
      <c r="P49" s="5" t="s">
        <v>592</v>
      </c>
      <c r="Q49" s="5" t="s">
        <v>593</v>
      </c>
      <c r="R49" s="5" t="s">
        <v>99</v>
      </c>
      <c r="S49" s="5" t="s">
        <v>594</v>
      </c>
      <c r="T49" s="5" t="s">
        <v>99</v>
      </c>
      <c r="U49" s="5" t="s">
        <v>99</v>
      </c>
      <c r="V49" s="5" t="s">
        <v>99</v>
      </c>
      <c r="W49" s="5" t="s">
        <v>99</v>
      </c>
      <c r="X49" s="5">
        <v>1900.0</v>
      </c>
      <c r="Y49" s="5" t="s">
        <v>99</v>
      </c>
      <c r="Z49" s="5" t="s">
        <v>99</v>
      </c>
      <c r="AA49" s="5" t="s">
        <v>99</v>
      </c>
      <c r="AB49" s="10" t="s">
        <v>99</v>
      </c>
      <c r="AC49" s="5" t="s">
        <v>595</v>
      </c>
      <c r="AD49" s="5" t="s">
        <v>596</v>
      </c>
      <c r="AE49" s="5" t="s">
        <v>99</v>
      </c>
      <c r="AF49" s="5" t="s">
        <v>99</v>
      </c>
      <c r="AG49" s="5" t="s">
        <v>99</v>
      </c>
      <c r="AH49" s="15" t="s">
        <v>99</v>
      </c>
      <c r="AI49" s="14" t="s">
        <v>99</v>
      </c>
      <c r="AJ49" s="5" t="s">
        <v>99</v>
      </c>
      <c r="AK49" s="10" t="s">
        <v>99</v>
      </c>
      <c r="AL49" s="5">
        <v>1.0</v>
      </c>
      <c r="AM49" s="5" t="s">
        <v>99</v>
      </c>
      <c r="AN49" s="5" t="s">
        <v>99</v>
      </c>
      <c r="AO49" s="5" t="s">
        <v>99</v>
      </c>
      <c r="AP49" s="5" t="s">
        <v>99</v>
      </c>
      <c r="AQ49" s="5" t="s">
        <v>99</v>
      </c>
      <c r="AR49" s="5" t="s">
        <v>99</v>
      </c>
      <c r="AS49" s="5" t="s">
        <v>99</v>
      </c>
      <c r="AT49" s="5" t="s">
        <v>99</v>
      </c>
      <c r="AU49" s="5" t="s">
        <v>99</v>
      </c>
      <c r="AV49" s="5" t="s">
        <v>281</v>
      </c>
      <c r="AW49" s="5" t="s">
        <v>99</v>
      </c>
      <c r="AX49" s="5" t="s">
        <v>99</v>
      </c>
      <c r="AY49" s="5" t="s">
        <v>99</v>
      </c>
      <c r="AZ49" s="5" t="s">
        <v>99</v>
      </c>
      <c r="BA49" s="5" t="s">
        <v>99</v>
      </c>
      <c r="BB49" s="5" t="s">
        <v>99</v>
      </c>
      <c r="BC49" s="5" t="s">
        <v>99</v>
      </c>
      <c r="BD49" s="5" t="s">
        <v>99</v>
      </c>
      <c r="BE49" s="5" t="s">
        <v>99</v>
      </c>
      <c r="BF49" s="5" t="s">
        <v>99</v>
      </c>
      <c r="BG49" s="5" t="s">
        <v>99</v>
      </c>
      <c r="BH49" s="5" t="s">
        <v>99</v>
      </c>
      <c r="BI49" s="5" t="s">
        <v>99</v>
      </c>
      <c r="BJ49" s="5" t="s">
        <v>99</v>
      </c>
      <c r="BK49" s="5" t="s">
        <v>99</v>
      </c>
      <c r="BL49" s="5" t="s">
        <v>602</v>
      </c>
      <c r="BM49" s="5" t="s">
        <v>99</v>
      </c>
      <c r="BN49" s="5" t="s">
        <v>603</v>
      </c>
      <c r="BO49" s="5" t="s">
        <v>112</v>
      </c>
      <c r="BP49" s="5" t="s">
        <v>99</v>
      </c>
      <c r="BQ49" s="5" t="s">
        <v>113</v>
      </c>
      <c r="BR49" s="5" t="s">
        <v>604</v>
      </c>
      <c r="BS49" s="5" t="s">
        <v>99</v>
      </c>
      <c r="BT49" s="5" t="s">
        <v>99</v>
      </c>
      <c r="BU49" s="5" t="s">
        <v>99</v>
      </c>
      <c r="BV49" s="5" t="s">
        <v>99</v>
      </c>
      <c r="BW49" s="5" t="s">
        <v>99</v>
      </c>
      <c r="BX49" s="5" t="s">
        <v>99</v>
      </c>
      <c r="BY49" s="5" t="s">
        <v>99</v>
      </c>
      <c r="BZ49" s="5" t="s">
        <v>99</v>
      </c>
      <c r="CA49" s="5" t="s">
        <v>99</v>
      </c>
      <c r="CB49" s="5" t="s">
        <v>99</v>
      </c>
      <c r="CC49" s="5" t="s">
        <v>99</v>
      </c>
      <c r="CD49" s="5" t="s">
        <v>99</v>
      </c>
      <c r="CE49" s="5" t="s">
        <v>99</v>
      </c>
      <c r="CF49" s="5" t="s">
        <v>99</v>
      </c>
      <c r="CG49" s="5" t="s">
        <v>99</v>
      </c>
      <c r="CH49" s="5" t="s">
        <v>99</v>
      </c>
      <c r="CI49" s="5" t="s">
        <v>99</v>
      </c>
      <c r="CJ49" s="5" t="s">
        <v>99</v>
      </c>
      <c r="CK49" s="10" t="s">
        <v>599</v>
      </c>
      <c r="CL49" s="5" t="s">
        <v>99</v>
      </c>
      <c r="CM49" s="5" t="s">
        <v>99</v>
      </c>
      <c r="CN49" s="5" t="s">
        <v>99</v>
      </c>
      <c r="CO49" s="5" t="s">
        <v>99</v>
      </c>
      <c r="CP49" s="5" t="s">
        <v>605</v>
      </c>
      <c r="CQ49" s="6"/>
      <c r="CR49" s="6"/>
      <c r="CS49" s="6"/>
      <c r="CT49" s="6"/>
      <c r="CU49" s="6"/>
      <c r="CV49" s="6"/>
      <c r="CW49" s="6"/>
      <c r="CX49" s="6"/>
      <c r="CY49" s="6"/>
      <c r="CZ49" s="6"/>
    </row>
    <row r="50">
      <c r="A50" s="5" t="s">
        <v>94</v>
      </c>
      <c r="B50" s="5" t="s">
        <v>352</v>
      </c>
      <c r="C50" s="5" t="s">
        <v>589</v>
      </c>
      <c r="D50" s="5">
        <v>577.0</v>
      </c>
      <c r="E50" s="5" t="s">
        <v>99</v>
      </c>
      <c r="F50" s="5">
        <v>1999.0</v>
      </c>
      <c r="G50" s="5" t="s">
        <v>234</v>
      </c>
      <c r="H50" s="5" t="s">
        <v>99</v>
      </c>
      <c r="I50" s="5" t="s">
        <v>130</v>
      </c>
      <c r="J50" s="5" t="s">
        <v>101</v>
      </c>
      <c r="K50" s="5" t="s">
        <v>102</v>
      </c>
      <c r="L50" s="5" t="s">
        <v>99</v>
      </c>
      <c r="M50" s="5" t="s">
        <v>99</v>
      </c>
      <c r="N50" s="5">
        <v>4.0</v>
      </c>
      <c r="O50" s="10" t="s">
        <v>606</v>
      </c>
      <c r="P50" s="5" t="s">
        <v>592</v>
      </c>
      <c r="Q50" s="5" t="s">
        <v>593</v>
      </c>
      <c r="R50" s="5" t="s">
        <v>99</v>
      </c>
      <c r="S50" s="5" t="s">
        <v>594</v>
      </c>
      <c r="T50" s="5" t="s">
        <v>99</v>
      </c>
      <c r="U50" s="5" t="s">
        <v>99</v>
      </c>
      <c r="V50" s="5" t="s">
        <v>99</v>
      </c>
      <c r="W50" s="5" t="s">
        <v>99</v>
      </c>
      <c r="X50" s="5" t="s">
        <v>99</v>
      </c>
      <c r="Y50" s="5" t="s">
        <v>99</v>
      </c>
      <c r="Z50" s="5" t="s">
        <v>99</v>
      </c>
      <c r="AA50" s="5" t="s">
        <v>99</v>
      </c>
      <c r="AB50" s="10" t="s">
        <v>99</v>
      </c>
      <c r="AC50" s="5" t="s">
        <v>595</v>
      </c>
      <c r="AD50" s="5" t="s">
        <v>596</v>
      </c>
      <c r="AE50" s="5" t="s">
        <v>99</v>
      </c>
      <c r="AF50" s="5" t="s">
        <v>99</v>
      </c>
      <c r="AG50" s="5">
        <v>1.0</v>
      </c>
      <c r="AH50" s="11">
        <f t="shared" ref="AH50:AH51" si="15">CONVERT(AJ50, "yd", "m")</f>
        <v>548.64</v>
      </c>
      <c r="AI50" s="12">
        <f t="shared" ref="AI50:AI51" si="16">CONVERT(AH50, "m", "ft")</f>
        <v>1800</v>
      </c>
      <c r="AJ50" s="5">
        <v>600.0</v>
      </c>
      <c r="AK50" s="10" t="s">
        <v>99</v>
      </c>
      <c r="AL50" s="5">
        <v>1.0</v>
      </c>
      <c r="AM50" s="5" t="s">
        <v>99</v>
      </c>
      <c r="AN50" s="5" t="s">
        <v>99</v>
      </c>
      <c r="AO50" s="5" t="s">
        <v>99</v>
      </c>
      <c r="AP50" s="5" t="s">
        <v>99</v>
      </c>
      <c r="AQ50" s="5" t="s">
        <v>99</v>
      </c>
      <c r="AR50" s="5" t="s">
        <v>99</v>
      </c>
      <c r="AS50" s="5" t="s">
        <v>99</v>
      </c>
      <c r="AT50" s="5" t="s">
        <v>99</v>
      </c>
      <c r="AU50" s="5" t="s">
        <v>99</v>
      </c>
      <c r="AV50" s="5" t="s">
        <v>99</v>
      </c>
      <c r="AW50" s="5" t="s">
        <v>99</v>
      </c>
      <c r="AX50" s="5" t="s">
        <v>99</v>
      </c>
      <c r="AY50" s="5" t="s">
        <v>99</v>
      </c>
      <c r="AZ50" s="5" t="s">
        <v>99</v>
      </c>
      <c r="BA50" s="5" t="s">
        <v>99</v>
      </c>
      <c r="BB50" s="5" t="s">
        <v>99</v>
      </c>
      <c r="BC50" s="5" t="s">
        <v>99</v>
      </c>
      <c r="BD50" s="5" t="s">
        <v>99</v>
      </c>
      <c r="BE50" s="5" t="s">
        <v>99</v>
      </c>
      <c r="BF50" s="5" t="s">
        <v>99</v>
      </c>
      <c r="BG50" s="5" t="s">
        <v>99</v>
      </c>
      <c r="BH50" s="5" t="s">
        <v>99</v>
      </c>
      <c r="BI50" s="5" t="s">
        <v>99</v>
      </c>
      <c r="BJ50" s="5" t="s">
        <v>99</v>
      </c>
      <c r="BK50" s="5" t="s">
        <v>99</v>
      </c>
      <c r="BL50" s="5" t="s">
        <v>99</v>
      </c>
      <c r="BM50" s="5" t="s">
        <v>99</v>
      </c>
      <c r="BN50" s="5" t="s">
        <v>99</v>
      </c>
      <c r="BO50" s="5" t="s">
        <v>99</v>
      </c>
      <c r="BP50" s="5" t="s">
        <v>99</v>
      </c>
      <c r="BQ50" s="5" t="s">
        <v>99</v>
      </c>
      <c r="BR50" s="5" t="s">
        <v>597</v>
      </c>
      <c r="BS50" s="5" t="s">
        <v>99</v>
      </c>
      <c r="BT50" s="5" t="s">
        <v>99</v>
      </c>
      <c r="BU50" s="5" t="s">
        <v>99</v>
      </c>
      <c r="BV50" s="5" t="s">
        <v>99</v>
      </c>
      <c r="BW50" s="5" t="s">
        <v>99</v>
      </c>
      <c r="BX50" s="5" t="s">
        <v>99</v>
      </c>
      <c r="BY50" s="5" t="s">
        <v>99</v>
      </c>
      <c r="BZ50" s="5" t="s">
        <v>99</v>
      </c>
      <c r="CA50" s="5" t="s">
        <v>99</v>
      </c>
      <c r="CB50" s="5" t="s">
        <v>99</v>
      </c>
      <c r="CC50" s="5" t="s">
        <v>99</v>
      </c>
      <c r="CD50" s="5" t="s">
        <v>99</v>
      </c>
      <c r="CE50" s="5" t="s">
        <v>99</v>
      </c>
      <c r="CF50" s="5" t="s">
        <v>99</v>
      </c>
      <c r="CG50" s="5" t="s">
        <v>99</v>
      </c>
      <c r="CH50" s="5" t="s">
        <v>99</v>
      </c>
      <c r="CI50" s="5" t="s">
        <v>99</v>
      </c>
      <c r="CJ50" s="5" t="s">
        <v>99</v>
      </c>
      <c r="CK50" s="10" t="s">
        <v>599</v>
      </c>
      <c r="CL50" s="5" t="s">
        <v>99</v>
      </c>
      <c r="CM50" s="5" t="s">
        <v>99</v>
      </c>
      <c r="CN50" s="5" t="s">
        <v>99</v>
      </c>
      <c r="CO50" s="5" t="s">
        <v>99</v>
      </c>
      <c r="CP50" s="5" t="s">
        <v>607</v>
      </c>
      <c r="CQ50" s="6"/>
      <c r="CR50" s="6"/>
      <c r="CS50" s="6"/>
      <c r="CT50" s="6"/>
      <c r="CU50" s="6"/>
      <c r="CV50" s="6"/>
      <c r="CW50" s="6"/>
      <c r="CX50" s="6"/>
      <c r="CY50" s="6"/>
      <c r="CZ50" s="6"/>
    </row>
    <row r="51">
      <c r="A51" s="5" t="s">
        <v>94</v>
      </c>
      <c r="B51" s="5" t="s">
        <v>352</v>
      </c>
      <c r="C51" s="5" t="s">
        <v>589</v>
      </c>
      <c r="D51" s="5">
        <v>27568.0</v>
      </c>
      <c r="E51" s="5" t="s">
        <v>608</v>
      </c>
      <c r="F51" s="5">
        <v>2005.0</v>
      </c>
      <c r="G51" s="5" t="s">
        <v>389</v>
      </c>
      <c r="H51" s="5">
        <v>12.0</v>
      </c>
      <c r="I51" s="5" t="s">
        <v>100</v>
      </c>
      <c r="J51" s="5" t="s">
        <v>101</v>
      </c>
      <c r="K51" s="5" t="s">
        <v>102</v>
      </c>
      <c r="L51" s="5" t="s">
        <v>99</v>
      </c>
      <c r="M51" s="5" t="s">
        <v>99</v>
      </c>
      <c r="N51" s="5">
        <v>2.0</v>
      </c>
      <c r="O51" s="10" t="s">
        <v>609</v>
      </c>
      <c r="P51" s="5" t="s">
        <v>610</v>
      </c>
      <c r="Q51" s="5" t="s">
        <v>593</v>
      </c>
      <c r="R51" s="5" t="s">
        <v>611</v>
      </c>
      <c r="S51" s="5" t="s">
        <v>99</v>
      </c>
      <c r="T51" s="5" t="s">
        <v>99</v>
      </c>
      <c r="U51" s="5" t="s">
        <v>99</v>
      </c>
      <c r="V51" s="5" t="s">
        <v>99</v>
      </c>
      <c r="W51" s="5" t="s">
        <v>99</v>
      </c>
      <c r="X51" s="5">
        <v>1600.0</v>
      </c>
      <c r="Y51" s="5">
        <v>38.0</v>
      </c>
      <c r="Z51" s="5" t="s">
        <v>612</v>
      </c>
      <c r="AA51" s="5" t="s">
        <v>150</v>
      </c>
      <c r="AB51" s="5">
        <v>6.0</v>
      </c>
      <c r="AC51" s="5" t="s">
        <v>613</v>
      </c>
      <c r="AD51" s="5" t="s">
        <v>511</v>
      </c>
      <c r="AE51" s="5" t="s">
        <v>99</v>
      </c>
      <c r="AF51" s="5" t="s">
        <v>99</v>
      </c>
      <c r="AG51" s="5">
        <v>3.5</v>
      </c>
      <c r="AH51" s="11">
        <f t="shared" si="15"/>
        <v>36.576</v>
      </c>
      <c r="AI51" s="12">
        <f t="shared" si="16"/>
        <v>120</v>
      </c>
      <c r="AJ51" s="5">
        <v>40.0</v>
      </c>
      <c r="AK51" s="10" t="s">
        <v>99</v>
      </c>
      <c r="AL51" s="5">
        <v>1.0</v>
      </c>
      <c r="AM51" s="5">
        <v>9.5</v>
      </c>
      <c r="AN51" s="5" t="s">
        <v>99</v>
      </c>
      <c r="AO51" s="5" t="s">
        <v>99</v>
      </c>
      <c r="AP51" s="5" t="s">
        <v>99</v>
      </c>
      <c r="AQ51" s="5" t="s">
        <v>99</v>
      </c>
      <c r="AR51" s="5" t="s">
        <v>99</v>
      </c>
      <c r="AS51" s="5" t="s">
        <v>99</v>
      </c>
      <c r="AT51" s="5" t="s">
        <v>99</v>
      </c>
      <c r="AU51" s="5" t="s">
        <v>99</v>
      </c>
      <c r="AV51" s="5" t="s">
        <v>110</v>
      </c>
      <c r="AW51" s="5" t="s">
        <v>99</v>
      </c>
      <c r="AX51" s="5" t="s">
        <v>99</v>
      </c>
      <c r="AY51" s="5" t="s">
        <v>99</v>
      </c>
      <c r="AZ51" s="5" t="s">
        <v>99</v>
      </c>
      <c r="BA51" s="5" t="s">
        <v>99</v>
      </c>
      <c r="BB51" s="5" t="s">
        <v>99</v>
      </c>
      <c r="BC51" s="5" t="s">
        <v>99</v>
      </c>
      <c r="BD51" s="5" t="s">
        <v>99</v>
      </c>
      <c r="BE51" s="5" t="s">
        <v>99</v>
      </c>
      <c r="BF51" s="5" t="s">
        <v>614</v>
      </c>
      <c r="BG51" s="5" t="s">
        <v>99</v>
      </c>
      <c r="BH51" s="5" t="s">
        <v>99</v>
      </c>
      <c r="BI51" s="5" t="s">
        <v>99</v>
      </c>
      <c r="BJ51" s="5" t="s">
        <v>99</v>
      </c>
      <c r="BK51" s="5" t="s">
        <v>112</v>
      </c>
      <c r="BL51" s="5" t="s">
        <v>615</v>
      </c>
      <c r="BM51" s="5" t="s">
        <v>99</v>
      </c>
      <c r="BN51" s="5" t="s">
        <v>513</v>
      </c>
      <c r="BO51" s="5" t="s">
        <v>99</v>
      </c>
      <c r="BP51" s="5" t="s">
        <v>99</v>
      </c>
      <c r="BQ51" s="5" t="s">
        <v>113</v>
      </c>
      <c r="BR51" s="5" t="s">
        <v>99</v>
      </c>
      <c r="BS51" s="5" t="s">
        <v>99</v>
      </c>
      <c r="BT51" s="5" t="s">
        <v>99</v>
      </c>
      <c r="BU51" s="5" t="s">
        <v>99</v>
      </c>
      <c r="BV51" s="5" t="s">
        <v>99</v>
      </c>
      <c r="BW51" s="5" t="s">
        <v>99</v>
      </c>
      <c r="BX51" s="5" t="s">
        <v>99</v>
      </c>
      <c r="BY51" s="5" t="s">
        <v>99</v>
      </c>
      <c r="BZ51" s="5" t="s">
        <v>99</v>
      </c>
      <c r="CA51" s="5" t="s">
        <v>99</v>
      </c>
      <c r="CB51" s="5" t="s">
        <v>99</v>
      </c>
      <c r="CC51" s="5" t="s">
        <v>99</v>
      </c>
      <c r="CD51" s="5" t="s">
        <v>99</v>
      </c>
      <c r="CE51" s="5" t="s">
        <v>99</v>
      </c>
      <c r="CF51" s="5" t="s">
        <v>99</v>
      </c>
      <c r="CG51" s="5" t="s">
        <v>99</v>
      </c>
      <c r="CH51" s="5" t="s">
        <v>99</v>
      </c>
      <c r="CI51" s="5" t="s">
        <v>99</v>
      </c>
      <c r="CJ51" s="5" t="s">
        <v>99</v>
      </c>
      <c r="CK51" s="10" t="s">
        <v>616</v>
      </c>
      <c r="CL51" s="5" t="s">
        <v>99</v>
      </c>
      <c r="CM51" s="5" t="s">
        <v>99</v>
      </c>
      <c r="CN51" s="5" t="s">
        <v>99</v>
      </c>
      <c r="CO51" s="5" t="s">
        <v>99</v>
      </c>
      <c r="CP51" s="13" t="s">
        <v>617</v>
      </c>
      <c r="CQ51" s="6"/>
      <c r="CR51" s="6"/>
      <c r="CS51" s="6"/>
      <c r="CT51" s="6"/>
      <c r="CU51" s="6"/>
      <c r="CV51" s="6"/>
      <c r="CW51" s="6"/>
      <c r="CX51" s="6"/>
      <c r="CY51" s="6"/>
      <c r="CZ51" s="6"/>
    </row>
    <row r="52">
      <c r="A52" s="5" t="s">
        <v>94</v>
      </c>
      <c r="B52" s="5" t="s">
        <v>352</v>
      </c>
      <c r="C52" s="5" t="s">
        <v>589</v>
      </c>
      <c r="D52" s="5">
        <v>44386.0</v>
      </c>
      <c r="E52" s="5" t="s">
        <v>428</v>
      </c>
      <c r="F52" s="5">
        <v>2013.0</v>
      </c>
      <c r="G52" s="5" t="s">
        <v>234</v>
      </c>
      <c r="H52" s="5">
        <v>28.0</v>
      </c>
      <c r="I52" s="5" t="s">
        <v>130</v>
      </c>
      <c r="J52" s="5" t="s">
        <v>118</v>
      </c>
      <c r="K52" s="5" t="s">
        <v>618</v>
      </c>
      <c r="L52" s="5" t="s">
        <v>99</v>
      </c>
      <c r="M52" s="5" t="s">
        <v>99</v>
      </c>
      <c r="N52" s="5">
        <v>1.0</v>
      </c>
      <c r="O52" s="10" t="s">
        <v>619</v>
      </c>
      <c r="P52" s="10" t="s">
        <v>620</v>
      </c>
      <c r="Q52" s="5" t="s">
        <v>461</v>
      </c>
      <c r="R52" s="5" t="s">
        <v>621</v>
      </c>
      <c r="S52" s="5" t="s">
        <v>622</v>
      </c>
      <c r="T52" s="5" t="s">
        <v>99</v>
      </c>
      <c r="U52" s="5" t="s">
        <v>99</v>
      </c>
      <c r="V52" s="5" t="s">
        <v>99</v>
      </c>
      <c r="W52" s="5" t="s">
        <v>99</v>
      </c>
      <c r="X52" s="5">
        <v>700.0</v>
      </c>
      <c r="Y52" s="5" t="s">
        <v>99</v>
      </c>
      <c r="Z52" s="5" t="s">
        <v>99</v>
      </c>
      <c r="AA52" s="5" t="s">
        <v>214</v>
      </c>
      <c r="AB52" s="5">
        <v>49.0</v>
      </c>
      <c r="AC52" s="5" t="s">
        <v>623</v>
      </c>
      <c r="AD52" s="5" t="s">
        <v>624</v>
      </c>
      <c r="AE52" s="5" t="s">
        <v>99</v>
      </c>
      <c r="AF52" s="5" t="s">
        <v>99</v>
      </c>
      <c r="AG52" s="5" t="s">
        <v>99</v>
      </c>
      <c r="AH52" s="15" t="s">
        <v>99</v>
      </c>
      <c r="AI52" s="14" t="s">
        <v>99</v>
      </c>
      <c r="AJ52" s="5" t="s">
        <v>99</v>
      </c>
      <c r="AK52" s="10" t="s">
        <v>99</v>
      </c>
      <c r="AL52" s="5" t="s">
        <v>99</v>
      </c>
      <c r="AM52" s="5" t="s">
        <v>99</v>
      </c>
      <c r="AN52" s="5" t="s">
        <v>99</v>
      </c>
      <c r="AO52" s="5" t="s">
        <v>99</v>
      </c>
      <c r="AP52" s="5" t="s">
        <v>99</v>
      </c>
      <c r="AQ52" s="5" t="s">
        <v>99</v>
      </c>
      <c r="AR52" s="5" t="s">
        <v>99</v>
      </c>
      <c r="AS52" s="5" t="s">
        <v>99</v>
      </c>
      <c r="AT52" s="5" t="s">
        <v>99</v>
      </c>
      <c r="AU52" s="5" t="s">
        <v>99</v>
      </c>
      <c r="AV52" s="5" t="s">
        <v>625</v>
      </c>
      <c r="AW52" s="5" t="s">
        <v>99</v>
      </c>
      <c r="AX52" s="5" t="s">
        <v>99</v>
      </c>
      <c r="AY52" s="5" t="s">
        <v>99</v>
      </c>
      <c r="AZ52" s="5" t="s">
        <v>99</v>
      </c>
      <c r="BA52" s="5" t="s">
        <v>99</v>
      </c>
      <c r="BB52" s="5" t="s">
        <v>99</v>
      </c>
      <c r="BC52" s="5" t="s">
        <v>99</v>
      </c>
      <c r="BD52" s="5" t="s">
        <v>99</v>
      </c>
      <c r="BE52" s="5" t="s">
        <v>99</v>
      </c>
      <c r="BF52" s="5" t="s">
        <v>99</v>
      </c>
      <c r="BG52" s="5" t="s">
        <v>99</v>
      </c>
      <c r="BH52" s="5" t="s">
        <v>99</v>
      </c>
      <c r="BI52" s="5" t="s">
        <v>99</v>
      </c>
      <c r="BJ52" s="5" t="s">
        <v>99</v>
      </c>
      <c r="BK52" s="5" t="s">
        <v>99</v>
      </c>
      <c r="BL52" s="5" t="s">
        <v>626</v>
      </c>
      <c r="BM52" s="5" t="s">
        <v>99</v>
      </c>
      <c r="BN52" s="5" t="s">
        <v>99</v>
      </c>
      <c r="BO52" s="5" t="s">
        <v>99</v>
      </c>
      <c r="BP52" s="5" t="s">
        <v>99</v>
      </c>
      <c r="BQ52" s="5" t="s">
        <v>99</v>
      </c>
      <c r="BR52" s="5" t="s">
        <v>627</v>
      </c>
      <c r="BS52" s="5" t="s">
        <v>99</v>
      </c>
      <c r="BT52" s="5" t="s">
        <v>99</v>
      </c>
      <c r="BU52" s="5" t="s">
        <v>99</v>
      </c>
      <c r="BV52" s="5" t="s">
        <v>99</v>
      </c>
      <c r="BW52" s="5" t="s">
        <v>99</v>
      </c>
      <c r="BX52" s="5" t="s">
        <v>99</v>
      </c>
      <c r="BY52" s="5" t="s">
        <v>99</v>
      </c>
      <c r="BZ52" s="5" t="s">
        <v>99</v>
      </c>
      <c r="CA52" s="5" t="s">
        <v>99</v>
      </c>
      <c r="CB52" s="5" t="s">
        <v>99</v>
      </c>
      <c r="CC52" s="5" t="s">
        <v>99</v>
      </c>
      <c r="CD52" s="5" t="s">
        <v>99</v>
      </c>
      <c r="CE52" s="5" t="s">
        <v>99</v>
      </c>
      <c r="CF52" s="5" t="s">
        <v>99</v>
      </c>
      <c r="CG52" s="5" t="s">
        <v>99</v>
      </c>
      <c r="CH52" s="5" t="s">
        <v>99</v>
      </c>
      <c r="CI52" s="5" t="s">
        <v>99</v>
      </c>
      <c r="CJ52" s="5" t="s">
        <v>628</v>
      </c>
      <c r="CK52" s="10" t="s">
        <v>629</v>
      </c>
      <c r="CL52" s="5" t="s">
        <v>99</v>
      </c>
      <c r="CM52" s="5" t="s">
        <v>99</v>
      </c>
      <c r="CN52" s="5" t="s">
        <v>99</v>
      </c>
      <c r="CO52" s="5" t="s">
        <v>99</v>
      </c>
      <c r="CP52" s="13" t="s">
        <v>630</v>
      </c>
      <c r="CQ52" s="6"/>
      <c r="CR52" s="6"/>
      <c r="CS52" s="6"/>
      <c r="CT52" s="6"/>
      <c r="CU52" s="6"/>
      <c r="CV52" s="6"/>
      <c r="CW52" s="6"/>
      <c r="CX52" s="6"/>
      <c r="CY52" s="6"/>
      <c r="CZ52" s="6"/>
    </row>
    <row r="53">
      <c r="A53" s="5" t="s">
        <v>94</v>
      </c>
      <c r="B53" s="5" t="s">
        <v>352</v>
      </c>
      <c r="C53" s="5" t="s">
        <v>631</v>
      </c>
      <c r="D53" s="5">
        <v>4743.0</v>
      </c>
      <c r="E53" s="5" t="s">
        <v>632</v>
      </c>
      <c r="F53" s="5">
        <v>2000.0</v>
      </c>
      <c r="G53" s="5" t="s">
        <v>98</v>
      </c>
      <c r="H53" s="5" t="s">
        <v>99</v>
      </c>
      <c r="I53" s="5" t="s">
        <v>100</v>
      </c>
      <c r="J53" s="5" t="s">
        <v>101</v>
      </c>
      <c r="K53" s="5" t="s">
        <v>102</v>
      </c>
      <c r="L53" s="5" t="s">
        <v>99</v>
      </c>
      <c r="M53" s="5" t="s">
        <v>365</v>
      </c>
      <c r="N53" s="5">
        <v>2.0</v>
      </c>
      <c r="O53" s="10" t="s">
        <v>633</v>
      </c>
      <c r="P53" s="5" t="s">
        <v>634</v>
      </c>
      <c r="Q53" s="5" t="s">
        <v>99</v>
      </c>
      <c r="R53" s="5" t="s">
        <v>99</v>
      </c>
      <c r="S53" s="5" t="s">
        <v>99</v>
      </c>
      <c r="T53" s="5" t="s">
        <v>99</v>
      </c>
      <c r="U53" s="5" t="s">
        <v>99</v>
      </c>
      <c r="V53" s="5" t="s">
        <v>99</v>
      </c>
      <c r="W53" s="5" t="s">
        <v>99</v>
      </c>
      <c r="X53" s="5">
        <v>130.0</v>
      </c>
      <c r="Y53" s="5" t="s">
        <v>99</v>
      </c>
      <c r="Z53" s="5" t="s">
        <v>161</v>
      </c>
      <c r="AA53" s="5" t="s">
        <v>278</v>
      </c>
      <c r="AB53" s="5">
        <v>90.0</v>
      </c>
      <c r="AC53" s="5" t="s">
        <v>635</v>
      </c>
      <c r="AD53" s="5" t="s">
        <v>395</v>
      </c>
      <c r="AE53" s="5" t="s">
        <v>99</v>
      </c>
      <c r="AF53" s="5" t="s">
        <v>99</v>
      </c>
      <c r="AG53" s="5" t="s">
        <v>99</v>
      </c>
      <c r="AH53" s="15" t="s">
        <v>99</v>
      </c>
      <c r="AI53" s="14" t="s">
        <v>99</v>
      </c>
      <c r="AJ53" s="5" t="s">
        <v>99</v>
      </c>
      <c r="AK53" s="10" t="s">
        <v>99</v>
      </c>
      <c r="AL53" s="5">
        <v>1.0</v>
      </c>
      <c r="AM53" s="5">
        <v>7.0</v>
      </c>
      <c r="AN53" s="5" t="s">
        <v>99</v>
      </c>
      <c r="AO53" s="5" t="s">
        <v>99</v>
      </c>
      <c r="AP53" s="5" t="s">
        <v>99</v>
      </c>
      <c r="AQ53" s="5" t="s">
        <v>99</v>
      </c>
      <c r="AR53" s="5" t="s">
        <v>99</v>
      </c>
      <c r="AS53" s="5" t="s">
        <v>99</v>
      </c>
      <c r="AT53" s="5" t="s">
        <v>99</v>
      </c>
      <c r="AU53" s="5" t="s">
        <v>99</v>
      </c>
      <c r="AV53" s="5" t="s">
        <v>625</v>
      </c>
      <c r="AW53" s="5" t="s">
        <v>99</v>
      </c>
      <c r="AX53" s="5" t="s">
        <v>99</v>
      </c>
      <c r="AY53" s="5" t="s">
        <v>99</v>
      </c>
      <c r="AZ53" s="5" t="s">
        <v>99</v>
      </c>
      <c r="BA53" s="5" t="s">
        <v>99</v>
      </c>
      <c r="BB53" s="5" t="s">
        <v>99</v>
      </c>
      <c r="BC53" s="5" t="s">
        <v>99</v>
      </c>
      <c r="BD53" s="5" t="s">
        <v>99</v>
      </c>
      <c r="BE53" s="5" t="s">
        <v>99</v>
      </c>
      <c r="BF53" s="5" t="s">
        <v>99</v>
      </c>
      <c r="BG53" s="5" t="s">
        <v>99</v>
      </c>
      <c r="BH53" s="5" t="s">
        <v>99</v>
      </c>
      <c r="BI53" s="5" t="s">
        <v>99</v>
      </c>
      <c r="BJ53" s="5" t="s">
        <v>99</v>
      </c>
      <c r="BK53" s="5" t="s">
        <v>99</v>
      </c>
      <c r="BL53" s="5" t="s">
        <v>636</v>
      </c>
      <c r="BM53" s="5" t="s">
        <v>99</v>
      </c>
      <c r="BN53" s="5" t="s">
        <v>637</v>
      </c>
      <c r="BO53" s="5" t="s">
        <v>99</v>
      </c>
      <c r="BP53" s="5" t="s">
        <v>638</v>
      </c>
      <c r="BQ53" s="5" t="s">
        <v>113</v>
      </c>
      <c r="BR53" s="5" t="s">
        <v>639</v>
      </c>
      <c r="BS53" s="5" t="s">
        <v>99</v>
      </c>
      <c r="BT53" s="5" t="s">
        <v>99</v>
      </c>
      <c r="BU53" s="5" t="s">
        <v>99</v>
      </c>
      <c r="BV53" s="5" t="s">
        <v>99</v>
      </c>
      <c r="BW53" s="5" t="s">
        <v>99</v>
      </c>
      <c r="BX53" s="5" t="s">
        <v>99</v>
      </c>
      <c r="BY53" s="5" t="s">
        <v>99</v>
      </c>
      <c r="BZ53" s="5" t="s">
        <v>99</v>
      </c>
      <c r="CA53" s="5" t="s">
        <v>99</v>
      </c>
      <c r="CB53" s="5" t="s">
        <v>99</v>
      </c>
      <c r="CC53" s="5" t="s">
        <v>99</v>
      </c>
      <c r="CD53" s="5" t="s">
        <v>99</v>
      </c>
      <c r="CE53" s="5" t="s">
        <v>99</v>
      </c>
      <c r="CF53" s="5" t="s">
        <v>99</v>
      </c>
      <c r="CG53" s="5" t="s">
        <v>99</v>
      </c>
      <c r="CH53" s="5" t="s">
        <v>99</v>
      </c>
      <c r="CI53" s="5" t="s">
        <v>99</v>
      </c>
      <c r="CJ53" s="5" t="s">
        <v>99</v>
      </c>
      <c r="CK53" s="10" t="s">
        <v>640</v>
      </c>
      <c r="CL53" s="5" t="s">
        <v>99</v>
      </c>
      <c r="CM53" s="5" t="s">
        <v>99</v>
      </c>
      <c r="CN53" s="5" t="s">
        <v>99</v>
      </c>
      <c r="CO53" s="5" t="s">
        <v>99</v>
      </c>
      <c r="CP53" s="13" t="s">
        <v>641</v>
      </c>
      <c r="CQ53" s="6"/>
      <c r="CR53" s="6"/>
      <c r="CS53" s="6"/>
      <c r="CT53" s="6"/>
      <c r="CU53" s="6"/>
      <c r="CV53" s="6"/>
      <c r="CW53" s="6"/>
      <c r="CX53" s="6"/>
      <c r="CY53" s="6"/>
      <c r="CZ53" s="6"/>
    </row>
    <row r="54">
      <c r="A54" s="5" t="s">
        <v>94</v>
      </c>
      <c r="B54" s="5" t="s">
        <v>352</v>
      </c>
      <c r="C54" s="5" t="s">
        <v>631</v>
      </c>
      <c r="D54" s="5">
        <v>42329.0</v>
      </c>
      <c r="E54" s="5" t="s">
        <v>642</v>
      </c>
      <c r="F54" s="5">
        <v>2004.0</v>
      </c>
      <c r="G54" s="5" t="s">
        <v>191</v>
      </c>
      <c r="H54" s="5">
        <v>10.0</v>
      </c>
      <c r="I54" s="5" t="s">
        <v>144</v>
      </c>
      <c r="J54" s="5" t="s">
        <v>101</v>
      </c>
      <c r="K54" s="5" t="s">
        <v>102</v>
      </c>
      <c r="L54" s="5" t="s">
        <v>99</v>
      </c>
      <c r="M54" s="5" t="s">
        <v>209</v>
      </c>
      <c r="N54" s="5">
        <v>1.0</v>
      </c>
      <c r="O54" s="10" t="s">
        <v>643</v>
      </c>
      <c r="P54" s="5" t="s">
        <v>644</v>
      </c>
      <c r="Q54" s="5" t="s">
        <v>645</v>
      </c>
      <c r="R54" s="5" t="s">
        <v>646</v>
      </c>
      <c r="S54" s="5" t="s">
        <v>647</v>
      </c>
      <c r="T54" s="5" t="s">
        <v>99</v>
      </c>
      <c r="U54" s="5" t="s">
        <v>99</v>
      </c>
      <c r="V54" s="5" t="s">
        <v>99</v>
      </c>
      <c r="W54" s="5" t="s">
        <v>99</v>
      </c>
      <c r="X54" s="5" t="s">
        <v>99</v>
      </c>
      <c r="Y54" s="5" t="s">
        <v>99</v>
      </c>
      <c r="Z54" s="5" t="s">
        <v>99</v>
      </c>
      <c r="AA54" s="5" t="s">
        <v>214</v>
      </c>
      <c r="AB54" s="5">
        <v>26.0</v>
      </c>
      <c r="AC54" s="5" t="s">
        <v>648</v>
      </c>
      <c r="AD54" s="5" t="s">
        <v>99</v>
      </c>
      <c r="AE54" s="5" t="s">
        <v>99</v>
      </c>
      <c r="AF54" s="5" t="s">
        <v>99</v>
      </c>
      <c r="AG54" s="5" t="s">
        <v>99</v>
      </c>
      <c r="AH54" s="11">
        <f t="shared" ref="AH54:AH55" si="17">CONVERT(AJ54, "yd", "m")</f>
        <v>6.4008</v>
      </c>
      <c r="AI54" s="12">
        <f t="shared" ref="AI54:AI55" si="18">CONVERT(AH54, "m", "ft")</f>
        <v>21</v>
      </c>
      <c r="AJ54" s="5">
        <v>7.0</v>
      </c>
      <c r="AK54" s="10" t="s">
        <v>99</v>
      </c>
      <c r="AL54" s="5">
        <v>1.0</v>
      </c>
      <c r="AM54" s="5">
        <v>6.5</v>
      </c>
      <c r="AN54" s="5" t="s">
        <v>99</v>
      </c>
      <c r="AO54" s="5" t="s">
        <v>99</v>
      </c>
      <c r="AP54" s="5" t="s">
        <v>99</v>
      </c>
      <c r="AQ54" s="5" t="s">
        <v>99</v>
      </c>
      <c r="AR54" s="5" t="s">
        <v>99</v>
      </c>
      <c r="AS54" s="5" t="s">
        <v>99</v>
      </c>
      <c r="AT54" s="5" t="s">
        <v>99</v>
      </c>
      <c r="AU54" s="5" t="s">
        <v>99</v>
      </c>
      <c r="AV54" s="5" t="s">
        <v>281</v>
      </c>
      <c r="AW54" s="5" t="s">
        <v>99</v>
      </c>
      <c r="AX54" s="5" t="s">
        <v>164</v>
      </c>
      <c r="AY54" s="5" t="s">
        <v>99</v>
      </c>
      <c r="AZ54" s="5" t="s">
        <v>99</v>
      </c>
      <c r="BA54" s="5" t="s">
        <v>99</v>
      </c>
      <c r="BB54" s="5" t="s">
        <v>112</v>
      </c>
      <c r="BC54" s="5" t="s">
        <v>649</v>
      </c>
      <c r="BD54" s="5" t="s">
        <v>99</v>
      </c>
      <c r="BE54" s="5" t="s">
        <v>312</v>
      </c>
      <c r="BF54" s="5" t="s">
        <v>650</v>
      </c>
      <c r="BG54" s="5" t="s">
        <v>99</v>
      </c>
      <c r="BH54" s="5" t="s">
        <v>99</v>
      </c>
      <c r="BI54" s="5" t="s">
        <v>99</v>
      </c>
      <c r="BJ54" s="5" t="s">
        <v>99</v>
      </c>
      <c r="BK54" s="5" t="s">
        <v>99</v>
      </c>
      <c r="BL54" s="5" t="s">
        <v>651</v>
      </c>
      <c r="BM54" s="5" t="s">
        <v>99</v>
      </c>
      <c r="BN54" s="5" t="s">
        <v>209</v>
      </c>
      <c r="BO54" s="5" t="s">
        <v>99</v>
      </c>
      <c r="BP54" s="5" t="s">
        <v>652</v>
      </c>
      <c r="BQ54" s="5" t="s">
        <v>113</v>
      </c>
      <c r="BR54" s="5" t="s">
        <v>99</v>
      </c>
      <c r="BS54" s="5" t="s">
        <v>99</v>
      </c>
      <c r="BT54" s="5" t="s">
        <v>99</v>
      </c>
      <c r="BU54" s="5" t="s">
        <v>99</v>
      </c>
      <c r="BV54" s="5" t="s">
        <v>99</v>
      </c>
      <c r="BW54" s="5" t="s">
        <v>99</v>
      </c>
      <c r="BX54" s="5" t="s">
        <v>99</v>
      </c>
      <c r="BY54" s="5" t="s">
        <v>99</v>
      </c>
      <c r="BZ54" s="5" t="s">
        <v>99</v>
      </c>
      <c r="CA54" s="5" t="s">
        <v>99</v>
      </c>
      <c r="CB54" s="5" t="s">
        <v>99</v>
      </c>
      <c r="CC54" s="5" t="s">
        <v>99</v>
      </c>
      <c r="CD54" s="5" t="s">
        <v>99</v>
      </c>
      <c r="CE54" s="5" t="s">
        <v>99</v>
      </c>
      <c r="CF54" s="5" t="s">
        <v>99</v>
      </c>
      <c r="CG54" s="5" t="s">
        <v>99</v>
      </c>
      <c r="CH54" s="5" t="s">
        <v>99</v>
      </c>
      <c r="CI54" s="5" t="s">
        <v>99</v>
      </c>
      <c r="CJ54" s="5" t="s">
        <v>99</v>
      </c>
      <c r="CK54" s="5" t="s">
        <v>99</v>
      </c>
      <c r="CL54" s="5" t="s">
        <v>99</v>
      </c>
      <c r="CM54" s="5" t="s">
        <v>99</v>
      </c>
      <c r="CN54" s="5" t="s">
        <v>99</v>
      </c>
      <c r="CO54" s="5" t="s">
        <v>99</v>
      </c>
      <c r="CP54" s="13" t="s">
        <v>653</v>
      </c>
      <c r="CQ54" s="6"/>
      <c r="CR54" s="6"/>
      <c r="CS54" s="6"/>
      <c r="CT54" s="6"/>
      <c r="CU54" s="6"/>
      <c r="CV54" s="6"/>
      <c r="CW54" s="6"/>
      <c r="CX54" s="6"/>
      <c r="CY54" s="6"/>
      <c r="CZ54" s="6"/>
    </row>
    <row r="55">
      <c r="A55" s="5" t="s">
        <v>94</v>
      </c>
      <c r="B55" s="5" t="s">
        <v>352</v>
      </c>
      <c r="C55" s="5" t="s">
        <v>654</v>
      </c>
      <c r="D55" s="5">
        <v>35293.0</v>
      </c>
      <c r="E55" s="5" t="s">
        <v>655</v>
      </c>
      <c r="F55" s="5">
        <v>1978.0</v>
      </c>
      <c r="G55" s="5" t="s">
        <v>485</v>
      </c>
      <c r="H55" s="5">
        <v>10.0</v>
      </c>
      <c r="I55" s="5" t="s">
        <v>130</v>
      </c>
      <c r="J55" s="5" t="s">
        <v>101</v>
      </c>
      <c r="K55" s="5" t="s">
        <v>102</v>
      </c>
      <c r="L55" s="5" t="s">
        <v>99</v>
      </c>
      <c r="M55" s="5" t="s">
        <v>273</v>
      </c>
      <c r="N55" s="5">
        <v>1.0</v>
      </c>
      <c r="O55" s="10" t="s">
        <v>656</v>
      </c>
      <c r="P55" s="5" t="s">
        <v>657</v>
      </c>
      <c r="Q55" s="5" t="s">
        <v>658</v>
      </c>
      <c r="R55" s="5" t="s">
        <v>659</v>
      </c>
      <c r="S55" s="5" t="s">
        <v>660</v>
      </c>
      <c r="T55" s="5" t="s">
        <v>99</v>
      </c>
      <c r="U55" s="5" t="s">
        <v>99</v>
      </c>
      <c r="V55" s="5" t="s">
        <v>99</v>
      </c>
      <c r="W55" s="5" t="s">
        <v>99</v>
      </c>
      <c r="X55" s="5" t="s">
        <v>99</v>
      </c>
      <c r="Y55" s="5" t="s">
        <v>99</v>
      </c>
      <c r="Z55" s="5" t="s">
        <v>99</v>
      </c>
      <c r="AA55" s="5" t="s">
        <v>135</v>
      </c>
      <c r="AB55" s="5">
        <v>62.0</v>
      </c>
      <c r="AC55" s="5" t="s">
        <v>224</v>
      </c>
      <c r="AD55" s="5" t="s">
        <v>99</v>
      </c>
      <c r="AE55" s="5" t="s">
        <v>99</v>
      </c>
      <c r="AF55" s="5" t="s">
        <v>99</v>
      </c>
      <c r="AG55" s="5">
        <v>25.0</v>
      </c>
      <c r="AH55" s="11">
        <f t="shared" si="17"/>
        <v>22.86</v>
      </c>
      <c r="AI55" s="12">
        <f t="shared" si="18"/>
        <v>75</v>
      </c>
      <c r="AJ55" s="5">
        <v>25.0</v>
      </c>
      <c r="AK55" s="10" t="s">
        <v>99</v>
      </c>
      <c r="AL55" s="5">
        <v>1.0</v>
      </c>
      <c r="AM55" s="5">
        <v>9.0</v>
      </c>
      <c r="AN55" s="5" t="s">
        <v>99</v>
      </c>
      <c r="AO55" s="5" t="s">
        <v>99</v>
      </c>
      <c r="AP55" s="5" t="s">
        <v>99</v>
      </c>
      <c r="AQ55" s="5" t="s">
        <v>99</v>
      </c>
      <c r="AR55" s="5" t="s">
        <v>99</v>
      </c>
      <c r="AS55" s="5" t="s">
        <v>99</v>
      </c>
      <c r="AT55" s="5" t="s">
        <v>99</v>
      </c>
      <c r="AU55" s="5" t="s">
        <v>99</v>
      </c>
      <c r="AV55" s="5" t="s">
        <v>625</v>
      </c>
      <c r="AW55" s="5" t="s">
        <v>99</v>
      </c>
      <c r="AX55" s="5" t="s">
        <v>99</v>
      </c>
      <c r="AY55" s="5" t="s">
        <v>99</v>
      </c>
      <c r="AZ55" s="5" t="s">
        <v>99</v>
      </c>
      <c r="BA55" s="5" t="s">
        <v>99</v>
      </c>
      <c r="BB55" s="5" t="s">
        <v>99</v>
      </c>
      <c r="BC55" s="5" t="s">
        <v>99</v>
      </c>
      <c r="BD55" s="5" t="s">
        <v>99</v>
      </c>
      <c r="BE55" s="5" t="s">
        <v>99</v>
      </c>
      <c r="BF55" s="5" t="s">
        <v>99</v>
      </c>
      <c r="BG55" s="5" t="s">
        <v>99</v>
      </c>
      <c r="BH55" s="5" t="s">
        <v>99</v>
      </c>
      <c r="BI55" s="5" t="s">
        <v>99</v>
      </c>
      <c r="BJ55" s="5" t="s">
        <v>99</v>
      </c>
      <c r="BK55" s="5" t="s">
        <v>99</v>
      </c>
      <c r="BL55" s="5" t="s">
        <v>661</v>
      </c>
      <c r="BM55" s="5" t="s">
        <v>99</v>
      </c>
      <c r="BN55" s="5" t="s">
        <v>662</v>
      </c>
      <c r="BO55" s="5" t="s">
        <v>99</v>
      </c>
      <c r="BP55" s="5" t="s">
        <v>99</v>
      </c>
      <c r="BQ55" s="5" t="s">
        <v>113</v>
      </c>
      <c r="BR55" s="5" t="s">
        <v>99</v>
      </c>
      <c r="BS55" s="5" t="s">
        <v>99</v>
      </c>
      <c r="BT55" s="5" t="s">
        <v>99</v>
      </c>
      <c r="BU55" s="5" t="s">
        <v>99</v>
      </c>
      <c r="BV55" s="5" t="s">
        <v>99</v>
      </c>
      <c r="BW55" s="5" t="s">
        <v>99</v>
      </c>
      <c r="BX55" s="5" t="s">
        <v>99</v>
      </c>
      <c r="BY55" s="5" t="s">
        <v>99</v>
      </c>
      <c r="BZ55" s="5" t="s">
        <v>99</v>
      </c>
      <c r="CA55" s="5" t="s">
        <v>99</v>
      </c>
      <c r="CB55" s="5" t="s">
        <v>99</v>
      </c>
      <c r="CC55" s="5" t="s">
        <v>99</v>
      </c>
      <c r="CD55" s="5" t="s">
        <v>99</v>
      </c>
      <c r="CE55" s="5" t="s">
        <v>99</v>
      </c>
      <c r="CF55" s="5" t="s">
        <v>99</v>
      </c>
      <c r="CG55" s="5" t="s">
        <v>99</v>
      </c>
      <c r="CH55" s="5" t="s">
        <v>99</v>
      </c>
      <c r="CI55" s="5" t="s">
        <v>99</v>
      </c>
      <c r="CJ55" s="5" t="s">
        <v>99</v>
      </c>
      <c r="CK55" s="10" t="s">
        <v>663</v>
      </c>
      <c r="CL55" s="5" t="s">
        <v>99</v>
      </c>
      <c r="CM55" s="5" t="s">
        <v>99</v>
      </c>
      <c r="CN55" s="5" t="s">
        <v>99</v>
      </c>
      <c r="CO55" s="5" t="s">
        <v>99</v>
      </c>
      <c r="CP55" s="13" t="s">
        <v>664</v>
      </c>
      <c r="CQ55" s="6"/>
      <c r="CR55" s="6"/>
      <c r="CS55" s="6"/>
      <c r="CT55" s="6"/>
      <c r="CU55" s="6"/>
      <c r="CV55" s="6"/>
      <c r="CW55" s="6"/>
      <c r="CX55" s="6"/>
      <c r="CY55" s="6"/>
      <c r="CZ55" s="6"/>
    </row>
    <row r="56">
      <c r="A56" s="5" t="s">
        <v>94</v>
      </c>
      <c r="B56" s="5" t="s">
        <v>352</v>
      </c>
      <c r="C56" s="5" t="s">
        <v>654</v>
      </c>
      <c r="D56" s="5">
        <v>8635.0</v>
      </c>
      <c r="E56" s="5" t="s">
        <v>404</v>
      </c>
      <c r="F56" s="5">
        <v>2004.0</v>
      </c>
      <c r="G56" s="5" t="s">
        <v>665</v>
      </c>
      <c r="H56" s="5" t="s">
        <v>99</v>
      </c>
      <c r="I56" s="5" t="s">
        <v>208</v>
      </c>
      <c r="J56" s="5" t="s">
        <v>118</v>
      </c>
      <c r="K56" s="5" t="s">
        <v>618</v>
      </c>
      <c r="L56" s="5" t="s">
        <v>99</v>
      </c>
      <c r="M56" s="5" t="s">
        <v>99</v>
      </c>
      <c r="N56" s="5">
        <v>1.0</v>
      </c>
      <c r="O56" s="10" t="s">
        <v>666</v>
      </c>
      <c r="P56" s="5" t="s">
        <v>667</v>
      </c>
      <c r="Q56" s="5" t="s">
        <v>668</v>
      </c>
      <c r="R56" s="5" t="s">
        <v>99</v>
      </c>
      <c r="S56" s="5" t="s">
        <v>99</v>
      </c>
      <c r="T56" s="5" t="s">
        <v>99</v>
      </c>
      <c r="U56" s="5" t="s">
        <v>99</v>
      </c>
      <c r="V56" s="5" t="s">
        <v>99</v>
      </c>
      <c r="W56" s="5" t="s">
        <v>99</v>
      </c>
      <c r="X56" s="5" t="s">
        <v>99</v>
      </c>
      <c r="Y56" s="5" t="s">
        <v>99</v>
      </c>
      <c r="Z56" s="5" t="s">
        <v>99</v>
      </c>
      <c r="AA56" s="5" t="s">
        <v>99</v>
      </c>
      <c r="AB56" s="5" t="s">
        <v>99</v>
      </c>
      <c r="AC56" s="5" t="s">
        <v>669</v>
      </c>
      <c r="AD56" s="5" t="s">
        <v>99</v>
      </c>
      <c r="AE56" s="5" t="s">
        <v>99</v>
      </c>
      <c r="AF56" s="5" t="s">
        <v>99</v>
      </c>
      <c r="AG56" s="5" t="s">
        <v>99</v>
      </c>
      <c r="AH56" s="15" t="s">
        <v>99</v>
      </c>
      <c r="AI56" s="14" t="s">
        <v>99</v>
      </c>
      <c r="AJ56" s="5" t="s">
        <v>99</v>
      </c>
      <c r="AK56" s="10" t="s">
        <v>99</v>
      </c>
      <c r="AL56" s="5" t="s">
        <v>99</v>
      </c>
      <c r="AM56" s="5" t="s">
        <v>99</v>
      </c>
      <c r="AN56" s="5" t="s">
        <v>99</v>
      </c>
      <c r="AO56" s="5" t="s">
        <v>99</v>
      </c>
      <c r="AP56" s="5" t="s">
        <v>99</v>
      </c>
      <c r="AQ56" s="5" t="s">
        <v>99</v>
      </c>
      <c r="AR56" s="5" t="s">
        <v>99</v>
      </c>
      <c r="AS56" s="5" t="s">
        <v>99</v>
      </c>
      <c r="AT56" s="5" t="s">
        <v>99</v>
      </c>
      <c r="AU56" s="5" t="s">
        <v>99</v>
      </c>
      <c r="AV56" s="5" t="s">
        <v>99</v>
      </c>
      <c r="AW56" s="5" t="s">
        <v>99</v>
      </c>
      <c r="AX56" s="5" t="s">
        <v>99</v>
      </c>
      <c r="AY56" s="5" t="s">
        <v>99</v>
      </c>
      <c r="AZ56" s="5" t="s">
        <v>99</v>
      </c>
      <c r="BA56" s="5" t="s">
        <v>99</v>
      </c>
      <c r="BB56" s="5" t="s">
        <v>99</v>
      </c>
      <c r="BC56" s="5" t="s">
        <v>99</v>
      </c>
      <c r="BD56" s="5" t="s">
        <v>99</v>
      </c>
      <c r="BE56" s="5" t="s">
        <v>99</v>
      </c>
      <c r="BF56" s="5" t="s">
        <v>99</v>
      </c>
      <c r="BG56" s="5" t="s">
        <v>99</v>
      </c>
      <c r="BH56" s="5" t="s">
        <v>99</v>
      </c>
      <c r="BI56" s="5" t="s">
        <v>99</v>
      </c>
      <c r="BJ56" s="5" t="s">
        <v>99</v>
      </c>
      <c r="BK56" s="5" t="s">
        <v>99</v>
      </c>
      <c r="BL56" s="5" t="s">
        <v>99</v>
      </c>
      <c r="BM56" s="5" t="s">
        <v>99</v>
      </c>
      <c r="BN56" s="5" t="s">
        <v>99</v>
      </c>
      <c r="BO56" s="5" t="s">
        <v>99</v>
      </c>
      <c r="BP56" s="5" t="s">
        <v>99</v>
      </c>
      <c r="BQ56" s="5" t="s">
        <v>99</v>
      </c>
      <c r="BR56" s="5" t="s">
        <v>670</v>
      </c>
      <c r="BS56" s="5" t="s">
        <v>99</v>
      </c>
      <c r="BT56" s="5" t="s">
        <v>99</v>
      </c>
      <c r="BU56" s="5" t="s">
        <v>99</v>
      </c>
      <c r="BV56" s="5" t="s">
        <v>99</v>
      </c>
      <c r="BW56" s="5" t="s">
        <v>99</v>
      </c>
      <c r="BX56" s="5" t="s">
        <v>99</v>
      </c>
      <c r="BY56" s="5" t="s">
        <v>99</v>
      </c>
      <c r="BZ56" s="5" t="s">
        <v>99</v>
      </c>
      <c r="CA56" s="5" t="s">
        <v>99</v>
      </c>
      <c r="CB56" s="5" t="s">
        <v>99</v>
      </c>
      <c r="CC56" s="5" t="s">
        <v>99</v>
      </c>
      <c r="CD56" s="5" t="s">
        <v>99</v>
      </c>
      <c r="CE56" s="5" t="s">
        <v>99</v>
      </c>
      <c r="CF56" s="5" t="s">
        <v>99</v>
      </c>
      <c r="CG56" s="5" t="s">
        <v>99</v>
      </c>
      <c r="CH56" s="5" t="s">
        <v>99</v>
      </c>
      <c r="CI56" s="5" t="s">
        <v>99</v>
      </c>
      <c r="CJ56" s="5" t="s">
        <v>99</v>
      </c>
      <c r="CK56" s="10" t="s">
        <v>671</v>
      </c>
      <c r="CL56" s="5" t="s">
        <v>99</v>
      </c>
      <c r="CM56" s="5" t="s">
        <v>99</v>
      </c>
      <c r="CN56" s="5" t="s">
        <v>99</v>
      </c>
      <c r="CO56" s="5" t="s">
        <v>99</v>
      </c>
      <c r="CP56" s="13" t="s">
        <v>672</v>
      </c>
      <c r="CQ56" s="6"/>
      <c r="CR56" s="6"/>
      <c r="CS56" s="6"/>
      <c r="CT56" s="6"/>
      <c r="CU56" s="6"/>
      <c r="CV56" s="6"/>
      <c r="CW56" s="6"/>
      <c r="CX56" s="6"/>
      <c r="CY56" s="6"/>
      <c r="CZ56" s="6"/>
    </row>
    <row r="57">
      <c r="A57" s="5" t="s">
        <v>94</v>
      </c>
      <c r="B57" s="5" t="s">
        <v>352</v>
      </c>
      <c r="C57" s="5" t="s">
        <v>673</v>
      </c>
      <c r="D57" s="5">
        <v>40912.0</v>
      </c>
      <c r="E57" s="5" t="s">
        <v>674</v>
      </c>
      <c r="F57" s="5">
        <v>2013.0</v>
      </c>
      <c r="G57" s="5" t="s">
        <v>389</v>
      </c>
      <c r="H57" s="5">
        <v>23.0</v>
      </c>
      <c r="I57" s="5" t="s">
        <v>100</v>
      </c>
      <c r="J57" s="5" t="s">
        <v>101</v>
      </c>
      <c r="K57" s="5" t="s">
        <v>102</v>
      </c>
      <c r="L57" s="5" t="s">
        <v>99</v>
      </c>
      <c r="M57" s="5" t="s">
        <v>131</v>
      </c>
      <c r="N57" s="5">
        <v>1.0</v>
      </c>
      <c r="O57" s="10" t="s">
        <v>675</v>
      </c>
      <c r="P57" s="5" t="s">
        <v>676</v>
      </c>
      <c r="Q57" s="5" t="s">
        <v>677</v>
      </c>
      <c r="R57" s="5" t="s">
        <v>678</v>
      </c>
      <c r="S57" s="5" t="s">
        <v>679</v>
      </c>
      <c r="T57" s="5" t="s">
        <v>99</v>
      </c>
      <c r="U57" s="5" t="s">
        <v>99</v>
      </c>
      <c r="V57" s="5" t="s">
        <v>99</v>
      </c>
      <c r="W57" s="5" t="s">
        <v>99</v>
      </c>
      <c r="X57" s="5">
        <v>1700.0</v>
      </c>
      <c r="Y57" s="5" t="s">
        <v>99</v>
      </c>
      <c r="Z57" s="5" t="s">
        <v>161</v>
      </c>
      <c r="AA57" s="5" t="s">
        <v>135</v>
      </c>
      <c r="AB57" s="5">
        <v>81.0</v>
      </c>
      <c r="AC57" s="5" t="s">
        <v>680</v>
      </c>
      <c r="AD57" s="5" t="s">
        <v>99</v>
      </c>
      <c r="AE57" s="5" t="s">
        <v>99</v>
      </c>
      <c r="AF57" s="5" t="s">
        <v>99</v>
      </c>
      <c r="AG57" s="5">
        <v>2.0</v>
      </c>
      <c r="AH57" s="11">
        <f>CONVERT(AJ57, "yd", "m")</f>
        <v>64.008</v>
      </c>
      <c r="AI57" s="12">
        <f>CONVERT(AH57, "m", "ft")</f>
        <v>210</v>
      </c>
      <c r="AJ57" s="5">
        <v>70.0</v>
      </c>
      <c r="AK57" s="10" t="s">
        <v>99</v>
      </c>
      <c r="AL57" s="5">
        <v>1.0</v>
      </c>
      <c r="AM57" s="5">
        <v>8.0</v>
      </c>
      <c r="AN57" s="5" t="s">
        <v>99</v>
      </c>
      <c r="AO57" s="5" t="s">
        <v>99</v>
      </c>
      <c r="AP57" s="5" t="s">
        <v>99</v>
      </c>
      <c r="AQ57" s="5" t="s">
        <v>99</v>
      </c>
      <c r="AR57" s="5" t="s">
        <v>99</v>
      </c>
      <c r="AS57" s="5" t="s">
        <v>99</v>
      </c>
      <c r="AT57" s="5" t="s">
        <v>99</v>
      </c>
      <c r="AU57" s="5" t="s">
        <v>99</v>
      </c>
      <c r="AV57" s="5" t="s">
        <v>164</v>
      </c>
      <c r="AW57" s="5" t="s">
        <v>99</v>
      </c>
      <c r="AX57" s="5" t="s">
        <v>99</v>
      </c>
      <c r="AY57" s="5" t="s">
        <v>99</v>
      </c>
      <c r="AZ57" s="5" t="s">
        <v>99</v>
      </c>
      <c r="BA57" s="5" t="s">
        <v>99</v>
      </c>
      <c r="BB57" s="5" t="s">
        <v>99</v>
      </c>
      <c r="BC57" s="5" t="s">
        <v>99</v>
      </c>
      <c r="BD57" s="5" t="s">
        <v>99</v>
      </c>
      <c r="BE57" s="5" t="s">
        <v>99</v>
      </c>
      <c r="BF57" s="5" t="s">
        <v>99</v>
      </c>
      <c r="BG57" s="5" t="s">
        <v>99</v>
      </c>
      <c r="BH57" s="5" t="s">
        <v>99</v>
      </c>
      <c r="BI57" s="5" t="s">
        <v>649</v>
      </c>
      <c r="BJ57" s="5" t="s">
        <v>681</v>
      </c>
      <c r="BK57" s="5" t="s">
        <v>99</v>
      </c>
      <c r="BL57" s="5" t="s">
        <v>682</v>
      </c>
      <c r="BM57" s="5" t="s">
        <v>99</v>
      </c>
      <c r="BN57" s="5" t="s">
        <v>683</v>
      </c>
      <c r="BO57" s="5" t="s">
        <v>99</v>
      </c>
      <c r="BP57" s="5" t="s">
        <v>684</v>
      </c>
      <c r="BQ57" s="5" t="s">
        <v>113</v>
      </c>
      <c r="BR57" s="5" t="s">
        <v>685</v>
      </c>
      <c r="BS57" s="5" t="s">
        <v>99</v>
      </c>
      <c r="BT57" s="5" t="s">
        <v>99</v>
      </c>
      <c r="BU57" s="5" t="s">
        <v>99</v>
      </c>
      <c r="BV57" s="5" t="s">
        <v>99</v>
      </c>
      <c r="BW57" s="5" t="s">
        <v>99</v>
      </c>
      <c r="BX57" s="5" t="s">
        <v>99</v>
      </c>
      <c r="BY57" s="5" t="s">
        <v>99</v>
      </c>
      <c r="BZ57" s="5" t="s">
        <v>99</v>
      </c>
      <c r="CA57" s="5" t="s">
        <v>99</v>
      </c>
      <c r="CB57" s="5" t="s">
        <v>99</v>
      </c>
      <c r="CC57" s="5" t="s">
        <v>99</v>
      </c>
      <c r="CD57" s="5" t="s">
        <v>99</v>
      </c>
      <c r="CE57" s="5" t="s">
        <v>99</v>
      </c>
      <c r="CF57" s="5" t="s">
        <v>99</v>
      </c>
      <c r="CG57" s="5" t="s">
        <v>99</v>
      </c>
      <c r="CH57" s="5" t="s">
        <v>99</v>
      </c>
      <c r="CI57" s="5" t="s">
        <v>99</v>
      </c>
      <c r="CJ57" s="5" t="s">
        <v>99</v>
      </c>
      <c r="CK57" s="10" t="s">
        <v>686</v>
      </c>
      <c r="CL57" s="5" t="s">
        <v>99</v>
      </c>
      <c r="CM57" s="5" t="s">
        <v>99</v>
      </c>
      <c r="CN57" s="5" t="s">
        <v>99</v>
      </c>
      <c r="CO57" s="5" t="s">
        <v>99</v>
      </c>
      <c r="CP57" s="13" t="s">
        <v>687</v>
      </c>
      <c r="CQ57" s="6"/>
      <c r="CR57" s="6"/>
      <c r="CS57" s="6"/>
      <c r="CT57" s="6"/>
      <c r="CU57" s="6"/>
      <c r="CV57" s="6"/>
      <c r="CW57" s="6"/>
      <c r="CX57" s="6"/>
      <c r="CY57" s="6"/>
      <c r="CZ57" s="6"/>
    </row>
    <row r="58">
      <c r="A58" s="5" t="s">
        <v>94</v>
      </c>
      <c r="B58" s="5" t="s">
        <v>352</v>
      </c>
      <c r="C58" s="5" t="s">
        <v>673</v>
      </c>
      <c r="D58" s="5">
        <v>45296.0</v>
      </c>
      <c r="E58" s="5" t="s">
        <v>428</v>
      </c>
      <c r="F58" s="5">
        <v>2014.0</v>
      </c>
      <c r="G58" s="5" t="s">
        <v>157</v>
      </c>
      <c r="H58" s="5">
        <v>8.0</v>
      </c>
      <c r="I58" s="5" t="s">
        <v>144</v>
      </c>
      <c r="J58" s="5" t="s">
        <v>101</v>
      </c>
      <c r="K58" s="5" t="s">
        <v>102</v>
      </c>
      <c r="L58" s="5" t="s">
        <v>99</v>
      </c>
      <c r="M58" s="5" t="s">
        <v>209</v>
      </c>
      <c r="N58" s="5">
        <v>1.0</v>
      </c>
      <c r="O58" s="10" t="s">
        <v>688</v>
      </c>
      <c r="P58" s="5" t="s">
        <v>689</v>
      </c>
      <c r="Q58" s="5" t="s">
        <v>690</v>
      </c>
      <c r="R58" s="5" t="s">
        <v>691</v>
      </c>
      <c r="S58" s="5" t="s">
        <v>99</v>
      </c>
      <c r="T58" s="5" t="s">
        <v>99</v>
      </c>
      <c r="U58" s="5" t="s">
        <v>99</v>
      </c>
      <c r="V58" s="5" t="s">
        <v>99</v>
      </c>
      <c r="W58" s="5" t="s">
        <v>99</v>
      </c>
      <c r="X58" s="5">
        <v>2015.0</v>
      </c>
      <c r="Y58" s="5" t="s">
        <v>99</v>
      </c>
      <c r="Z58" s="5" t="s">
        <v>692</v>
      </c>
      <c r="AA58" s="5" t="s">
        <v>135</v>
      </c>
      <c r="AB58" s="5">
        <v>75.0</v>
      </c>
      <c r="AC58" s="5" t="s">
        <v>693</v>
      </c>
      <c r="AD58" s="5" t="s">
        <v>395</v>
      </c>
      <c r="AE58" s="5" t="s">
        <v>99</v>
      </c>
      <c r="AF58" s="5" t="s">
        <v>99</v>
      </c>
      <c r="AG58" s="5" t="s">
        <v>99</v>
      </c>
      <c r="AH58" s="15" t="s">
        <v>99</v>
      </c>
      <c r="AI58" s="14" t="s">
        <v>99</v>
      </c>
      <c r="AJ58" s="5" t="s">
        <v>99</v>
      </c>
      <c r="AK58" s="10" t="s">
        <v>99</v>
      </c>
      <c r="AL58" s="5">
        <v>1.0</v>
      </c>
      <c r="AM58" s="5">
        <v>7.5</v>
      </c>
      <c r="AN58" s="5" t="s">
        <v>99</v>
      </c>
      <c r="AO58" s="5" t="s">
        <v>99</v>
      </c>
      <c r="AP58" s="5" t="s">
        <v>99</v>
      </c>
      <c r="AQ58" s="5" t="s">
        <v>99</v>
      </c>
      <c r="AR58" s="5" t="s">
        <v>99</v>
      </c>
      <c r="AS58" s="5">
        <v>450.0</v>
      </c>
      <c r="AT58" s="5" t="s">
        <v>99</v>
      </c>
      <c r="AU58" s="5" t="s">
        <v>99</v>
      </c>
      <c r="AV58" s="5" t="s">
        <v>110</v>
      </c>
      <c r="AW58" s="5">
        <v>7.0</v>
      </c>
      <c r="AX58" s="5" t="s">
        <v>99</v>
      </c>
      <c r="AY58" s="5" t="s">
        <v>99</v>
      </c>
      <c r="AZ58" s="5" t="s">
        <v>99</v>
      </c>
      <c r="BA58" s="5" t="s">
        <v>99</v>
      </c>
      <c r="BB58" s="5" t="s">
        <v>99</v>
      </c>
      <c r="BC58" s="5" t="s">
        <v>99</v>
      </c>
      <c r="BD58" s="5" t="s">
        <v>99</v>
      </c>
      <c r="BE58" s="5" t="s">
        <v>99</v>
      </c>
      <c r="BF58" s="5" t="s">
        <v>694</v>
      </c>
      <c r="BG58" s="5" t="s">
        <v>99</v>
      </c>
      <c r="BH58" s="5" t="s">
        <v>99</v>
      </c>
      <c r="BI58" s="5" t="s">
        <v>99</v>
      </c>
      <c r="BJ58" s="5" t="s">
        <v>99</v>
      </c>
      <c r="BK58" s="5" t="s">
        <v>112</v>
      </c>
      <c r="BL58" s="5" t="s">
        <v>695</v>
      </c>
      <c r="BM58" s="5" t="s">
        <v>99</v>
      </c>
      <c r="BN58" s="5" t="s">
        <v>696</v>
      </c>
      <c r="BO58" s="5" t="s">
        <v>99</v>
      </c>
      <c r="BP58" s="5" t="s">
        <v>697</v>
      </c>
      <c r="BQ58" s="5" t="s">
        <v>113</v>
      </c>
      <c r="BR58" s="5" t="s">
        <v>627</v>
      </c>
      <c r="BS58" s="5" t="s">
        <v>99</v>
      </c>
      <c r="BT58" s="5" t="s">
        <v>99</v>
      </c>
      <c r="BU58" s="5" t="s">
        <v>99</v>
      </c>
      <c r="BV58" s="5" t="s">
        <v>99</v>
      </c>
      <c r="BW58" s="5" t="s">
        <v>99</v>
      </c>
      <c r="BX58" s="5" t="s">
        <v>99</v>
      </c>
      <c r="BY58" s="5" t="s">
        <v>99</v>
      </c>
      <c r="BZ58" s="5" t="s">
        <v>99</v>
      </c>
      <c r="CA58" s="5" t="s">
        <v>99</v>
      </c>
      <c r="CB58" s="5" t="s">
        <v>99</v>
      </c>
      <c r="CC58" s="5" t="s">
        <v>99</v>
      </c>
      <c r="CD58" s="5" t="s">
        <v>99</v>
      </c>
      <c r="CE58" s="5" t="s">
        <v>99</v>
      </c>
      <c r="CF58" s="5" t="s">
        <v>99</v>
      </c>
      <c r="CG58" s="5" t="s">
        <v>99</v>
      </c>
      <c r="CH58" s="5" t="s">
        <v>99</v>
      </c>
      <c r="CI58" s="5" t="s">
        <v>99</v>
      </c>
      <c r="CJ58" s="5" t="s">
        <v>698</v>
      </c>
      <c r="CK58" s="10" t="s">
        <v>699</v>
      </c>
      <c r="CL58" s="5" t="s">
        <v>99</v>
      </c>
      <c r="CM58" s="5" t="s">
        <v>99</v>
      </c>
      <c r="CN58" s="5" t="s">
        <v>99</v>
      </c>
      <c r="CO58" s="5" t="s">
        <v>99</v>
      </c>
      <c r="CP58" s="13" t="s">
        <v>700</v>
      </c>
      <c r="CQ58" s="6"/>
      <c r="CR58" s="6"/>
      <c r="CS58" s="6"/>
      <c r="CT58" s="6"/>
      <c r="CU58" s="6"/>
      <c r="CV58" s="6"/>
      <c r="CW58" s="6"/>
      <c r="CX58" s="6"/>
      <c r="CY58" s="6"/>
      <c r="CZ58" s="6"/>
    </row>
    <row r="59">
      <c r="A59" s="5" t="s">
        <v>94</v>
      </c>
      <c r="B59" s="5" t="s">
        <v>352</v>
      </c>
      <c r="C59" s="5" t="s">
        <v>701</v>
      </c>
      <c r="D59" s="5">
        <v>22899.0</v>
      </c>
      <c r="E59" s="5" t="s">
        <v>404</v>
      </c>
      <c r="F59" s="5">
        <v>1992.0</v>
      </c>
      <c r="G59" s="5" t="s">
        <v>307</v>
      </c>
      <c r="H59" s="5" t="s">
        <v>99</v>
      </c>
      <c r="I59" s="5" t="s">
        <v>208</v>
      </c>
      <c r="J59" s="5" t="s">
        <v>118</v>
      </c>
      <c r="K59" s="5" t="s">
        <v>102</v>
      </c>
      <c r="L59" s="5" t="s">
        <v>99</v>
      </c>
      <c r="M59" s="5" t="s">
        <v>103</v>
      </c>
      <c r="N59" s="5">
        <v>1.0</v>
      </c>
      <c r="O59" s="10" t="s">
        <v>702</v>
      </c>
      <c r="P59" s="5" t="s">
        <v>99</v>
      </c>
      <c r="Q59" s="5" t="s">
        <v>703</v>
      </c>
      <c r="R59" s="5" t="s">
        <v>704</v>
      </c>
      <c r="S59" s="5" t="s">
        <v>703</v>
      </c>
      <c r="T59" s="5" t="s">
        <v>99</v>
      </c>
      <c r="U59" s="5" t="s">
        <v>99</v>
      </c>
      <c r="V59" s="5" t="s">
        <v>99</v>
      </c>
      <c r="W59" s="5" t="s">
        <v>99</v>
      </c>
      <c r="X59" s="5">
        <v>1130.0</v>
      </c>
      <c r="Y59" s="5" t="s">
        <v>99</v>
      </c>
      <c r="Z59" s="5" t="s">
        <v>161</v>
      </c>
      <c r="AA59" s="5" t="s">
        <v>99</v>
      </c>
      <c r="AB59" s="5" t="s">
        <v>99</v>
      </c>
      <c r="AC59" s="5" t="s">
        <v>224</v>
      </c>
      <c r="AD59" s="5" t="s">
        <v>99</v>
      </c>
      <c r="AE59" s="5" t="s">
        <v>99</v>
      </c>
      <c r="AF59" s="5" t="s">
        <v>99</v>
      </c>
      <c r="AG59" s="5" t="s">
        <v>99</v>
      </c>
      <c r="AH59" s="15" t="s">
        <v>99</v>
      </c>
      <c r="AI59" s="14" t="s">
        <v>99</v>
      </c>
      <c r="AJ59" s="5" t="s">
        <v>99</v>
      </c>
      <c r="AK59" s="10" t="s">
        <v>112</v>
      </c>
      <c r="AL59" s="5">
        <v>1.0</v>
      </c>
      <c r="AM59" s="5">
        <v>6.5</v>
      </c>
      <c r="AN59" s="5" t="s">
        <v>99</v>
      </c>
      <c r="AO59" s="5" t="s">
        <v>99</v>
      </c>
      <c r="AP59" s="5" t="s">
        <v>99</v>
      </c>
      <c r="AQ59" s="5" t="s">
        <v>99</v>
      </c>
      <c r="AR59" s="5" t="s">
        <v>99</v>
      </c>
      <c r="AS59" s="5" t="s">
        <v>99</v>
      </c>
      <c r="AT59" s="5" t="s">
        <v>99</v>
      </c>
      <c r="AU59" s="5" t="s">
        <v>99</v>
      </c>
      <c r="AV59" s="5" t="s">
        <v>164</v>
      </c>
      <c r="AW59" s="5" t="s">
        <v>99</v>
      </c>
      <c r="AX59" s="5" t="s">
        <v>99</v>
      </c>
      <c r="AY59" s="5" t="s">
        <v>99</v>
      </c>
      <c r="AZ59" s="5" t="s">
        <v>99</v>
      </c>
      <c r="BA59" s="5" t="s">
        <v>99</v>
      </c>
      <c r="BB59" s="5" t="s">
        <v>99</v>
      </c>
      <c r="BC59" s="5" t="s">
        <v>99</v>
      </c>
      <c r="BD59" s="5" t="s">
        <v>99</v>
      </c>
      <c r="BE59" s="5" t="s">
        <v>99</v>
      </c>
      <c r="BF59" s="5" t="s">
        <v>99</v>
      </c>
      <c r="BG59" s="5" t="s">
        <v>99</v>
      </c>
      <c r="BH59" s="5" t="s">
        <v>99</v>
      </c>
      <c r="BI59" s="5" t="s">
        <v>99</v>
      </c>
      <c r="BJ59" s="5" t="s">
        <v>99</v>
      </c>
      <c r="BK59" s="5" t="s">
        <v>99</v>
      </c>
      <c r="BL59" s="5" t="s">
        <v>99</v>
      </c>
      <c r="BM59" s="5" t="s">
        <v>99</v>
      </c>
      <c r="BN59" s="5" t="s">
        <v>705</v>
      </c>
      <c r="BO59" s="5" t="s">
        <v>99</v>
      </c>
      <c r="BP59" s="5" t="s">
        <v>99</v>
      </c>
      <c r="BQ59" s="5" t="s">
        <v>113</v>
      </c>
      <c r="BR59" s="5" t="s">
        <v>627</v>
      </c>
      <c r="BS59" s="5" t="s">
        <v>99</v>
      </c>
      <c r="BT59" s="5" t="s">
        <v>99</v>
      </c>
      <c r="BU59" s="5" t="s">
        <v>99</v>
      </c>
      <c r="BV59" s="5" t="s">
        <v>99</v>
      </c>
      <c r="BW59" s="5" t="s">
        <v>99</v>
      </c>
      <c r="BX59" s="5" t="s">
        <v>99</v>
      </c>
      <c r="BY59" s="5" t="s">
        <v>99</v>
      </c>
      <c r="BZ59" s="5" t="s">
        <v>99</v>
      </c>
      <c r="CA59" s="5" t="s">
        <v>99</v>
      </c>
      <c r="CB59" s="5" t="s">
        <v>99</v>
      </c>
      <c r="CC59" s="5" t="s">
        <v>99</v>
      </c>
      <c r="CD59" s="5" t="s">
        <v>99</v>
      </c>
      <c r="CE59" s="5" t="s">
        <v>99</v>
      </c>
      <c r="CF59" s="5" t="s">
        <v>99</v>
      </c>
      <c r="CG59" s="5" t="s">
        <v>99</v>
      </c>
      <c r="CH59" s="5" t="s">
        <v>99</v>
      </c>
      <c r="CI59" s="5" t="s">
        <v>99</v>
      </c>
      <c r="CJ59" s="5" t="s">
        <v>99</v>
      </c>
      <c r="CK59" s="10" t="s">
        <v>706</v>
      </c>
      <c r="CL59" s="5" t="s">
        <v>99</v>
      </c>
      <c r="CM59" s="5" t="s">
        <v>99</v>
      </c>
      <c r="CN59" s="5" t="s">
        <v>99</v>
      </c>
      <c r="CO59" s="5" t="s">
        <v>99</v>
      </c>
      <c r="CP59" s="13" t="s">
        <v>707</v>
      </c>
      <c r="CQ59" s="6"/>
      <c r="CR59" s="6"/>
      <c r="CS59" s="6"/>
      <c r="CT59" s="6"/>
      <c r="CU59" s="6"/>
      <c r="CV59" s="6"/>
      <c r="CW59" s="6"/>
      <c r="CX59" s="6"/>
      <c r="CY59" s="6"/>
      <c r="CZ59" s="6"/>
    </row>
    <row r="60">
      <c r="A60" s="5" t="s">
        <v>94</v>
      </c>
      <c r="B60" s="5" t="s">
        <v>352</v>
      </c>
      <c r="C60" s="5" t="s">
        <v>701</v>
      </c>
      <c r="D60" s="5">
        <v>34224.0</v>
      </c>
      <c r="E60" s="5" t="s">
        <v>708</v>
      </c>
      <c r="F60" s="5">
        <v>2011.0</v>
      </c>
      <c r="G60" s="5" t="s">
        <v>307</v>
      </c>
      <c r="H60" s="5" t="s">
        <v>99</v>
      </c>
      <c r="I60" s="5" t="s">
        <v>208</v>
      </c>
      <c r="J60" s="5" t="s">
        <v>118</v>
      </c>
      <c r="K60" s="5" t="s">
        <v>102</v>
      </c>
      <c r="L60" s="5" t="s">
        <v>99</v>
      </c>
      <c r="M60" s="5" t="s">
        <v>273</v>
      </c>
      <c r="N60" s="5">
        <v>1.0</v>
      </c>
      <c r="O60" s="10" t="s">
        <v>709</v>
      </c>
      <c r="P60" s="5" t="s">
        <v>710</v>
      </c>
      <c r="Q60" s="5" t="s">
        <v>711</v>
      </c>
      <c r="R60" s="5" t="s">
        <v>712</v>
      </c>
      <c r="S60" s="5" t="s">
        <v>99</v>
      </c>
      <c r="T60" s="5" t="s">
        <v>99</v>
      </c>
      <c r="U60" s="5" t="s">
        <v>99</v>
      </c>
      <c r="V60" s="5" t="s">
        <v>99</v>
      </c>
      <c r="W60" s="5" t="s">
        <v>99</v>
      </c>
      <c r="X60" s="5">
        <v>2100.0</v>
      </c>
      <c r="Y60" s="5" t="s">
        <v>99</v>
      </c>
      <c r="Z60" s="5" t="s">
        <v>612</v>
      </c>
      <c r="AA60" s="5" t="s">
        <v>99</v>
      </c>
      <c r="AB60" s="5" t="s">
        <v>99</v>
      </c>
      <c r="AC60" s="5" t="s">
        <v>713</v>
      </c>
      <c r="AD60" s="5" t="s">
        <v>99</v>
      </c>
      <c r="AE60" s="5" t="s">
        <v>99</v>
      </c>
      <c r="AF60" s="5" t="s">
        <v>99</v>
      </c>
      <c r="AG60" s="5">
        <f>5/60</f>
        <v>0.08333333333</v>
      </c>
      <c r="AH60" s="11">
        <f>CONVERT(AJ60, "yd", "m")</f>
        <v>6.4008</v>
      </c>
      <c r="AI60" s="12">
        <f>CONVERT(AH60, "m", "ft")</f>
        <v>21</v>
      </c>
      <c r="AJ60" s="5">
        <v>7.0</v>
      </c>
      <c r="AK60" s="10" t="s">
        <v>99</v>
      </c>
      <c r="AL60" s="5">
        <v>1.0</v>
      </c>
      <c r="AM60" s="5" t="s">
        <v>99</v>
      </c>
      <c r="AN60" s="5" t="s">
        <v>99</v>
      </c>
      <c r="AO60" s="5" t="s">
        <v>99</v>
      </c>
      <c r="AP60" s="5" t="s">
        <v>99</v>
      </c>
      <c r="AQ60" s="5" t="s">
        <v>99</v>
      </c>
      <c r="AR60" s="5" t="s">
        <v>99</v>
      </c>
      <c r="AS60" s="5" t="s">
        <v>99</v>
      </c>
      <c r="AT60" s="5" t="s">
        <v>99</v>
      </c>
      <c r="AU60" s="5" t="s">
        <v>99</v>
      </c>
      <c r="AV60" s="5" t="s">
        <v>99</v>
      </c>
      <c r="AW60" s="5" t="s">
        <v>99</v>
      </c>
      <c r="AX60" s="5" t="s">
        <v>99</v>
      </c>
      <c r="AY60" s="5" t="s">
        <v>99</v>
      </c>
      <c r="AZ60" s="5" t="s">
        <v>99</v>
      </c>
      <c r="BA60" s="5" t="s">
        <v>99</v>
      </c>
      <c r="BB60" s="5" t="s">
        <v>99</v>
      </c>
      <c r="BC60" s="5" t="s">
        <v>99</v>
      </c>
      <c r="BD60" s="5" t="s">
        <v>99</v>
      </c>
      <c r="BE60" s="5" t="s">
        <v>99</v>
      </c>
      <c r="BF60" s="5" t="s">
        <v>99</v>
      </c>
      <c r="BG60" s="5" t="s">
        <v>99</v>
      </c>
      <c r="BH60" s="5" t="s">
        <v>99</v>
      </c>
      <c r="BI60" s="5" t="s">
        <v>99</v>
      </c>
      <c r="BJ60" s="5" t="s">
        <v>99</v>
      </c>
      <c r="BK60" s="5" t="s">
        <v>99</v>
      </c>
      <c r="BL60" s="5" t="s">
        <v>99</v>
      </c>
      <c r="BM60" s="5" t="s">
        <v>99</v>
      </c>
      <c r="BN60" s="5" t="s">
        <v>714</v>
      </c>
      <c r="BO60" s="5" t="s">
        <v>99</v>
      </c>
      <c r="BP60" s="5" t="s">
        <v>99</v>
      </c>
      <c r="BQ60" s="5" t="s">
        <v>113</v>
      </c>
      <c r="BR60" s="5" t="s">
        <v>99</v>
      </c>
      <c r="BS60" s="5" t="s">
        <v>99</v>
      </c>
      <c r="BT60" s="5" t="s">
        <v>99</v>
      </c>
      <c r="BU60" s="5" t="s">
        <v>99</v>
      </c>
      <c r="BV60" s="5" t="s">
        <v>99</v>
      </c>
      <c r="BW60" s="5" t="s">
        <v>99</v>
      </c>
      <c r="BX60" s="5" t="s">
        <v>99</v>
      </c>
      <c r="BY60" s="5" t="s">
        <v>99</v>
      </c>
      <c r="BZ60" s="5" t="s">
        <v>99</v>
      </c>
      <c r="CA60" s="5" t="s">
        <v>99</v>
      </c>
      <c r="CB60" s="5" t="s">
        <v>99</v>
      </c>
      <c r="CC60" s="5" t="s">
        <v>99</v>
      </c>
      <c r="CD60" s="5" t="s">
        <v>99</v>
      </c>
      <c r="CE60" s="5" t="s">
        <v>99</v>
      </c>
      <c r="CF60" s="5" t="s">
        <v>99</v>
      </c>
      <c r="CG60" s="5" t="s">
        <v>99</v>
      </c>
      <c r="CH60" s="5">
        <v>4.0</v>
      </c>
      <c r="CI60" s="5" t="s">
        <v>99</v>
      </c>
      <c r="CJ60" s="5" t="s">
        <v>715</v>
      </c>
      <c r="CK60" s="10" t="s">
        <v>716</v>
      </c>
      <c r="CL60" s="5" t="s">
        <v>99</v>
      </c>
      <c r="CM60" s="5" t="s">
        <v>99</v>
      </c>
      <c r="CN60" s="5" t="s">
        <v>99</v>
      </c>
      <c r="CO60" s="5" t="s">
        <v>99</v>
      </c>
      <c r="CP60" s="13" t="s">
        <v>717</v>
      </c>
      <c r="CQ60" s="6"/>
      <c r="CR60" s="6"/>
      <c r="CS60" s="6"/>
      <c r="CT60" s="6"/>
      <c r="CU60" s="6"/>
      <c r="CV60" s="6"/>
      <c r="CW60" s="6"/>
      <c r="CX60" s="6"/>
      <c r="CY60" s="6"/>
      <c r="CZ60" s="6"/>
    </row>
    <row r="61">
      <c r="A61" s="5" t="s">
        <v>94</v>
      </c>
      <c r="B61" s="5" t="s">
        <v>352</v>
      </c>
      <c r="C61" s="5" t="s">
        <v>718</v>
      </c>
      <c r="D61" s="5">
        <v>14082.0</v>
      </c>
      <c r="E61" s="5" t="s">
        <v>404</v>
      </c>
      <c r="F61" s="5">
        <v>1985.0</v>
      </c>
      <c r="G61" s="5" t="s">
        <v>143</v>
      </c>
      <c r="H61" s="5" t="s">
        <v>99</v>
      </c>
      <c r="I61" s="5" t="s">
        <v>144</v>
      </c>
      <c r="J61" s="5" t="s">
        <v>101</v>
      </c>
      <c r="K61" s="5" t="s">
        <v>102</v>
      </c>
      <c r="L61" s="5" t="s">
        <v>99</v>
      </c>
      <c r="M61" s="5" t="s">
        <v>209</v>
      </c>
      <c r="N61" s="5">
        <v>1.0</v>
      </c>
      <c r="O61" s="10" t="s">
        <v>719</v>
      </c>
      <c r="P61" s="5" t="s">
        <v>720</v>
      </c>
      <c r="Q61" s="5" t="s">
        <v>721</v>
      </c>
      <c r="R61" s="5" t="s">
        <v>722</v>
      </c>
      <c r="S61" s="5" t="s">
        <v>99</v>
      </c>
      <c r="T61" s="5" t="s">
        <v>99</v>
      </c>
      <c r="U61" s="5" t="s">
        <v>99</v>
      </c>
      <c r="V61" s="5" t="s">
        <v>99</v>
      </c>
      <c r="W61" s="5" t="s">
        <v>99</v>
      </c>
      <c r="X61" s="5">
        <v>1400.0</v>
      </c>
      <c r="Y61" s="5" t="s">
        <v>409</v>
      </c>
      <c r="Z61" s="5" t="s">
        <v>161</v>
      </c>
      <c r="AA61" s="5" t="s">
        <v>99</v>
      </c>
      <c r="AB61" s="5" t="s">
        <v>99</v>
      </c>
      <c r="AC61" s="5" t="s">
        <v>669</v>
      </c>
      <c r="AD61" s="5" t="s">
        <v>395</v>
      </c>
      <c r="AE61" s="5" t="s">
        <v>99</v>
      </c>
      <c r="AF61" s="5" t="s">
        <v>99</v>
      </c>
      <c r="AG61" s="5" t="s">
        <v>99</v>
      </c>
      <c r="AH61" s="15" t="s">
        <v>99</v>
      </c>
      <c r="AI61" s="14" t="s">
        <v>99</v>
      </c>
      <c r="AJ61" s="5" t="s">
        <v>99</v>
      </c>
      <c r="AK61" s="10" t="s">
        <v>99</v>
      </c>
      <c r="AL61" s="5">
        <v>3.0</v>
      </c>
      <c r="AM61" s="5">
        <v>5.0</v>
      </c>
      <c r="AN61" s="5">
        <v>3.0</v>
      </c>
      <c r="AO61" s="5">
        <v>2.0</v>
      </c>
      <c r="AP61" s="5" t="s">
        <v>99</v>
      </c>
      <c r="AQ61" s="5" t="s">
        <v>99</v>
      </c>
      <c r="AR61" s="5" t="s">
        <v>99</v>
      </c>
      <c r="AS61" s="5" t="s">
        <v>99</v>
      </c>
      <c r="AT61" s="5" t="s">
        <v>99</v>
      </c>
      <c r="AU61" s="5" t="s">
        <v>99</v>
      </c>
      <c r="AV61" s="5" t="s">
        <v>110</v>
      </c>
      <c r="AW61" s="5" t="s">
        <v>99</v>
      </c>
      <c r="AX61" s="5" t="s">
        <v>99</v>
      </c>
      <c r="AY61" s="5" t="s">
        <v>99</v>
      </c>
      <c r="AZ61" s="5" t="s">
        <v>99</v>
      </c>
      <c r="BA61" s="5" t="s">
        <v>99</v>
      </c>
      <c r="BB61" s="5" t="s">
        <v>99</v>
      </c>
      <c r="BC61" s="5" t="s">
        <v>99</v>
      </c>
      <c r="BD61" s="5" t="s">
        <v>99</v>
      </c>
      <c r="BE61" s="5" t="s">
        <v>312</v>
      </c>
      <c r="BF61" s="5" t="s">
        <v>99</v>
      </c>
      <c r="BG61" s="5" t="s">
        <v>99</v>
      </c>
      <c r="BH61" s="5" t="s">
        <v>99</v>
      </c>
      <c r="BI61" s="5" t="s">
        <v>99</v>
      </c>
      <c r="BJ61" s="5" t="s">
        <v>99</v>
      </c>
      <c r="BK61" s="5" t="s">
        <v>99</v>
      </c>
      <c r="BL61" s="5" t="s">
        <v>723</v>
      </c>
      <c r="BM61" s="5" t="s">
        <v>99</v>
      </c>
      <c r="BN61" s="5" t="s">
        <v>724</v>
      </c>
      <c r="BO61" s="5" t="s">
        <v>99</v>
      </c>
      <c r="BP61" s="5" t="s">
        <v>99</v>
      </c>
      <c r="BQ61" s="5" t="s">
        <v>113</v>
      </c>
      <c r="BR61" s="5" t="s">
        <v>99</v>
      </c>
      <c r="BS61" s="5" t="s">
        <v>99</v>
      </c>
      <c r="BT61" s="5" t="s">
        <v>99</v>
      </c>
      <c r="BU61" s="5" t="s">
        <v>99</v>
      </c>
      <c r="BV61" s="5" t="s">
        <v>99</v>
      </c>
      <c r="BW61" s="5" t="s">
        <v>99</v>
      </c>
      <c r="BX61" s="5" t="s">
        <v>99</v>
      </c>
      <c r="BY61" s="5" t="s">
        <v>99</v>
      </c>
      <c r="BZ61" s="5" t="s">
        <v>99</v>
      </c>
      <c r="CA61" s="5" t="s">
        <v>99</v>
      </c>
      <c r="CB61" s="5" t="s">
        <v>99</v>
      </c>
      <c r="CC61" s="5" t="s">
        <v>99</v>
      </c>
      <c r="CD61" s="5" t="s">
        <v>99</v>
      </c>
      <c r="CE61" s="5" t="s">
        <v>99</v>
      </c>
      <c r="CF61" s="5" t="s">
        <v>99</v>
      </c>
      <c r="CG61" s="5" t="s">
        <v>99</v>
      </c>
      <c r="CH61" s="5" t="s">
        <v>99</v>
      </c>
      <c r="CI61" s="5" t="s">
        <v>99</v>
      </c>
      <c r="CJ61" s="5" t="s">
        <v>99</v>
      </c>
      <c r="CK61" s="10" t="s">
        <v>725</v>
      </c>
      <c r="CL61" s="5" t="s">
        <v>99</v>
      </c>
      <c r="CM61" s="5" t="s">
        <v>99</v>
      </c>
      <c r="CN61" s="5" t="s">
        <v>99</v>
      </c>
      <c r="CO61" s="5" t="s">
        <v>99</v>
      </c>
      <c r="CP61" s="13" t="s">
        <v>726</v>
      </c>
      <c r="CQ61" s="6"/>
      <c r="CR61" s="6"/>
      <c r="CS61" s="6"/>
      <c r="CT61" s="6"/>
      <c r="CU61" s="6"/>
      <c r="CV61" s="6"/>
      <c r="CW61" s="6"/>
      <c r="CX61" s="6"/>
      <c r="CY61" s="6"/>
      <c r="CZ61" s="6"/>
    </row>
    <row r="62">
      <c r="A62" s="5" t="s">
        <v>94</v>
      </c>
      <c r="B62" s="5" t="s">
        <v>352</v>
      </c>
      <c r="C62" s="5" t="s">
        <v>727</v>
      </c>
      <c r="D62" s="5">
        <v>33307.0</v>
      </c>
      <c r="E62" s="5" t="s">
        <v>655</v>
      </c>
      <c r="F62" s="5">
        <v>1983.0</v>
      </c>
      <c r="G62" s="5" t="s">
        <v>99</v>
      </c>
      <c r="H62" s="5" t="s">
        <v>99</v>
      </c>
      <c r="I62" s="5" t="s">
        <v>130</v>
      </c>
      <c r="J62" s="5" t="s">
        <v>101</v>
      </c>
      <c r="K62" s="5" t="s">
        <v>102</v>
      </c>
      <c r="L62" s="5" t="s">
        <v>99</v>
      </c>
      <c r="M62" s="5" t="s">
        <v>209</v>
      </c>
      <c r="N62" s="5">
        <v>1.0</v>
      </c>
      <c r="O62" s="10" t="s">
        <v>728</v>
      </c>
      <c r="P62" s="5" t="s">
        <v>729</v>
      </c>
      <c r="Q62" s="5" t="s">
        <v>730</v>
      </c>
      <c r="R62" s="5" t="s">
        <v>731</v>
      </c>
      <c r="S62" s="5" t="s">
        <v>99</v>
      </c>
      <c r="T62" s="5" t="s">
        <v>99</v>
      </c>
      <c r="U62" s="5" t="s">
        <v>99</v>
      </c>
      <c r="V62" s="5" t="s">
        <v>99</v>
      </c>
      <c r="W62" s="5" t="s">
        <v>99</v>
      </c>
      <c r="X62" s="5">
        <v>207.0</v>
      </c>
      <c r="Y62" s="5" t="s">
        <v>99</v>
      </c>
      <c r="Z62" s="5" t="s">
        <v>99</v>
      </c>
      <c r="AA62" s="5" t="s">
        <v>99</v>
      </c>
      <c r="AB62" s="5" t="s">
        <v>99</v>
      </c>
      <c r="AC62" s="5" t="s">
        <v>224</v>
      </c>
      <c r="AD62" s="5" t="s">
        <v>99</v>
      </c>
      <c r="AE62" s="5" t="s">
        <v>99</v>
      </c>
      <c r="AF62" s="5" t="s">
        <v>99</v>
      </c>
      <c r="AG62" s="5" t="s">
        <v>99</v>
      </c>
      <c r="AH62" s="15" t="s">
        <v>99</v>
      </c>
      <c r="AI62" s="14" t="s">
        <v>99</v>
      </c>
      <c r="AJ62" s="5" t="s">
        <v>99</v>
      </c>
      <c r="AK62" s="10" t="s">
        <v>99</v>
      </c>
      <c r="AL62" s="5">
        <v>1.0</v>
      </c>
      <c r="AM62" s="5">
        <v>7.5</v>
      </c>
      <c r="AN62" s="5" t="s">
        <v>99</v>
      </c>
      <c r="AO62" s="5" t="s">
        <v>99</v>
      </c>
      <c r="AP62" s="5" t="s">
        <v>99</v>
      </c>
      <c r="AQ62" s="5" t="s">
        <v>99</v>
      </c>
      <c r="AR62" s="5" t="s">
        <v>99</v>
      </c>
      <c r="AS62" s="5" t="s">
        <v>99</v>
      </c>
      <c r="AT62" s="5" t="s">
        <v>99</v>
      </c>
      <c r="AU62" s="5" t="s">
        <v>99</v>
      </c>
      <c r="AV62" s="5" t="s">
        <v>569</v>
      </c>
      <c r="AW62" s="5" t="s">
        <v>99</v>
      </c>
      <c r="AX62" s="5" t="s">
        <v>99</v>
      </c>
      <c r="AY62" s="5" t="s">
        <v>99</v>
      </c>
      <c r="AZ62" s="5" t="s">
        <v>99</v>
      </c>
      <c r="BA62" s="5" t="s">
        <v>99</v>
      </c>
      <c r="BB62" s="5" t="s">
        <v>99</v>
      </c>
      <c r="BC62" s="5" t="s">
        <v>99</v>
      </c>
      <c r="BD62" s="5" t="s">
        <v>99</v>
      </c>
      <c r="BE62" s="5" t="s">
        <v>99</v>
      </c>
      <c r="BF62" s="5" t="s">
        <v>99</v>
      </c>
      <c r="BG62" s="5" t="s">
        <v>99</v>
      </c>
      <c r="BH62" s="5" t="s">
        <v>99</v>
      </c>
      <c r="BI62" s="5" t="s">
        <v>732</v>
      </c>
      <c r="BJ62" s="5" t="s">
        <v>99</v>
      </c>
      <c r="BK62" s="5" t="s">
        <v>99</v>
      </c>
      <c r="BL62" s="5" t="s">
        <v>733</v>
      </c>
      <c r="BM62" s="5" t="s">
        <v>99</v>
      </c>
      <c r="BN62" s="5" t="s">
        <v>734</v>
      </c>
      <c r="BO62" s="5" t="s">
        <v>112</v>
      </c>
      <c r="BP62" s="5" t="s">
        <v>99</v>
      </c>
      <c r="BQ62" s="5" t="s">
        <v>113</v>
      </c>
      <c r="BR62" s="5" t="s">
        <v>361</v>
      </c>
      <c r="BS62" s="5" t="s">
        <v>99</v>
      </c>
      <c r="BT62" s="5" t="s">
        <v>99</v>
      </c>
      <c r="BU62" s="5" t="s">
        <v>99</v>
      </c>
      <c r="BV62" s="5" t="s">
        <v>99</v>
      </c>
      <c r="BW62" s="5" t="s">
        <v>99</v>
      </c>
      <c r="BX62" s="5" t="s">
        <v>99</v>
      </c>
      <c r="BY62" s="5" t="s">
        <v>99</v>
      </c>
      <c r="BZ62" s="5" t="s">
        <v>99</v>
      </c>
      <c r="CA62" s="5" t="s">
        <v>99</v>
      </c>
      <c r="CB62" s="5" t="s">
        <v>99</v>
      </c>
      <c r="CC62" s="5" t="s">
        <v>99</v>
      </c>
      <c r="CD62" s="5" t="s">
        <v>99</v>
      </c>
      <c r="CE62" s="5" t="s">
        <v>99</v>
      </c>
      <c r="CF62" s="5" t="s">
        <v>99</v>
      </c>
      <c r="CG62" s="5" t="s">
        <v>99</v>
      </c>
      <c r="CH62" s="5" t="s">
        <v>99</v>
      </c>
      <c r="CI62" s="5" t="s">
        <v>99</v>
      </c>
      <c r="CJ62" s="5" t="s">
        <v>99</v>
      </c>
      <c r="CK62" s="10" t="s">
        <v>735</v>
      </c>
      <c r="CL62" s="5" t="s">
        <v>99</v>
      </c>
      <c r="CM62" s="5" t="s">
        <v>99</v>
      </c>
      <c r="CN62" s="5" t="s">
        <v>99</v>
      </c>
      <c r="CO62" s="5" t="s">
        <v>99</v>
      </c>
      <c r="CP62" s="13" t="s">
        <v>736</v>
      </c>
      <c r="CQ62" s="6"/>
      <c r="CR62" s="6"/>
      <c r="CS62" s="6"/>
      <c r="CT62" s="6"/>
      <c r="CU62" s="6"/>
      <c r="CV62" s="6"/>
      <c r="CW62" s="6"/>
      <c r="CX62" s="6"/>
      <c r="CY62" s="6"/>
      <c r="CZ62" s="6"/>
    </row>
    <row r="63">
      <c r="A63" s="5" t="s">
        <v>94</v>
      </c>
      <c r="B63" s="5" t="s">
        <v>352</v>
      </c>
      <c r="C63" s="5" t="s">
        <v>737</v>
      </c>
      <c r="D63" s="5">
        <v>37094.0</v>
      </c>
      <c r="E63" s="5" t="s">
        <v>484</v>
      </c>
      <c r="F63" s="5">
        <v>2012.0</v>
      </c>
      <c r="G63" s="5" t="s">
        <v>234</v>
      </c>
      <c r="H63" s="5" t="s">
        <v>99</v>
      </c>
      <c r="I63" s="5" t="s">
        <v>130</v>
      </c>
      <c r="J63" s="5" t="s">
        <v>101</v>
      </c>
      <c r="K63" s="5" t="s">
        <v>102</v>
      </c>
      <c r="L63" s="5" t="s">
        <v>99</v>
      </c>
      <c r="M63" s="5" t="s">
        <v>273</v>
      </c>
      <c r="N63" s="5">
        <v>1.0</v>
      </c>
      <c r="O63" s="10" t="s">
        <v>738</v>
      </c>
      <c r="P63" s="5" t="s">
        <v>739</v>
      </c>
      <c r="Q63" s="5" t="s">
        <v>740</v>
      </c>
      <c r="R63" s="5" t="s">
        <v>741</v>
      </c>
      <c r="S63" s="5" t="s">
        <v>742</v>
      </c>
      <c r="T63" s="5" t="s">
        <v>99</v>
      </c>
      <c r="U63" s="5" t="s">
        <v>99</v>
      </c>
      <c r="V63" s="5" t="s">
        <v>99</v>
      </c>
      <c r="W63" s="5" t="s">
        <v>99</v>
      </c>
      <c r="X63" s="5">
        <v>1900.0</v>
      </c>
      <c r="Y63" s="5" t="s">
        <v>99</v>
      </c>
      <c r="Z63" s="5" t="s">
        <v>612</v>
      </c>
      <c r="AA63" s="5" t="s">
        <v>99</v>
      </c>
      <c r="AB63" s="5" t="s">
        <v>99</v>
      </c>
      <c r="AC63" s="5" t="s">
        <v>743</v>
      </c>
      <c r="AD63" s="5" t="s">
        <v>99</v>
      </c>
      <c r="AE63" s="5" t="s">
        <v>99</v>
      </c>
      <c r="AF63" s="5" t="s">
        <v>99</v>
      </c>
      <c r="AG63" s="5" t="s">
        <v>99</v>
      </c>
      <c r="AH63" s="15" t="s">
        <v>99</v>
      </c>
      <c r="AI63" s="14" t="s">
        <v>99</v>
      </c>
      <c r="AJ63" s="5" t="s">
        <v>99</v>
      </c>
      <c r="AK63" s="10" t="s">
        <v>99</v>
      </c>
      <c r="AL63" s="5">
        <v>1.0</v>
      </c>
      <c r="AM63" s="5">
        <v>8.0</v>
      </c>
      <c r="AN63" s="5" t="s">
        <v>99</v>
      </c>
      <c r="AO63" s="5" t="s">
        <v>99</v>
      </c>
      <c r="AP63" s="5" t="s">
        <v>99</v>
      </c>
      <c r="AQ63" s="5" t="s">
        <v>99</v>
      </c>
      <c r="AR63" s="5" t="s">
        <v>99</v>
      </c>
      <c r="AS63" s="5">
        <v>500.0</v>
      </c>
      <c r="AT63" s="5" t="s">
        <v>99</v>
      </c>
      <c r="AU63" s="5" t="s">
        <v>99</v>
      </c>
      <c r="AV63" s="5" t="s">
        <v>744</v>
      </c>
      <c r="AW63" s="5" t="s">
        <v>99</v>
      </c>
      <c r="AX63" s="5" t="s">
        <v>99</v>
      </c>
      <c r="AY63" s="5" t="s">
        <v>99</v>
      </c>
      <c r="AZ63" s="5" t="s">
        <v>99</v>
      </c>
      <c r="BA63" s="5" t="s">
        <v>99</v>
      </c>
      <c r="BB63" s="5" t="s">
        <v>99</v>
      </c>
      <c r="BC63" s="5" t="s">
        <v>99</v>
      </c>
      <c r="BD63" s="5" t="s">
        <v>99</v>
      </c>
      <c r="BE63" s="5" t="s">
        <v>745</v>
      </c>
      <c r="BF63" s="5" t="s">
        <v>99</v>
      </c>
      <c r="BG63" s="5" t="s">
        <v>99</v>
      </c>
      <c r="BH63" s="5" t="s">
        <v>99</v>
      </c>
      <c r="BI63" s="5" t="s">
        <v>746</v>
      </c>
      <c r="BJ63" s="5" t="s">
        <v>99</v>
      </c>
      <c r="BK63" s="5" t="s">
        <v>99</v>
      </c>
      <c r="BL63" s="5" t="s">
        <v>99</v>
      </c>
      <c r="BM63" s="5" t="s">
        <v>99</v>
      </c>
      <c r="BN63" s="5" t="s">
        <v>747</v>
      </c>
      <c r="BO63" s="5" t="s">
        <v>99</v>
      </c>
      <c r="BP63" s="5" t="s">
        <v>748</v>
      </c>
      <c r="BQ63" s="5" t="s">
        <v>113</v>
      </c>
      <c r="BR63" s="5" t="s">
        <v>99</v>
      </c>
      <c r="BS63" s="5" t="s">
        <v>99</v>
      </c>
      <c r="BT63" s="5" t="s">
        <v>99</v>
      </c>
      <c r="BU63" s="5" t="s">
        <v>99</v>
      </c>
      <c r="BV63" s="5" t="s">
        <v>99</v>
      </c>
      <c r="BW63" s="5" t="s">
        <v>99</v>
      </c>
      <c r="BX63" s="5" t="s">
        <v>99</v>
      </c>
      <c r="BY63" s="5" t="s">
        <v>99</v>
      </c>
      <c r="BZ63" s="5" t="s">
        <v>99</v>
      </c>
      <c r="CA63" s="5" t="s">
        <v>99</v>
      </c>
      <c r="CB63" s="5" t="s">
        <v>99</v>
      </c>
      <c r="CC63" s="5" t="s">
        <v>99</v>
      </c>
      <c r="CD63" s="5" t="s">
        <v>99</v>
      </c>
      <c r="CE63" s="5" t="s">
        <v>99</v>
      </c>
      <c r="CF63" s="5" t="s">
        <v>99</v>
      </c>
      <c r="CG63" s="5" t="s">
        <v>99</v>
      </c>
      <c r="CH63" s="6">
        <f>10/1.5</f>
        <v>6.666666667</v>
      </c>
      <c r="CI63" s="5" t="s">
        <v>99</v>
      </c>
      <c r="CJ63" s="5" t="s">
        <v>99</v>
      </c>
      <c r="CK63" s="10" t="s">
        <v>749</v>
      </c>
      <c r="CL63" s="5" t="s">
        <v>99</v>
      </c>
      <c r="CM63" s="5" t="s">
        <v>99</v>
      </c>
      <c r="CN63" s="5" t="s">
        <v>99</v>
      </c>
      <c r="CO63" s="5" t="s">
        <v>99</v>
      </c>
      <c r="CP63" s="13" t="s">
        <v>750</v>
      </c>
      <c r="CQ63" s="6"/>
      <c r="CR63" s="6"/>
      <c r="CS63" s="6"/>
      <c r="CT63" s="6"/>
      <c r="CU63" s="6"/>
      <c r="CV63" s="6"/>
      <c r="CW63" s="6"/>
      <c r="CX63" s="6"/>
      <c r="CY63" s="6"/>
      <c r="CZ63" s="6"/>
    </row>
    <row r="64">
      <c r="A64" s="5" t="s">
        <v>94</v>
      </c>
      <c r="B64" s="5" t="s">
        <v>352</v>
      </c>
      <c r="C64" s="5" t="s">
        <v>737</v>
      </c>
      <c r="D64" s="5">
        <v>39620.0</v>
      </c>
      <c r="E64" s="5" t="s">
        <v>655</v>
      </c>
      <c r="F64" s="5">
        <v>2012.0</v>
      </c>
      <c r="G64" s="5" t="s">
        <v>117</v>
      </c>
      <c r="H64" s="5" t="s">
        <v>99</v>
      </c>
      <c r="I64" s="5" t="s">
        <v>100</v>
      </c>
      <c r="J64" s="5" t="s">
        <v>118</v>
      </c>
      <c r="K64" s="5" t="s">
        <v>102</v>
      </c>
      <c r="L64" s="5" t="s">
        <v>99</v>
      </c>
      <c r="M64" s="5" t="s">
        <v>219</v>
      </c>
      <c r="N64" s="5">
        <v>1.0</v>
      </c>
      <c r="O64" s="10" t="s">
        <v>751</v>
      </c>
      <c r="P64" s="5" t="s">
        <v>752</v>
      </c>
      <c r="Q64" s="5" t="s">
        <v>740</v>
      </c>
      <c r="R64" s="5" t="s">
        <v>753</v>
      </c>
      <c r="S64" s="5" t="s">
        <v>754</v>
      </c>
      <c r="T64" s="5">
        <v>34.041619</v>
      </c>
      <c r="U64" s="5">
        <v>-85.865301</v>
      </c>
      <c r="V64" s="5">
        <v>167.682</v>
      </c>
      <c r="W64" s="5">
        <v>531.0</v>
      </c>
      <c r="X64" s="5">
        <v>0.0</v>
      </c>
      <c r="Y64" s="5" t="s">
        <v>99</v>
      </c>
      <c r="Z64" s="5" t="s">
        <v>692</v>
      </c>
      <c r="AA64" s="5" t="s">
        <v>99</v>
      </c>
      <c r="AB64" s="5" t="s">
        <v>99</v>
      </c>
      <c r="AC64" s="5" t="s">
        <v>755</v>
      </c>
      <c r="AD64" s="5" t="s">
        <v>99</v>
      </c>
      <c r="AE64" s="5" t="s">
        <v>99</v>
      </c>
      <c r="AF64" s="5" t="s">
        <v>99</v>
      </c>
      <c r="AG64" s="5" t="s">
        <v>99</v>
      </c>
      <c r="AH64" s="15" t="s">
        <v>99</v>
      </c>
      <c r="AI64" s="14" t="s">
        <v>99</v>
      </c>
      <c r="AJ64" s="5" t="s">
        <v>99</v>
      </c>
      <c r="AK64" s="10" t="s">
        <v>99</v>
      </c>
      <c r="AL64" s="5">
        <v>1.0</v>
      </c>
      <c r="AM64" s="5" t="s">
        <v>99</v>
      </c>
      <c r="AN64" s="5" t="s">
        <v>99</v>
      </c>
      <c r="AO64" s="5" t="s">
        <v>99</v>
      </c>
      <c r="AP64" s="5" t="s">
        <v>99</v>
      </c>
      <c r="AQ64" s="5" t="s">
        <v>99</v>
      </c>
      <c r="AR64" s="5" t="s">
        <v>99</v>
      </c>
      <c r="AS64" s="5" t="s">
        <v>99</v>
      </c>
      <c r="AT64" s="5" t="s">
        <v>99</v>
      </c>
      <c r="AU64" s="5" t="s">
        <v>99</v>
      </c>
      <c r="AV64" s="5" t="s">
        <v>99</v>
      </c>
      <c r="AW64" s="5" t="s">
        <v>99</v>
      </c>
      <c r="AX64" s="5" t="s">
        <v>99</v>
      </c>
      <c r="AY64" s="5" t="s">
        <v>99</v>
      </c>
      <c r="AZ64" s="5" t="s">
        <v>99</v>
      </c>
      <c r="BA64" s="5" t="s">
        <v>99</v>
      </c>
      <c r="BB64" s="5" t="s">
        <v>99</v>
      </c>
      <c r="BC64" s="5" t="s">
        <v>99</v>
      </c>
      <c r="BD64" s="5" t="s">
        <v>99</v>
      </c>
      <c r="BE64" s="5" t="s">
        <v>99</v>
      </c>
      <c r="BF64" s="5" t="s">
        <v>99</v>
      </c>
      <c r="BG64" s="5" t="s">
        <v>99</v>
      </c>
      <c r="BH64" s="5" t="s">
        <v>99</v>
      </c>
      <c r="BI64" s="5" t="s">
        <v>99</v>
      </c>
      <c r="BJ64" s="5" t="s">
        <v>99</v>
      </c>
      <c r="BK64" s="5" t="s">
        <v>99</v>
      </c>
      <c r="BL64" s="5" t="s">
        <v>756</v>
      </c>
      <c r="BM64" s="5" t="s">
        <v>99</v>
      </c>
      <c r="BN64" s="5" t="s">
        <v>757</v>
      </c>
      <c r="BO64" s="5" t="s">
        <v>99</v>
      </c>
      <c r="BP64" s="5" t="s">
        <v>99</v>
      </c>
      <c r="BQ64" s="5" t="s">
        <v>113</v>
      </c>
      <c r="BR64" s="5" t="s">
        <v>99</v>
      </c>
      <c r="BS64" s="5" t="s">
        <v>99</v>
      </c>
      <c r="BT64" s="5" t="s">
        <v>99</v>
      </c>
      <c r="BU64" s="5" t="s">
        <v>99</v>
      </c>
      <c r="BV64" s="5" t="s">
        <v>99</v>
      </c>
      <c r="BW64" s="5" t="s">
        <v>99</v>
      </c>
      <c r="BX64" s="5" t="s">
        <v>99</v>
      </c>
      <c r="BY64" s="5" t="s">
        <v>99</v>
      </c>
      <c r="BZ64" s="5" t="s">
        <v>99</v>
      </c>
      <c r="CA64" s="5" t="s">
        <v>99</v>
      </c>
      <c r="CB64" s="5" t="s">
        <v>99</v>
      </c>
      <c r="CC64" s="5" t="s">
        <v>99</v>
      </c>
      <c r="CD64" s="5" t="s">
        <v>99</v>
      </c>
      <c r="CE64" s="5" t="s">
        <v>99</v>
      </c>
      <c r="CF64" s="5" t="s">
        <v>99</v>
      </c>
      <c r="CG64" s="5" t="s">
        <v>99</v>
      </c>
      <c r="CH64" s="5" t="s">
        <v>99</v>
      </c>
      <c r="CI64" s="5" t="s">
        <v>99</v>
      </c>
      <c r="CJ64" s="5" t="s">
        <v>99</v>
      </c>
      <c r="CK64" s="10" t="s">
        <v>758</v>
      </c>
      <c r="CL64" s="5" t="s">
        <v>112</v>
      </c>
      <c r="CM64" s="5" t="s">
        <v>99</v>
      </c>
      <c r="CN64" s="5" t="s">
        <v>99</v>
      </c>
      <c r="CO64" s="5" t="s">
        <v>99</v>
      </c>
      <c r="CP64" s="13" t="s">
        <v>759</v>
      </c>
      <c r="CQ64" s="6"/>
      <c r="CR64" s="6"/>
      <c r="CS64" s="6"/>
      <c r="CT64" s="6"/>
      <c r="CU64" s="6"/>
      <c r="CV64" s="6"/>
      <c r="CW64" s="6"/>
      <c r="CX64" s="6"/>
      <c r="CY64" s="6"/>
      <c r="CZ64" s="6"/>
    </row>
    <row r="65">
      <c r="A65" s="5" t="s">
        <v>94</v>
      </c>
      <c r="B65" s="5" t="s">
        <v>352</v>
      </c>
      <c r="C65" s="5" t="s">
        <v>737</v>
      </c>
      <c r="D65" s="5">
        <v>39620.0</v>
      </c>
      <c r="E65" s="5" t="s">
        <v>655</v>
      </c>
      <c r="F65" s="5">
        <v>2013.0</v>
      </c>
      <c r="G65" s="5" t="s">
        <v>389</v>
      </c>
      <c r="H65" s="5">
        <v>27.0</v>
      </c>
      <c r="I65" s="5" t="s">
        <v>100</v>
      </c>
      <c r="J65" s="5" t="s">
        <v>118</v>
      </c>
      <c r="K65" s="5" t="s">
        <v>102</v>
      </c>
      <c r="L65" s="5" t="s">
        <v>99</v>
      </c>
      <c r="M65" s="5" t="s">
        <v>219</v>
      </c>
      <c r="N65" s="5">
        <v>1.0</v>
      </c>
      <c r="O65" s="10" t="s">
        <v>760</v>
      </c>
      <c r="P65" s="5" t="s">
        <v>752</v>
      </c>
      <c r="Q65" s="5" t="s">
        <v>740</v>
      </c>
      <c r="R65" s="5" t="s">
        <v>753</v>
      </c>
      <c r="S65" s="5" t="s">
        <v>754</v>
      </c>
      <c r="T65" s="5">
        <v>34.041619</v>
      </c>
      <c r="U65" s="5">
        <v>-85.865301</v>
      </c>
      <c r="V65" s="5">
        <v>167.682</v>
      </c>
      <c r="W65" s="5">
        <v>531.0</v>
      </c>
      <c r="X65" s="5">
        <v>900.0</v>
      </c>
      <c r="Y65" s="5">
        <v>30.0</v>
      </c>
      <c r="Z65" s="5" t="s">
        <v>692</v>
      </c>
      <c r="AA65" s="5" t="s">
        <v>539</v>
      </c>
      <c r="AB65" s="5">
        <v>100.0</v>
      </c>
      <c r="AC65" s="5" t="s">
        <v>755</v>
      </c>
      <c r="AD65" s="5" t="s">
        <v>99</v>
      </c>
      <c r="AE65" s="5" t="s">
        <v>99</v>
      </c>
      <c r="AF65" s="5" t="s">
        <v>99</v>
      </c>
      <c r="AG65" s="5" t="s">
        <v>99</v>
      </c>
      <c r="AH65" s="11">
        <f t="shared" ref="AH65:AH66" si="19">CONVERT(AJ65, "yd", "m")</f>
        <v>137.16</v>
      </c>
      <c r="AI65" s="12">
        <f t="shared" ref="AI65:AI66" si="20">CONVERT(AH65, "m", "ft")</f>
        <v>450</v>
      </c>
      <c r="AJ65" s="5">
        <v>150.0</v>
      </c>
      <c r="AK65" s="10" t="s">
        <v>99</v>
      </c>
      <c r="AL65" s="5">
        <v>1.0</v>
      </c>
      <c r="AM65" s="5" t="s">
        <v>99</v>
      </c>
      <c r="AN65" s="5" t="s">
        <v>99</v>
      </c>
      <c r="AO65" s="5" t="s">
        <v>99</v>
      </c>
      <c r="AP65" s="5" t="s">
        <v>99</v>
      </c>
      <c r="AQ65" s="5" t="s">
        <v>99</v>
      </c>
      <c r="AR65" s="5" t="s">
        <v>99</v>
      </c>
      <c r="AS65" s="5" t="s">
        <v>99</v>
      </c>
      <c r="AT65" s="5" t="s">
        <v>99</v>
      </c>
      <c r="AU65" s="5" t="s">
        <v>99</v>
      </c>
      <c r="AV65" s="5" t="s">
        <v>281</v>
      </c>
      <c r="AW65" s="5" t="s">
        <v>99</v>
      </c>
      <c r="AX65" s="5" t="s">
        <v>99</v>
      </c>
      <c r="AY65" s="5" t="s">
        <v>99</v>
      </c>
      <c r="AZ65" s="5" t="s">
        <v>99</v>
      </c>
      <c r="BA65" s="5" t="s">
        <v>99</v>
      </c>
      <c r="BB65" s="5" t="s">
        <v>99</v>
      </c>
      <c r="BC65" s="5" t="s">
        <v>99</v>
      </c>
      <c r="BD65" s="5" t="s">
        <v>99</v>
      </c>
      <c r="BE65" s="5" t="s">
        <v>745</v>
      </c>
      <c r="BF65" s="5" t="s">
        <v>99</v>
      </c>
      <c r="BG65" s="5" t="s">
        <v>112</v>
      </c>
      <c r="BH65" s="5" t="s">
        <v>761</v>
      </c>
      <c r="BI65" s="5" t="s">
        <v>99</v>
      </c>
      <c r="BJ65" s="5" t="s">
        <v>99</v>
      </c>
      <c r="BK65" s="5" t="s">
        <v>99</v>
      </c>
      <c r="BL65" s="5" t="s">
        <v>762</v>
      </c>
      <c r="BM65" s="5" t="s">
        <v>99</v>
      </c>
      <c r="BN65" s="5" t="s">
        <v>757</v>
      </c>
      <c r="BO65" s="5" t="s">
        <v>99</v>
      </c>
      <c r="BP65" s="5" t="s">
        <v>99</v>
      </c>
      <c r="BQ65" s="5" t="s">
        <v>113</v>
      </c>
      <c r="BR65" s="5" t="s">
        <v>99</v>
      </c>
      <c r="BS65" s="5" t="s">
        <v>99</v>
      </c>
      <c r="BT65" s="5" t="s">
        <v>99</v>
      </c>
      <c r="BU65" s="5" t="s">
        <v>99</v>
      </c>
      <c r="BV65" s="5" t="s">
        <v>99</v>
      </c>
      <c r="BW65" s="5" t="s">
        <v>99</v>
      </c>
      <c r="BX65" s="5" t="s">
        <v>99</v>
      </c>
      <c r="BY65" s="5" t="s">
        <v>99</v>
      </c>
      <c r="BZ65" s="5" t="s">
        <v>99</v>
      </c>
      <c r="CA65" s="5" t="s">
        <v>99</v>
      </c>
      <c r="CB65" s="5" t="s">
        <v>99</v>
      </c>
      <c r="CC65" s="5" t="s">
        <v>99</v>
      </c>
      <c r="CD65" s="5" t="s">
        <v>99</v>
      </c>
      <c r="CE65" s="5" t="s">
        <v>99</v>
      </c>
      <c r="CF65" s="5" t="s">
        <v>99</v>
      </c>
      <c r="CG65" s="5" t="s">
        <v>99</v>
      </c>
      <c r="CH65" s="5" t="s">
        <v>99</v>
      </c>
      <c r="CI65" s="5" t="s">
        <v>99</v>
      </c>
      <c r="CJ65" s="5" t="s">
        <v>99</v>
      </c>
      <c r="CK65" s="10" t="s">
        <v>763</v>
      </c>
      <c r="CL65" s="5" t="s">
        <v>112</v>
      </c>
      <c r="CM65" s="5" t="s">
        <v>99</v>
      </c>
      <c r="CN65" s="5" t="s">
        <v>99</v>
      </c>
      <c r="CO65" s="5" t="s">
        <v>99</v>
      </c>
      <c r="CP65" s="13" t="s">
        <v>759</v>
      </c>
      <c r="CQ65" s="6"/>
      <c r="CR65" s="6"/>
      <c r="CS65" s="6"/>
      <c r="CT65" s="6"/>
      <c r="CU65" s="6"/>
      <c r="CV65" s="6"/>
      <c r="CW65" s="6"/>
      <c r="CX65" s="6"/>
      <c r="CY65" s="6"/>
      <c r="CZ65" s="6"/>
    </row>
    <row r="66">
      <c r="A66" s="5" t="s">
        <v>94</v>
      </c>
      <c r="B66" s="5" t="s">
        <v>352</v>
      </c>
      <c r="C66" s="5" t="s">
        <v>764</v>
      </c>
      <c r="D66" s="5">
        <v>15102.0</v>
      </c>
      <c r="E66" s="5" t="s">
        <v>404</v>
      </c>
      <c r="F66" s="5">
        <v>2002.0</v>
      </c>
      <c r="G66" s="5" t="s">
        <v>117</v>
      </c>
      <c r="H66" s="5" t="s">
        <v>765</v>
      </c>
      <c r="I66" s="5" t="s">
        <v>100</v>
      </c>
      <c r="J66" s="5" t="s">
        <v>101</v>
      </c>
      <c r="K66" s="5" t="s">
        <v>102</v>
      </c>
      <c r="L66" s="5" t="s">
        <v>99</v>
      </c>
      <c r="M66" s="5" t="s">
        <v>131</v>
      </c>
      <c r="N66" s="5">
        <v>1.0</v>
      </c>
      <c r="O66" s="10" t="s">
        <v>766</v>
      </c>
      <c r="P66" s="5" t="s">
        <v>767</v>
      </c>
      <c r="Q66" s="5" t="s">
        <v>768</v>
      </c>
      <c r="R66" s="5" t="s">
        <v>769</v>
      </c>
      <c r="S66" s="5" t="s">
        <v>99</v>
      </c>
      <c r="T66" s="5" t="s">
        <v>99</v>
      </c>
      <c r="U66" s="5" t="s">
        <v>99</v>
      </c>
      <c r="V66" s="5" t="s">
        <v>99</v>
      </c>
      <c r="W66" s="5" t="s">
        <v>99</v>
      </c>
      <c r="X66" s="5">
        <v>1630.0</v>
      </c>
      <c r="Y66" s="5" t="s">
        <v>99</v>
      </c>
      <c r="Z66" s="5" t="s">
        <v>161</v>
      </c>
      <c r="AA66" s="5" t="s">
        <v>99</v>
      </c>
      <c r="AB66" s="5" t="s">
        <v>99</v>
      </c>
      <c r="AC66" s="5" t="s">
        <v>770</v>
      </c>
      <c r="AD66" s="5" t="s">
        <v>624</v>
      </c>
      <c r="AE66" s="5" t="s">
        <v>99</v>
      </c>
      <c r="AF66" s="5" t="s">
        <v>99</v>
      </c>
      <c r="AG66" s="5" t="s">
        <v>99</v>
      </c>
      <c r="AH66" s="11">
        <f t="shared" si="19"/>
        <v>22.86</v>
      </c>
      <c r="AI66" s="12">
        <f t="shared" si="20"/>
        <v>75</v>
      </c>
      <c r="AJ66" s="5">
        <v>25.0</v>
      </c>
      <c r="AK66" s="10" t="s">
        <v>99</v>
      </c>
      <c r="AL66" s="5">
        <v>1.0</v>
      </c>
      <c r="AM66" s="5">
        <v>7.0</v>
      </c>
      <c r="AN66" s="5" t="s">
        <v>99</v>
      </c>
      <c r="AO66" s="5" t="s">
        <v>99</v>
      </c>
      <c r="AP66" s="5" t="s">
        <v>99</v>
      </c>
      <c r="AQ66" s="5" t="s">
        <v>99</v>
      </c>
      <c r="AR66" s="5" t="s">
        <v>99</v>
      </c>
      <c r="AS66" s="5" t="s">
        <v>99</v>
      </c>
      <c r="AT66" s="5" t="s">
        <v>99</v>
      </c>
      <c r="AU66" s="5" t="s">
        <v>99</v>
      </c>
      <c r="AV66" s="5" t="s">
        <v>771</v>
      </c>
      <c r="AW66" s="5" t="s">
        <v>99</v>
      </c>
      <c r="AX66" s="5" t="s">
        <v>99</v>
      </c>
      <c r="AY66" s="5" t="s">
        <v>99</v>
      </c>
      <c r="AZ66" s="5" t="s">
        <v>99</v>
      </c>
      <c r="BA66" s="5" t="s">
        <v>99</v>
      </c>
      <c r="BB66" s="5" t="s">
        <v>99</v>
      </c>
      <c r="BC66" s="5" t="s">
        <v>99</v>
      </c>
      <c r="BD66" s="5" t="s">
        <v>99</v>
      </c>
      <c r="BE66" s="5" t="s">
        <v>312</v>
      </c>
      <c r="BF66" s="5" t="s">
        <v>99</v>
      </c>
      <c r="BG66" s="5" t="s">
        <v>99</v>
      </c>
      <c r="BH66" s="5" t="s">
        <v>99</v>
      </c>
      <c r="BI66" s="5" t="s">
        <v>99</v>
      </c>
      <c r="BJ66" s="5" t="s">
        <v>99</v>
      </c>
      <c r="BK66" s="5" t="s">
        <v>99</v>
      </c>
      <c r="BL66" s="5" t="s">
        <v>772</v>
      </c>
      <c r="BM66" s="5" t="s">
        <v>99</v>
      </c>
      <c r="BN66" s="5" t="s">
        <v>773</v>
      </c>
      <c r="BO66" s="5" t="s">
        <v>99</v>
      </c>
      <c r="BP66" s="5" t="s">
        <v>774</v>
      </c>
      <c r="BQ66" s="5" t="s">
        <v>113</v>
      </c>
      <c r="BR66" s="5" t="s">
        <v>99</v>
      </c>
      <c r="BS66" s="5" t="s">
        <v>99</v>
      </c>
      <c r="BT66" s="5" t="s">
        <v>99</v>
      </c>
      <c r="BU66" s="5" t="s">
        <v>99</v>
      </c>
      <c r="BV66" s="5" t="s">
        <v>99</v>
      </c>
      <c r="BW66" s="5" t="s">
        <v>99</v>
      </c>
      <c r="BX66" s="5" t="s">
        <v>99</v>
      </c>
      <c r="BY66" s="5" t="s">
        <v>99</v>
      </c>
      <c r="BZ66" s="5" t="s">
        <v>99</v>
      </c>
      <c r="CA66" s="5" t="s">
        <v>99</v>
      </c>
      <c r="CB66" s="5" t="s">
        <v>99</v>
      </c>
      <c r="CC66" s="5" t="s">
        <v>99</v>
      </c>
      <c r="CD66" s="5" t="s">
        <v>99</v>
      </c>
      <c r="CE66" s="5" t="s">
        <v>99</v>
      </c>
      <c r="CF66" s="5" t="s">
        <v>99</v>
      </c>
      <c r="CG66" s="5" t="s">
        <v>99</v>
      </c>
      <c r="CH66" s="5" t="s">
        <v>99</v>
      </c>
      <c r="CI66" s="5" t="s">
        <v>99</v>
      </c>
      <c r="CJ66" s="5" t="s">
        <v>99</v>
      </c>
      <c r="CK66" s="10" t="s">
        <v>775</v>
      </c>
      <c r="CL66" s="5" t="s">
        <v>99</v>
      </c>
      <c r="CM66" s="5" t="s">
        <v>99</v>
      </c>
      <c r="CN66" s="5" t="s">
        <v>99</v>
      </c>
      <c r="CO66" s="5" t="s">
        <v>99</v>
      </c>
      <c r="CP66" s="13" t="s">
        <v>776</v>
      </c>
      <c r="CQ66" s="6"/>
      <c r="CR66" s="6"/>
      <c r="CS66" s="6"/>
      <c r="CT66" s="6"/>
      <c r="CU66" s="6"/>
      <c r="CV66" s="6"/>
      <c r="CW66" s="6"/>
      <c r="CX66" s="6"/>
      <c r="CY66" s="6"/>
      <c r="CZ66" s="6"/>
    </row>
    <row r="67">
      <c r="A67" s="5" t="s">
        <v>94</v>
      </c>
      <c r="B67" s="5" t="s">
        <v>352</v>
      </c>
      <c r="C67" s="5" t="s">
        <v>764</v>
      </c>
      <c r="D67" s="5">
        <v>15102.0</v>
      </c>
      <c r="E67" s="5" t="s">
        <v>404</v>
      </c>
      <c r="F67" s="5">
        <v>2006.0</v>
      </c>
      <c r="G67" s="5" t="s">
        <v>143</v>
      </c>
      <c r="H67" s="5">
        <v>1.0</v>
      </c>
      <c r="I67" s="5" t="s">
        <v>144</v>
      </c>
      <c r="J67" s="5" t="s">
        <v>118</v>
      </c>
      <c r="K67" s="5" t="s">
        <v>193</v>
      </c>
      <c r="L67" s="5" t="s">
        <v>99</v>
      </c>
      <c r="M67" s="5" t="s">
        <v>99</v>
      </c>
      <c r="N67" s="5">
        <v>1.0</v>
      </c>
      <c r="O67" s="10" t="s">
        <v>777</v>
      </c>
      <c r="P67" s="5" t="s">
        <v>767</v>
      </c>
      <c r="Q67" s="5" t="s">
        <v>768</v>
      </c>
      <c r="R67" s="5" t="s">
        <v>769</v>
      </c>
      <c r="S67" s="5" t="s">
        <v>99</v>
      </c>
      <c r="T67" s="5" t="s">
        <v>99</v>
      </c>
      <c r="U67" s="5" t="s">
        <v>99</v>
      </c>
      <c r="V67" s="5" t="s">
        <v>99</v>
      </c>
      <c r="W67" s="5" t="s">
        <v>99</v>
      </c>
      <c r="X67" s="5">
        <v>2330.0</v>
      </c>
      <c r="Y67" s="5" t="s">
        <v>99</v>
      </c>
      <c r="Z67" s="5" t="s">
        <v>99</v>
      </c>
      <c r="AA67" s="5" t="s">
        <v>150</v>
      </c>
      <c r="AB67" s="5">
        <v>30.0</v>
      </c>
      <c r="AC67" s="5" t="s">
        <v>770</v>
      </c>
      <c r="AD67" s="5" t="s">
        <v>624</v>
      </c>
      <c r="AE67" s="5" t="s">
        <v>99</v>
      </c>
      <c r="AF67" s="5" t="s">
        <v>99</v>
      </c>
      <c r="AG67" s="5">
        <v>3.5</v>
      </c>
      <c r="AH67" s="15" t="s">
        <v>99</v>
      </c>
      <c r="AI67" s="14" t="s">
        <v>99</v>
      </c>
      <c r="AJ67" s="5" t="s">
        <v>99</v>
      </c>
      <c r="AK67" s="10" t="s">
        <v>99</v>
      </c>
      <c r="AL67" s="5" t="s">
        <v>99</v>
      </c>
      <c r="AM67" s="5" t="s">
        <v>99</v>
      </c>
      <c r="AN67" s="5" t="s">
        <v>99</v>
      </c>
      <c r="AO67" s="5" t="s">
        <v>99</v>
      </c>
      <c r="AP67" s="5" t="s">
        <v>99</v>
      </c>
      <c r="AQ67" s="5" t="s">
        <v>99</v>
      </c>
      <c r="AR67" s="5" t="s">
        <v>99</v>
      </c>
      <c r="AS67" s="5" t="s">
        <v>99</v>
      </c>
      <c r="AT67" s="5" t="s">
        <v>99</v>
      </c>
      <c r="AU67" s="5" t="s">
        <v>99</v>
      </c>
      <c r="AV67" s="5" t="s">
        <v>99</v>
      </c>
      <c r="AW67" s="5" t="s">
        <v>99</v>
      </c>
      <c r="AX67" s="5" t="s">
        <v>99</v>
      </c>
      <c r="AY67" s="5" t="s">
        <v>99</v>
      </c>
      <c r="AZ67" s="5" t="s">
        <v>99</v>
      </c>
      <c r="BA67" s="5" t="s">
        <v>99</v>
      </c>
      <c r="BB67" s="5" t="s">
        <v>99</v>
      </c>
      <c r="BC67" s="5" t="s">
        <v>99</v>
      </c>
      <c r="BD67" s="5" t="s">
        <v>99</v>
      </c>
      <c r="BE67" s="5" t="s">
        <v>99</v>
      </c>
      <c r="BF67" s="5" t="s">
        <v>99</v>
      </c>
      <c r="BG67" s="5" t="s">
        <v>99</v>
      </c>
      <c r="BH67" s="5" t="s">
        <v>99</v>
      </c>
      <c r="BI67" s="5" t="s">
        <v>99</v>
      </c>
      <c r="BJ67" s="5" t="s">
        <v>99</v>
      </c>
      <c r="BK67" s="5" t="s">
        <v>99</v>
      </c>
      <c r="BL67" s="5" t="s">
        <v>99</v>
      </c>
      <c r="BM67" s="5" t="s">
        <v>99</v>
      </c>
      <c r="BN67" s="5" t="s">
        <v>99</v>
      </c>
      <c r="BO67" s="5" t="s">
        <v>99</v>
      </c>
      <c r="BP67" s="5" t="s">
        <v>99</v>
      </c>
      <c r="BQ67" s="5" t="s">
        <v>99</v>
      </c>
      <c r="BR67" s="5" t="s">
        <v>778</v>
      </c>
      <c r="BS67" s="5" t="s">
        <v>99</v>
      </c>
      <c r="BT67" s="5" t="s">
        <v>99</v>
      </c>
      <c r="BU67" s="5" t="s">
        <v>99</v>
      </c>
      <c r="BV67" s="5" t="s">
        <v>99</v>
      </c>
      <c r="BW67" s="5" t="s">
        <v>99</v>
      </c>
      <c r="BX67" s="5" t="s">
        <v>99</v>
      </c>
      <c r="BY67" s="5" t="s">
        <v>99</v>
      </c>
      <c r="BZ67" s="5" t="s">
        <v>99</v>
      </c>
      <c r="CA67" s="5" t="s">
        <v>99</v>
      </c>
      <c r="CB67" s="5" t="s">
        <v>99</v>
      </c>
      <c r="CC67" s="5" t="s">
        <v>99</v>
      </c>
      <c r="CD67" s="5" t="s">
        <v>99</v>
      </c>
      <c r="CE67" s="5" t="s">
        <v>99</v>
      </c>
      <c r="CF67" s="5" t="s">
        <v>99</v>
      </c>
      <c r="CG67" s="5" t="s">
        <v>99</v>
      </c>
      <c r="CH67" s="5" t="s">
        <v>99</v>
      </c>
      <c r="CI67" s="5" t="s">
        <v>99</v>
      </c>
      <c r="CJ67" s="5" t="s">
        <v>99</v>
      </c>
      <c r="CK67" s="10" t="s">
        <v>775</v>
      </c>
      <c r="CL67" s="5" t="s">
        <v>99</v>
      </c>
      <c r="CM67" s="5" t="s">
        <v>99</v>
      </c>
      <c r="CN67" s="5" t="s">
        <v>99</v>
      </c>
      <c r="CO67" s="5" t="s">
        <v>99</v>
      </c>
      <c r="CP67" s="5" t="s">
        <v>779</v>
      </c>
      <c r="CQ67" s="6"/>
      <c r="CR67" s="6"/>
      <c r="CS67" s="6"/>
      <c r="CT67" s="6"/>
      <c r="CU67" s="6"/>
      <c r="CV67" s="6"/>
      <c r="CW67" s="6"/>
      <c r="CX67" s="6"/>
      <c r="CY67" s="6"/>
      <c r="CZ67" s="6"/>
    </row>
    <row r="68">
      <c r="A68" s="5" t="s">
        <v>94</v>
      </c>
      <c r="B68" s="5" t="s">
        <v>352</v>
      </c>
      <c r="C68" s="5" t="s">
        <v>764</v>
      </c>
      <c r="D68" s="5">
        <v>25619.0</v>
      </c>
      <c r="E68" s="5" t="s">
        <v>404</v>
      </c>
      <c r="F68" s="5">
        <v>2007.0</v>
      </c>
      <c r="G68" s="5" t="s">
        <v>117</v>
      </c>
      <c r="H68" s="5" t="s">
        <v>99</v>
      </c>
      <c r="I68" s="5" t="s">
        <v>100</v>
      </c>
      <c r="J68" s="5" t="s">
        <v>118</v>
      </c>
      <c r="K68" s="5" t="s">
        <v>193</v>
      </c>
      <c r="L68" s="5" t="s">
        <v>99</v>
      </c>
      <c r="M68" s="5" t="s">
        <v>193</v>
      </c>
      <c r="N68" s="5">
        <v>1.0</v>
      </c>
      <c r="O68" s="10" t="s">
        <v>780</v>
      </c>
      <c r="P68" s="5" t="s">
        <v>781</v>
      </c>
      <c r="Q68" s="5" t="s">
        <v>768</v>
      </c>
      <c r="R68" s="5" t="s">
        <v>782</v>
      </c>
      <c r="S68" s="5" t="s">
        <v>783</v>
      </c>
      <c r="T68" s="5" t="s">
        <v>99</v>
      </c>
      <c r="U68" s="5" t="s">
        <v>99</v>
      </c>
      <c r="V68" s="5" t="s">
        <v>99</v>
      </c>
      <c r="W68" s="5" t="s">
        <v>99</v>
      </c>
      <c r="X68" s="5">
        <v>1700.0</v>
      </c>
      <c r="Y68" s="5" t="s">
        <v>99</v>
      </c>
      <c r="Z68" s="5" t="s">
        <v>161</v>
      </c>
      <c r="AA68" s="5" t="s">
        <v>99</v>
      </c>
      <c r="AB68" s="5" t="s">
        <v>99</v>
      </c>
      <c r="AC68" s="5" t="s">
        <v>784</v>
      </c>
      <c r="AD68" s="5" t="s">
        <v>395</v>
      </c>
      <c r="AE68" s="5" t="s">
        <v>99</v>
      </c>
      <c r="AF68" s="5" t="s">
        <v>99</v>
      </c>
      <c r="AG68" s="5" t="s">
        <v>99</v>
      </c>
      <c r="AH68" s="11">
        <f t="shared" ref="AH68:AH70" si="21">CONVERT(AJ68, "yd", "m")</f>
        <v>182.88</v>
      </c>
      <c r="AI68" s="12">
        <f t="shared" ref="AI68:AI70" si="22">CONVERT(AH68, "m", "ft")</f>
        <v>600</v>
      </c>
      <c r="AJ68" s="5">
        <v>200.0</v>
      </c>
      <c r="AK68" s="10" t="s">
        <v>112</v>
      </c>
      <c r="AL68" s="5">
        <v>1.0</v>
      </c>
      <c r="AM68" s="5">
        <v>7.5</v>
      </c>
      <c r="AN68" s="5" t="s">
        <v>99</v>
      </c>
      <c r="AO68" s="5" t="s">
        <v>99</v>
      </c>
      <c r="AP68" s="5" t="s">
        <v>99</v>
      </c>
      <c r="AQ68" s="5" t="s">
        <v>99</v>
      </c>
      <c r="AR68" s="5" t="s">
        <v>99</v>
      </c>
      <c r="AS68" s="5" t="s">
        <v>99</v>
      </c>
      <c r="AT68" s="5" t="s">
        <v>99</v>
      </c>
      <c r="AU68" s="5" t="s">
        <v>99</v>
      </c>
      <c r="AV68" s="5" t="s">
        <v>164</v>
      </c>
      <c r="AW68" s="5" t="s">
        <v>99</v>
      </c>
      <c r="AX68" s="5" t="s">
        <v>99</v>
      </c>
      <c r="AY68" s="5" t="s">
        <v>99</v>
      </c>
      <c r="AZ68" s="5" t="s">
        <v>99</v>
      </c>
      <c r="BA68" s="5" t="s">
        <v>99</v>
      </c>
      <c r="BB68" s="5" t="s">
        <v>99</v>
      </c>
      <c r="BC68" s="5" t="s">
        <v>99</v>
      </c>
      <c r="BD68" s="5" t="s">
        <v>99</v>
      </c>
      <c r="BE68" s="5" t="s">
        <v>99</v>
      </c>
      <c r="BF68" s="5" t="s">
        <v>99</v>
      </c>
      <c r="BG68" s="5" t="s">
        <v>99</v>
      </c>
      <c r="BH68" s="5" t="s">
        <v>99</v>
      </c>
      <c r="BI68" s="5" t="s">
        <v>99</v>
      </c>
      <c r="BJ68" s="5" t="s">
        <v>99</v>
      </c>
      <c r="BK68" s="5" t="s">
        <v>99</v>
      </c>
      <c r="BL68" s="5" t="s">
        <v>99</v>
      </c>
      <c r="BM68" s="5" t="s">
        <v>99</v>
      </c>
      <c r="BN68" s="5" t="s">
        <v>785</v>
      </c>
      <c r="BO68" s="5" t="s">
        <v>99</v>
      </c>
      <c r="BP68" s="5" t="s">
        <v>99</v>
      </c>
      <c r="BQ68" s="5" t="s">
        <v>113</v>
      </c>
      <c r="BR68" s="5" t="s">
        <v>99</v>
      </c>
      <c r="BS68" s="5" t="s">
        <v>99</v>
      </c>
      <c r="BT68" s="5" t="s">
        <v>99</v>
      </c>
      <c r="BU68" s="5" t="s">
        <v>99</v>
      </c>
      <c r="BV68" s="5" t="s">
        <v>99</v>
      </c>
      <c r="BW68" s="5" t="s">
        <v>99</v>
      </c>
      <c r="BX68" s="5" t="s">
        <v>99</v>
      </c>
      <c r="BY68" s="5" t="s">
        <v>99</v>
      </c>
      <c r="BZ68" s="5" t="s">
        <v>99</v>
      </c>
      <c r="CA68" s="5" t="s">
        <v>99</v>
      </c>
      <c r="CB68" s="5" t="s">
        <v>99</v>
      </c>
      <c r="CC68" s="5" t="s">
        <v>99</v>
      </c>
      <c r="CD68" s="5" t="s">
        <v>99</v>
      </c>
      <c r="CE68" s="5" t="s">
        <v>99</v>
      </c>
      <c r="CF68" s="5" t="s">
        <v>99</v>
      </c>
      <c r="CG68" s="5" t="s">
        <v>99</v>
      </c>
      <c r="CH68" s="5" t="s">
        <v>99</v>
      </c>
      <c r="CI68" s="5" t="s">
        <v>99</v>
      </c>
      <c r="CJ68" s="5" t="s">
        <v>99</v>
      </c>
      <c r="CK68" s="19" t="s">
        <v>786</v>
      </c>
      <c r="CL68" s="5" t="s">
        <v>99</v>
      </c>
      <c r="CM68" s="5" t="s">
        <v>99</v>
      </c>
      <c r="CN68" s="5" t="s">
        <v>99</v>
      </c>
      <c r="CO68" s="5" t="s">
        <v>99</v>
      </c>
      <c r="CP68" s="13" t="s">
        <v>787</v>
      </c>
      <c r="CQ68" s="6"/>
      <c r="CR68" s="6"/>
      <c r="CS68" s="6"/>
      <c r="CT68" s="6"/>
      <c r="CU68" s="6"/>
      <c r="CV68" s="6"/>
      <c r="CW68" s="6"/>
      <c r="CX68" s="6"/>
      <c r="CY68" s="6"/>
      <c r="CZ68" s="6"/>
    </row>
    <row r="69">
      <c r="A69" s="5" t="s">
        <v>94</v>
      </c>
      <c r="B69" s="5" t="s">
        <v>352</v>
      </c>
      <c r="C69" s="5" t="s">
        <v>788</v>
      </c>
      <c r="D69" s="5">
        <v>44986.0</v>
      </c>
      <c r="E69" s="5" t="s">
        <v>428</v>
      </c>
      <c r="F69" s="5">
        <v>1953.0</v>
      </c>
      <c r="G69" s="5" t="s">
        <v>99</v>
      </c>
      <c r="H69" s="5" t="s">
        <v>99</v>
      </c>
      <c r="I69" s="5" t="s">
        <v>144</v>
      </c>
      <c r="J69" s="5" t="s">
        <v>101</v>
      </c>
      <c r="K69" s="5" t="s">
        <v>102</v>
      </c>
      <c r="L69" s="5" t="s">
        <v>99</v>
      </c>
      <c r="M69" s="5" t="s">
        <v>103</v>
      </c>
      <c r="N69" s="5">
        <v>1.0</v>
      </c>
      <c r="O69" s="10" t="s">
        <v>789</v>
      </c>
      <c r="P69" s="5" t="s">
        <v>99</v>
      </c>
      <c r="Q69" s="5" t="s">
        <v>790</v>
      </c>
      <c r="R69" s="5" t="s">
        <v>791</v>
      </c>
      <c r="S69" s="5" t="s">
        <v>792</v>
      </c>
      <c r="T69" s="5" t="s">
        <v>99</v>
      </c>
      <c r="U69" s="5" t="s">
        <v>99</v>
      </c>
      <c r="V69" s="5" t="s">
        <v>99</v>
      </c>
      <c r="W69" s="5" t="s">
        <v>99</v>
      </c>
      <c r="X69" s="5" t="s">
        <v>99</v>
      </c>
      <c r="Y69" s="5" t="s">
        <v>99</v>
      </c>
      <c r="Z69" s="5" t="s">
        <v>99</v>
      </c>
      <c r="AA69" s="5" t="s">
        <v>99</v>
      </c>
      <c r="AB69" s="5" t="s">
        <v>99</v>
      </c>
      <c r="AC69" s="5" t="s">
        <v>793</v>
      </c>
      <c r="AD69" s="5" t="s">
        <v>99</v>
      </c>
      <c r="AE69" s="5" t="s">
        <v>99</v>
      </c>
      <c r="AF69" s="5" t="s">
        <v>99</v>
      </c>
      <c r="AG69" s="5">
        <v>1.0</v>
      </c>
      <c r="AH69" s="11">
        <f t="shared" si="21"/>
        <v>2.7432</v>
      </c>
      <c r="AI69" s="12">
        <f t="shared" si="22"/>
        <v>9</v>
      </c>
      <c r="AJ69" s="5">
        <v>3.0</v>
      </c>
      <c r="AK69" s="10" t="s">
        <v>99</v>
      </c>
      <c r="AL69" s="5">
        <v>2.0</v>
      </c>
      <c r="AM69" s="5">
        <v>5.0</v>
      </c>
      <c r="AN69" s="5">
        <v>4.0</v>
      </c>
      <c r="AO69" s="5" t="s">
        <v>99</v>
      </c>
      <c r="AP69" s="5" t="s">
        <v>99</v>
      </c>
      <c r="AQ69" s="5" t="s">
        <v>99</v>
      </c>
      <c r="AR69" s="5" t="s">
        <v>99</v>
      </c>
      <c r="AS69" s="5" t="s">
        <v>99</v>
      </c>
      <c r="AT69" s="5" t="s">
        <v>99</v>
      </c>
      <c r="AU69" s="5" t="s">
        <v>99</v>
      </c>
      <c r="AV69" s="5" t="s">
        <v>110</v>
      </c>
      <c r="AW69" s="5" t="s">
        <v>99</v>
      </c>
      <c r="AX69" s="5" t="s">
        <v>281</v>
      </c>
      <c r="AY69" s="5" t="s">
        <v>99</v>
      </c>
      <c r="AZ69" s="5" t="s">
        <v>99</v>
      </c>
      <c r="BA69" s="5" t="s">
        <v>99</v>
      </c>
      <c r="BB69" s="5" t="s">
        <v>112</v>
      </c>
      <c r="BC69" s="5" t="s">
        <v>99</v>
      </c>
      <c r="BD69" s="5" t="s">
        <v>99</v>
      </c>
      <c r="BE69" s="5" t="s">
        <v>312</v>
      </c>
      <c r="BF69" s="5" t="s">
        <v>99</v>
      </c>
      <c r="BG69" s="5" t="s">
        <v>99</v>
      </c>
      <c r="BH69" s="5" t="s">
        <v>99</v>
      </c>
      <c r="BI69" s="5" t="s">
        <v>99</v>
      </c>
      <c r="BJ69" s="5" t="s">
        <v>681</v>
      </c>
      <c r="BK69" s="5" t="s">
        <v>99</v>
      </c>
      <c r="BL69" s="5" t="s">
        <v>794</v>
      </c>
      <c r="BM69" s="5" t="s">
        <v>99</v>
      </c>
      <c r="BN69" s="5" t="s">
        <v>795</v>
      </c>
      <c r="BO69" s="5" t="s">
        <v>99</v>
      </c>
      <c r="BP69" s="5" t="s">
        <v>99</v>
      </c>
      <c r="BQ69" s="5" t="s">
        <v>113</v>
      </c>
      <c r="BR69" s="5" t="s">
        <v>99</v>
      </c>
      <c r="BS69" s="5" t="s">
        <v>99</v>
      </c>
      <c r="BT69" s="5" t="s">
        <v>99</v>
      </c>
      <c r="BU69" s="5" t="s">
        <v>99</v>
      </c>
      <c r="BV69" s="5" t="s">
        <v>99</v>
      </c>
      <c r="BW69" s="5" t="s">
        <v>99</v>
      </c>
      <c r="BX69" s="5" t="s">
        <v>99</v>
      </c>
      <c r="BY69" s="5" t="s">
        <v>99</v>
      </c>
      <c r="BZ69" s="5" t="s">
        <v>99</v>
      </c>
      <c r="CA69" s="5" t="s">
        <v>99</v>
      </c>
      <c r="CB69" s="5" t="s">
        <v>99</v>
      </c>
      <c r="CC69" s="5" t="s">
        <v>99</v>
      </c>
      <c r="CD69" s="5" t="s">
        <v>99</v>
      </c>
      <c r="CE69" s="5" t="s">
        <v>99</v>
      </c>
      <c r="CF69" s="5" t="s">
        <v>99</v>
      </c>
      <c r="CG69" s="5" t="s">
        <v>99</v>
      </c>
      <c r="CH69" s="5" t="s">
        <v>99</v>
      </c>
      <c r="CI69" s="5" t="s">
        <v>99</v>
      </c>
      <c r="CJ69" s="5" t="s">
        <v>99</v>
      </c>
      <c r="CK69" s="10" t="s">
        <v>796</v>
      </c>
      <c r="CL69" s="5" t="s">
        <v>99</v>
      </c>
      <c r="CM69" s="5" t="s">
        <v>99</v>
      </c>
      <c r="CN69" s="5" t="s">
        <v>99</v>
      </c>
      <c r="CO69" s="5" t="s">
        <v>99</v>
      </c>
      <c r="CP69" s="13" t="s">
        <v>797</v>
      </c>
      <c r="CQ69" s="6"/>
      <c r="CR69" s="6"/>
      <c r="CS69" s="6"/>
      <c r="CT69" s="6"/>
      <c r="CU69" s="6"/>
      <c r="CV69" s="6"/>
      <c r="CW69" s="6"/>
      <c r="CX69" s="6"/>
      <c r="CY69" s="6"/>
      <c r="CZ69" s="6"/>
    </row>
    <row r="70">
      <c r="A70" s="5" t="s">
        <v>94</v>
      </c>
      <c r="B70" s="5" t="s">
        <v>352</v>
      </c>
      <c r="C70" s="5" t="s">
        <v>788</v>
      </c>
      <c r="D70" s="5">
        <v>46746.0</v>
      </c>
      <c r="E70" s="5" t="s">
        <v>484</v>
      </c>
      <c r="F70" s="5">
        <v>2014.0</v>
      </c>
      <c r="G70" s="5" t="s">
        <v>129</v>
      </c>
      <c r="H70" s="5">
        <v>17.0</v>
      </c>
      <c r="I70" s="5" t="s">
        <v>130</v>
      </c>
      <c r="J70" s="5" t="s">
        <v>101</v>
      </c>
      <c r="K70" s="5" t="s">
        <v>102</v>
      </c>
      <c r="L70" s="5" t="s">
        <v>99</v>
      </c>
      <c r="M70" s="5" t="s">
        <v>219</v>
      </c>
      <c r="N70" s="5">
        <v>1.0</v>
      </c>
      <c r="O70" s="10" t="s">
        <v>798</v>
      </c>
      <c r="P70" s="5" t="s">
        <v>799</v>
      </c>
      <c r="Q70" s="5" t="s">
        <v>800</v>
      </c>
      <c r="R70" s="5" t="s">
        <v>801</v>
      </c>
      <c r="S70" s="5" t="s">
        <v>99</v>
      </c>
      <c r="T70" s="5" t="s">
        <v>99</v>
      </c>
      <c r="U70" s="5" t="s">
        <v>99</v>
      </c>
      <c r="V70" s="5" t="s">
        <v>99</v>
      </c>
      <c r="W70" s="5" t="s">
        <v>99</v>
      </c>
      <c r="X70" s="5">
        <v>330.0</v>
      </c>
      <c r="Y70" s="5" t="s">
        <v>99</v>
      </c>
      <c r="Z70" s="5" t="s">
        <v>802</v>
      </c>
      <c r="AA70" s="5" t="s">
        <v>803</v>
      </c>
      <c r="AB70" s="5">
        <v>46.0</v>
      </c>
      <c r="AC70" s="5" t="s">
        <v>804</v>
      </c>
      <c r="AD70" s="5" t="s">
        <v>99</v>
      </c>
      <c r="AE70" s="5" t="s">
        <v>99</v>
      </c>
      <c r="AF70" s="5" t="s">
        <v>99</v>
      </c>
      <c r="AG70" s="5" t="s">
        <v>99</v>
      </c>
      <c r="AH70" s="11">
        <f t="shared" si="21"/>
        <v>4.572</v>
      </c>
      <c r="AI70" s="12">
        <f t="shared" si="22"/>
        <v>15</v>
      </c>
      <c r="AJ70" s="5">
        <v>5.0</v>
      </c>
      <c r="AK70" s="10" t="s">
        <v>99</v>
      </c>
      <c r="AL70" s="5">
        <v>1.0</v>
      </c>
      <c r="AM70" s="5" t="s">
        <v>99</v>
      </c>
      <c r="AN70" s="5" t="s">
        <v>99</v>
      </c>
      <c r="AO70" s="5" t="s">
        <v>99</v>
      </c>
      <c r="AP70" s="5" t="s">
        <v>99</v>
      </c>
      <c r="AQ70" s="5" t="s">
        <v>99</v>
      </c>
      <c r="AR70" s="5" t="s">
        <v>99</v>
      </c>
      <c r="AS70" s="5" t="s">
        <v>99</v>
      </c>
      <c r="AT70" s="5" t="s">
        <v>99</v>
      </c>
      <c r="AU70" s="5" t="s">
        <v>99</v>
      </c>
      <c r="AV70" s="5" t="s">
        <v>99</v>
      </c>
      <c r="AW70" s="5" t="s">
        <v>99</v>
      </c>
      <c r="AX70" s="5" t="s">
        <v>99</v>
      </c>
      <c r="AY70" s="5" t="s">
        <v>99</v>
      </c>
      <c r="AZ70" s="5" t="s">
        <v>99</v>
      </c>
      <c r="BA70" s="5" t="s">
        <v>99</v>
      </c>
      <c r="BB70" s="5" t="s">
        <v>99</v>
      </c>
      <c r="BC70" s="5" t="s">
        <v>99</v>
      </c>
      <c r="BD70" s="5" t="s">
        <v>99</v>
      </c>
      <c r="BE70" s="5" t="s">
        <v>99</v>
      </c>
      <c r="BF70" s="5" t="s">
        <v>650</v>
      </c>
      <c r="BG70" s="5" t="s">
        <v>99</v>
      </c>
      <c r="BH70" s="5" t="s">
        <v>99</v>
      </c>
      <c r="BI70" s="5" t="s">
        <v>99</v>
      </c>
      <c r="BJ70" s="5" t="s">
        <v>99</v>
      </c>
      <c r="BK70" s="5" t="s">
        <v>99</v>
      </c>
      <c r="BL70" s="5" t="s">
        <v>99</v>
      </c>
      <c r="BM70" s="5" t="s">
        <v>99</v>
      </c>
      <c r="BN70" s="5" t="s">
        <v>228</v>
      </c>
      <c r="BO70" s="5" t="s">
        <v>99</v>
      </c>
      <c r="BP70" s="5" t="s">
        <v>99</v>
      </c>
      <c r="BQ70" s="5" t="s">
        <v>113</v>
      </c>
      <c r="BR70" s="5" t="s">
        <v>99</v>
      </c>
      <c r="BS70" s="5" t="s">
        <v>99</v>
      </c>
      <c r="BT70" s="5" t="s">
        <v>99</v>
      </c>
      <c r="BU70" s="5" t="s">
        <v>99</v>
      </c>
      <c r="BV70" s="5" t="s">
        <v>99</v>
      </c>
      <c r="BW70" s="5" t="s">
        <v>99</v>
      </c>
      <c r="BX70" s="5" t="s">
        <v>99</v>
      </c>
      <c r="BY70" s="5" t="s">
        <v>99</v>
      </c>
      <c r="BZ70" s="5" t="s">
        <v>99</v>
      </c>
      <c r="CA70" s="5" t="s">
        <v>99</v>
      </c>
      <c r="CB70" s="5" t="s">
        <v>99</v>
      </c>
      <c r="CC70" s="5" t="s">
        <v>99</v>
      </c>
      <c r="CD70" s="5" t="s">
        <v>99</v>
      </c>
      <c r="CE70" s="5" t="s">
        <v>99</v>
      </c>
      <c r="CF70" s="5" t="s">
        <v>99</v>
      </c>
      <c r="CG70" s="5" t="s">
        <v>99</v>
      </c>
      <c r="CH70" s="5" t="s">
        <v>99</v>
      </c>
      <c r="CI70" s="5" t="s">
        <v>99</v>
      </c>
      <c r="CJ70" s="5" t="s">
        <v>99</v>
      </c>
      <c r="CK70" s="10" t="s">
        <v>805</v>
      </c>
      <c r="CL70" s="5" t="s">
        <v>99</v>
      </c>
      <c r="CM70" s="5" t="s">
        <v>99</v>
      </c>
      <c r="CN70" s="5" t="s">
        <v>99</v>
      </c>
      <c r="CO70" s="5" t="s">
        <v>99</v>
      </c>
      <c r="CP70" s="13" t="s">
        <v>806</v>
      </c>
      <c r="CQ70" s="6"/>
      <c r="CR70" s="6"/>
      <c r="CS70" s="6"/>
      <c r="CT70" s="6"/>
      <c r="CU70" s="6"/>
      <c r="CV70" s="6"/>
      <c r="CW70" s="6"/>
      <c r="CX70" s="6"/>
      <c r="CY70" s="6"/>
      <c r="CZ70" s="6"/>
    </row>
    <row r="71">
      <c r="A71" s="5" t="s">
        <v>94</v>
      </c>
      <c r="B71" s="5" t="s">
        <v>352</v>
      </c>
      <c r="C71" s="5" t="s">
        <v>501</v>
      </c>
      <c r="D71" s="5">
        <v>38022.0</v>
      </c>
      <c r="E71" s="5" t="s">
        <v>484</v>
      </c>
      <c r="F71" s="5">
        <v>2012.0</v>
      </c>
      <c r="G71" s="5" t="s">
        <v>117</v>
      </c>
      <c r="H71" s="5">
        <v>1.0</v>
      </c>
      <c r="I71" s="5" t="s">
        <v>100</v>
      </c>
      <c r="J71" s="5" t="s">
        <v>118</v>
      </c>
      <c r="K71" s="5" t="s">
        <v>102</v>
      </c>
      <c r="L71" s="5" t="s">
        <v>99</v>
      </c>
      <c r="M71" s="5" t="s">
        <v>99</v>
      </c>
      <c r="N71" s="5">
        <v>2.0</v>
      </c>
      <c r="O71" s="10" t="s">
        <v>807</v>
      </c>
      <c r="P71" s="5" t="s">
        <v>808</v>
      </c>
      <c r="Q71" s="5" t="s">
        <v>809</v>
      </c>
      <c r="R71" s="5" t="s">
        <v>810</v>
      </c>
      <c r="S71" s="5" t="s">
        <v>811</v>
      </c>
      <c r="T71" s="5" t="s">
        <v>99</v>
      </c>
      <c r="U71" s="5" t="s">
        <v>99</v>
      </c>
      <c r="V71" s="5" t="s">
        <v>99</v>
      </c>
      <c r="W71" s="5" t="s">
        <v>99</v>
      </c>
      <c r="X71" s="5">
        <v>1300.0</v>
      </c>
      <c r="Y71" s="5" t="s">
        <v>99</v>
      </c>
      <c r="Z71" s="5" t="s">
        <v>812</v>
      </c>
      <c r="AA71" s="5" t="s">
        <v>278</v>
      </c>
      <c r="AB71" s="5">
        <v>93.0</v>
      </c>
      <c r="AC71" s="5" t="s">
        <v>813</v>
      </c>
      <c r="AD71" s="5" t="s">
        <v>490</v>
      </c>
      <c r="AE71" s="5" t="s">
        <v>99</v>
      </c>
      <c r="AF71" s="5" t="s">
        <v>99</v>
      </c>
      <c r="AG71" s="5" t="s">
        <v>99</v>
      </c>
      <c r="AH71" s="15" t="s">
        <v>99</v>
      </c>
      <c r="AI71" s="14" t="s">
        <v>99</v>
      </c>
      <c r="AJ71" s="5" t="s">
        <v>99</v>
      </c>
      <c r="AK71" s="10" t="s">
        <v>112</v>
      </c>
      <c r="AL71" s="5">
        <v>1.0</v>
      </c>
      <c r="AM71" s="5" t="s">
        <v>99</v>
      </c>
      <c r="AN71" s="5" t="s">
        <v>99</v>
      </c>
      <c r="AO71" s="5" t="s">
        <v>99</v>
      </c>
      <c r="AP71" s="5" t="s">
        <v>99</v>
      </c>
      <c r="AQ71" s="5" t="s">
        <v>99</v>
      </c>
      <c r="AR71" s="5" t="s">
        <v>99</v>
      </c>
      <c r="AS71" s="5" t="s">
        <v>99</v>
      </c>
      <c r="AT71" s="5" t="s">
        <v>99</v>
      </c>
      <c r="AU71" s="5" t="s">
        <v>99</v>
      </c>
      <c r="AV71" s="5" t="s">
        <v>164</v>
      </c>
      <c r="AW71" s="5" t="s">
        <v>99</v>
      </c>
      <c r="AX71" s="5" t="s">
        <v>99</v>
      </c>
      <c r="AY71" s="5" t="s">
        <v>99</v>
      </c>
      <c r="AZ71" s="5" t="s">
        <v>99</v>
      </c>
      <c r="BA71" s="5" t="s">
        <v>99</v>
      </c>
      <c r="BB71" s="5" t="s">
        <v>99</v>
      </c>
      <c r="BC71" s="5" t="s">
        <v>99</v>
      </c>
      <c r="BD71" s="5" t="s">
        <v>99</v>
      </c>
      <c r="BE71" s="5" t="s">
        <v>99</v>
      </c>
      <c r="BF71" s="5" t="s">
        <v>99</v>
      </c>
      <c r="BG71" s="5" t="s">
        <v>99</v>
      </c>
      <c r="BH71" s="5" t="s">
        <v>99</v>
      </c>
      <c r="BI71" s="5" t="s">
        <v>99</v>
      </c>
      <c r="BJ71" s="5" t="s">
        <v>99</v>
      </c>
      <c r="BK71" s="5" t="s">
        <v>99</v>
      </c>
      <c r="BL71" s="5" t="s">
        <v>99</v>
      </c>
      <c r="BM71" s="5" t="s">
        <v>99</v>
      </c>
      <c r="BN71" s="5" t="s">
        <v>99</v>
      </c>
      <c r="BO71" s="5" t="s">
        <v>99</v>
      </c>
      <c r="BP71" s="5" t="s">
        <v>99</v>
      </c>
      <c r="BQ71" s="5" t="s">
        <v>99</v>
      </c>
      <c r="BR71" s="5" t="s">
        <v>99</v>
      </c>
      <c r="BS71" s="5" t="s">
        <v>112</v>
      </c>
      <c r="BT71" s="5" t="s">
        <v>99</v>
      </c>
      <c r="BU71" s="5" t="s">
        <v>99</v>
      </c>
      <c r="BV71" s="5" t="s">
        <v>99</v>
      </c>
      <c r="BW71" s="5" t="s">
        <v>99</v>
      </c>
      <c r="BX71" s="5" t="s">
        <v>99</v>
      </c>
      <c r="BY71" s="5" t="s">
        <v>99</v>
      </c>
      <c r="BZ71" s="5" t="s">
        <v>99</v>
      </c>
      <c r="CA71" s="5" t="s">
        <v>99</v>
      </c>
      <c r="CB71" s="5" t="s">
        <v>99</v>
      </c>
      <c r="CC71" s="5" t="s">
        <v>99</v>
      </c>
      <c r="CD71" s="5" t="s">
        <v>99</v>
      </c>
      <c r="CE71" s="5" t="s">
        <v>99</v>
      </c>
      <c r="CF71" s="5" t="s">
        <v>99</v>
      </c>
      <c r="CG71" s="5" t="s">
        <v>99</v>
      </c>
      <c r="CH71" s="5" t="s">
        <v>99</v>
      </c>
      <c r="CI71" s="5" t="s">
        <v>99</v>
      </c>
      <c r="CJ71" s="5" t="s">
        <v>99</v>
      </c>
      <c r="CK71" s="10" t="s">
        <v>814</v>
      </c>
      <c r="CL71" s="5" t="s">
        <v>99</v>
      </c>
      <c r="CM71" s="5" t="s">
        <v>99</v>
      </c>
      <c r="CN71" s="5" t="s">
        <v>99</v>
      </c>
      <c r="CO71" s="5" t="s">
        <v>99</v>
      </c>
      <c r="CP71" s="13" t="s">
        <v>815</v>
      </c>
      <c r="CQ71" s="6"/>
      <c r="CR71" s="6"/>
      <c r="CS71" s="6"/>
      <c r="CT71" s="6"/>
      <c r="CU71" s="6"/>
      <c r="CV71" s="6"/>
      <c r="CW71" s="6"/>
      <c r="CX71" s="6"/>
      <c r="CY71" s="6"/>
      <c r="CZ71" s="6"/>
    </row>
    <row r="72">
      <c r="A72" s="5" t="s">
        <v>94</v>
      </c>
      <c r="B72" s="5" t="s">
        <v>352</v>
      </c>
      <c r="C72" s="5" t="s">
        <v>501</v>
      </c>
      <c r="D72" s="5">
        <v>44479.0</v>
      </c>
      <c r="E72" s="5" t="s">
        <v>484</v>
      </c>
      <c r="F72" s="5">
        <v>2013.0</v>
      </c>
      <c r="G72" s="5" t="s">
        <v>191</v>
      </c>
      <c r="H72" s="5" t="s">
        <v>99</v>
      </c>
      <c r="I72" s="5" t="s">
        <v>144</v>
      </c>
      <c r="J72" s="5" t="s">
        <v>118</v>
      </c>
      <c r="K72" s="5" t="s">
        <v>618</v>
      </c>
      <c r="L72" s="5" t="s">
        <v>99</v>
      </c>
      <c r="M72" s="5" t="s">
        <v>99</v>
      </c>
      <c r="N72" s="5">
        <v>1.0</v>
      </c>
      <c r="O72" s="10" t="s">
        <v>816</v>
      </c>
      <c r="P72" s="5" t="s">
        <v>817</v>
      </c>
      <c r="Q72" s="5" t="s">
        <v>818</v>
      </c>
      <c r="R72" s="5" t="s">
        <v>819</v>
      </c>
      <c r="S72" s="5" t="s">
        <v>820</v>
      </c>
      <c r="T72" s="5" t="s">
        <v>99</v>
      </c>
      <c r="U72" s="5" t="s">
        <v>99</v>
      </c>
      <c r="V72" s="5" t="s">
        <v>99</v>
      </c>
      <c r="W72" s="5" t="s">
        <v>99</v>
      </c>
      <c r="X72" s="5">
        <v>2200.0</v>
      </c>
      <c r="Y72" s="5" t="s">
        <v>409</v>
      </c>
      <c r="Z72" s="5" t="s">
        <v>161</v>
      </c>
      <c r="AA72" s="5" t="s">
        <v>539</v>
      </c>
      <c r="AB72" s="5">
        <v>100.0</v>
      </c>
      <c r="AC72" s="5" t="s">
        <v>821</v>
      </c>
      <c r="AD72" s="5" t="s">
        <v>490</v>
      </c>
      <c r="AE72" s="5" t="s">
        <v>99</v>
      </c>
      <c r="AF72" s="5" t="s">
        <v>99</v>
      </c>
      <c r="AG72" s="5">
        <v>45.0</v>
      </c>
      <c r="AH72" s="15" t="s">
        <v>99</v>
      </c>
      <c r="AI72" s="14" t="s">
        <v>99</v>
      </c>
      <c r="AJ72" s="5" t="s">
        <v>99</v>
      </c>
      <c r="AK72" s="10" t="s">
        <v>99</v>
      </c>
      <c r="AL72" s="5">
        <v>1.0</v>
      </c>
      <c r="AM72" s="5" t="s">
        <v>99</v>
      </c>
      <c r="AN72" s="5" t="s">
        <v>99</v>
      </c>
      <c r="AO72" s="5" t="s">
        <v>99</v>
      </c>
      <c r="AP72" s="5" t="s">
        <v>99</v>
      </c>
      <c r="AQ72" s="5">
        <v>2.0</v>
      </c>
      <c r="AR72" s="5" t="s">
        <v>99</v>
      </c>
      <c r="AS72" s="5" t="s">
        <v>99</v>
      </c>
      <c r="AT72" s="5" t="s">
        <v>99</v>
      </c>
      <c r="AU72" s="5" t="s">
        <v>99</v>
      </c>
      <c r="AV72" s="5" t="s">
        <v>138</v>
      </c>
      <c r="AW72" s="5" t="s">
        <v>99</v>
      </c>
      <c r="AX72" s="5" t="s">
        <v>99</v>
      </c>
      <c r="AY72" s="5" t="s">
        <v>99</v>
      </c>
      <c r="AZ72" s="5" t="s">
        <v>99</v>
      </c>
      <c r="BA72" s="5" t="s">
        <v>99</v>
      </c>
      <c r="BB72" s="5" t="s">
        <v>99</v>
      </c>
      <c r="BC72" s="5" t="s">
        <v>99</v>
      </c>
      <c r="BD72" s="5" t="s">
        <v>99</v>
      </c>
      <c r="BE72" s="5" t="s">
        <v>99</v>
      </c>
      <c r="BF72" s="5" t="s">
        <v>99</v>
      </c>
      <c r="BG72" s="5" t="s">
        <v>99</v>
      </c>
      <c r="BH72" s="5" t="s">
        <v>99</v>
      </c>
      <c r="BI72" s="5" t="s">
        <v>99</v>
      </c>
      <c r="BJ72" s="5" t="s">
        <v>99</v>
      </c>
      <c r="BK72" s="5" t="s">
        <v>99</v>
      </c>
      <c r="BL72" s="5" t="s">
        <v>99</v>
      </c>
      <c r="BM72" s="5" t="s">
        <v>99</v>
      </c>
      <c r="BN72" s="5" t="s">
        <v>99</v>
      </c>
      <c r="BO72" s="5" t="s">
        <v>99</v>
      </c>
      <c r="BP72" s="5" t="s">
        <v>99</v>
      </c>
      <c r="BQ72" s="5" t="s">
        <v>99</v>
      </c>
      <c r="BR72" s="5" t="s">
        <v>99</v>
      </c>
      <c r="BS72" s="5" t="s">
        <v>99</v>
      </c>
      <c r="BT72" s="5" t="s">
        <v>99</v>
      </c>
      <c r="BU72" s="5" t="s">
        <v>99</v>
      </c>
      <c r="BV72" s="5" t="s">
        <v>99</v>
      </c>
      <c r="BW72" s="5" t="s">
        <v>99</v>
      </c>
      <c r="BX72" s="5" t="s">
        <v>99</v>
      </c>
      <c r="BY72" s="5" t="s">
        <v>99</v>
      </c>
      <c r="BZ72" s="5" t="s">
        <v>99</v>
      </c>
      <c r="CA72" s="5" t="s">
        <v>99</v>
      </c>
      <c r="CB72" s="5" t="s">
        <v>99</v>
      </c>
      <c r="CC72" s="5" t="s">
        <v>99</v>
      </c>
      <c r="CD72" s="5" t="s">
        <v>99</v>
      </c>
      <c r="CE72" s="5" t="s">
        <v>99</v>
      </c>
      <c r="CF72" s="5" t="s">
        <v>99</v>
      </c>
      <c r="CG72" s="5" t="s">
        <v>99</v>
      </c>
      <c r="CH72" s="5" t="s">
        <v>99</v>
      </c>
      <c r="CI72" s="5" t="s">
        <v>99</v>
      </c>
      <c r="CJ72" s="5" t="s">
        <v>822</v>
      </c>
      <c r="CK72" s="10" t="s">
        <v>823</v>
      </c>
      <c r="CL72" s="5" t="s">
        <v>99</v>
      </c>
      <c r="CM72" s="5" t="s">
        <v>99</v>
      </c>
      <c r="CN72" s="5" t="s">
        <v>99</v>
      </c>
      <c r="CO72" s="5" t="s">
        <v>99</v>
      </c>
      <c r="CP72" s="13" t="s">
        <v>824</v>
      </c>
      <c r="CQ72" s="6"/>
      <c r="CR72" s="6"/>
      <c r="CS72" s="6"/>
      <c r="CT72" s="6"/>
      <c r="CU72" s="6"/>
      <c r="CV72" s="6"/>
      <c r="CW72" s="6"/>
      <c r="CX72" s="6"/>
      <c r="CY72" s="6"/>
      <c r="CZ72" s="6"/>
    </row>
    <row r="73">
      <c r="A73" s="5" t="s">
        <v>94</v>
      </c>
      <c r="B73" s="5" t="s">
        <v>352</v>
      </c>
      <c r="C73" s="5" t="s">
        <v>825</v>
      </c>
      <c r="D73" s="5">
        <v>10498.0</v>
      </c>
      <c r="E73" s="5" t="s">
        <v>142</v>
      </c>
      <c r="F73" s="5">
        <v>1979.0</v>
      </c>
      <c r="G73" s="5" t="s">
        <v>129</v>
      </c>
      <c r="H73" s="5">
        <v>15.0</v>
      </c>
      <c r="I73" s="5" t="s">
        <v>130</v>
      </c>
      <c r="J73" s="5" t="s">
        <v>101</v>
      </c>
      <c r="K73" s="5" t="s">
        <v>102</v>
      </c>
      <c r="L73" s="5" t="s">
        <v>99</v>
      </c>
      <c r="M73" s="5" t="s">
        <v>103</v>
      </c>
      <c r="N73" s="5">
        <v>1.0</v>
      </c>
      <c r="O73" s="10" t="s">
        <v>826</v>
      </c>
      <c r="P73" s="5" t="s">
        <v>827</v>
      </c>
      <c r="Q73" s="5" t="s">
        <v>828</v>
      </c>
      <c r="R73" s="5" t="s">
        <v>678</v>
      </c>
      <c r="S73" s="5" t="s">
        <v>99</v>
      </c>
      <c r="T73" s="5" t="s">
        <v>99</v>
      </c>
      <c r="U73" s="5" t="s">
        <v>99</v>
      </c>
      <c r="V73" s="5" t="s">
        <v>99</v>
      </c>
      <c r="W73" s="5" t="s">
        <v>99</v>
      </c>
      <c r="X73" s="5" t="s">
        <v>99</v>
      </c>
      <c r="Y73" s="5" t="s">
        <v>184</v>
      </c>
      <c r="Z73" s="5" t="s">
        <v>161</v>
      </c>
      <c r="AA73" s="5" t="s">
        <v>214</v>
      </c>
      <c r="AB73" s="5">
        <v>29.7</v>
      </c>
      <c r="AC73" s="5" t="s">
        <v>648</v>
      </c>
      <c r="AD73" s="5" t="s">
        <v>624</v>
      </c>
      <c r="AE73" s="5" t="s">
        <v>99</v>
      </c>
      <c r="AF73" s="5" t="s">
        <v>99</v>
      </c>
      <c r="AG73" s="5" t="s">
        <v>99</v>
      </c>
      <c r="AH73" s="11">
        <f t="shared" ref="AH73:AH74" si="23">CONVERT(AJ73, "yd", "m")</f>
        <v>45.72</v>
      </c>
      <c r="AI73" s="12">
        <f t="shared" ref="AI73:AI74" si="24">CONVERT(AH73, "m", "ft")</f>
        <v>150</v>
      </c>
      <c r="AJ73" s="5">
        <v>50.0</v>
      </c>
      <c r="AK73" s="10" t="s">
        <v>99</v>
      </c>
      <c r="AL73" s="5">
        <v>1.0</v>
      </c>
      <c r="AM73" s="5">
        <v>7.0</v>
      </c>
      <c r="AN73" s="5" t="s">
        <v>99</v>
      </c>
      <c r="AO73" s="5" t="s">
        <v>99</v>
      </c>
      <c r="AP73" s="5" t="s">
        <v>99</v>
      </c>
      <c r="AQ73" s="5" t="s">
        <v>99</v>
      </c>
      <c r="AR73" s="5" t="s">
        <v>99</v>
      </c>
      <c r="AS73" s="5" t="s">
        <v>99</v>
      </c>
      <c r="AT73" s="5" t="s">
        <v>99</v>
      </c>
      <c r="AU73" s="5" t="s">
        <v>99</v>
      </c>
      <c r="AV73" s="5" t="s">
        <v>445</v>
      </c>
      <c r="AW73" s="5" t="s">
        <v>99</v>
      </c>
      <c r="AX73" s="5" t="s">
        <v>99</v>
      </c>
      <c r="AY73" s="5" t="s">
        <v>99</v>
      </c>
      <c r="AZ73" s="5" t="s">
        <v>99</v>
      </c>
      <c r="BA73" s="5" t="s">
        <v>99</v>
      </c>
      <c r="BB73" s="5" t="s">
        <v>99</v>
      </c>
      <c r="BC73" s="5" t="s">
        <v>99</v>
      </c>
      <c r="BD73" s="5" t="s">
        <v>99</v>
      </c>
      <c r="BE73" s="5" t="s">
        <v>745</v>
      </c>
      <c r="BF73" s="5" t="s">
        <v>99</v>
      </c>
      <c r="BG73" s="5" t="s">
        <v>99</v>
      </c>
      <c r="BH73" s="5" t="s">
        <v>99</v>
      </c>
      <c r="BI73" s="5" t="s">
        <v>99</v>
      </c>
      <c r="BJ73" s="5" t="s">
        <v>99</v>
      </c>
      <c r="BK73" s="5" t="s">
        <v>99</v>
      </c>
      <c r="BL73" s="5" t="s">
        <v>829</v>
      </c>
      <c r="BM73" s="5" t="s">
        <v>99</v>
      </c>
      <c r="BN73" s="5" t="s">
        <v>830</v>
      </c>
      <c r="BO73" s="5" t="s">
        <v>99</v>
      </c>
      <c r="BP73" s="5" t="s">
        <v>831</v>
      </c>
      <c r="BQ73" s="5" t="s">
        <v>113</v>
      </c>
      <c r="BR73" s="5" t="s">
        <v>99</v>
      </c>
      <c r="BS73" s="5" t="s">
        <v>99</v>
      </c>
      <c r="BT73" s="5" t="s">
        <v>99</v>
      </c>
      <c r="BU73" s="5" t="s">
        <v>99</v>
      </c>
      <c r="BV73" s="5" t="s">
        <v>99</v>
      </c>
      <c r="BW73" s="5" t="s">
        <v>99</v>
      </c>
      <c r="BX73" s="5" t="s">
        <v>99</v>
      </c>
      <c r="BY73" s="5" t="s">
        <v>99</v>
      </c>
      <c r="BZ73" s="5" t="s">
        <v>99</v>
      </c>
      <c r="CA73" s="5" t="s">
        <v>99</v>
      </c>
      <c r="CB73" s="5" t="s">
        <v>99</v>
      </c>
      <c r="CC73" s="5" t="s">
        <v>99</v>
      </c>
      <c r="CD73" s="5" t="s">
        <v>99</v>
      </c>
      <c r="CE73" s="5" t="s">
        <v>99</v>
      </c>
      <c r="CF73" s="5" t="s">
        <v>99</v>
      </c>
      <c r="CG73" s="5" t="s">
        <v>99</v>
      </c>
      <c r="CH73" s="5" t="s">
        <v>99</v>
      </c>
      <c r="CI73" s="5" t="s">
        <v>99</v>
      </c>
      <c r="CJ73" s="5" t="s">
        <v>99</v>
      </c>
      <c r="CK73" s="10" t="s">
        <v>832</v>
      </c>
      <c r="CL73" s="5" t="s">
        <v>99</v>
      </c>
      <c r="CM73" s="5" t="s">
        <v>99</v>
      </c>
      <c r="CN73" s="5" t="s">
        <v>99</v>
      </c>
      <c r="CO73" s="5" t="s">
        <v>99</v>
      </c>
      <c r="CP73" s="13" t="s">
        <v>833</v>
      </c>
      <c r="CQ73" s="6"/>
      <c r="CR73" s="6"/>
      <c r="CS73" s="6"/>
      <c r="CT73" s="6"/>
      <c r="CU73" s="6"/>
      <c r="CV73" s="6"/>
      <c r="CW73" s="6"/>
      <c r="CX73" s="6"/>
      <c r="CY73" s="6"/>
      <c r="CZ73" s="6"/>
    </row>
    <row r="74">
      <c r="A74" s="5" t="s">
        <v>94</v>
      </c>
      <c r="B74" s="5" t="s">
        <v>352</v>
      </c>
      <c r="C74" s="5" t="s">
        <v>825</v>
      </c>
      <c r="D74" s="5">
        <v>43689.0</v>
      </c>
      <c r="E74" s="5" t="s">
        <v>428</v>
      </c>
      <c r="F74" s="5">
        <v>2013.0</v>
      </c>
      <c r="G74" s="5" t="s">
        <v>485</v>
      </c>
      <c r="H74" s="5">
        <v>2.0</v>
      </c>
      <c r="I74" s="5" t="s">
        <v>130</v>
      </c>
      <c r="J74" s="5" t="s">
        <v>101</v>
      </c>
      <c r="K74" s="5" t="s">
        <v>102</v>
      </c>
      <c r="L74" s="5" t="s">
        <v>99</v>
      </c>
      <c r="M74" s="5" t="s">
        <v>618</v>
      </c>
      <c r="N74" s="5">
        <v>1.0</v>
      </c>
      <c r="O74" s="10" t="s">
        <v>834</v>
      </c>
      <c r="P74" s="5" t="s">
        <v>835</v>
      </c>
      <c r="Q74" s="5" t="s">
        <v>453</v>
      </c>
      <c r="R74" s="5" t="s">
        <v>836</v>
      </c>
      <c r="S74" s="5" t="s">
        <v>837</v>
      </c>
      <c r="T74" s="5" t="s">
        <v>99</v>
      </c>
      <c r="U74" s="5" t="s">
        <v>99</v>
      </c>
      <c r="V74" s="5" t="s">
        <v>99</v>
      </c>
      <c r="W74" s="5" t="s">
        <v>99</v>
      </c>
      <c r="X74" s="5" t="s">
        <v>99</v>
      </c>
      <c r="Y74" s="5" t="s">
        <v>99</v>
      </c>
      <c r="Z74" s="5" t="s">
        <v>99</v>
      </c>
      <c r="AA74" s="5" t="s">
        <v>214</v>
      </c>
      <c r="AB74" s="5">
        <v>7.0</v>
      </c>
      <c r="AC74" s="5" t="s">
        <v>838</v>
      </c>
      <c r="AD74" s="5" t="s">
        <v>99</v>
      </c>
      <c r="AE74" s="5" t="s">
        <v>99</v>
      </c>
      <c r="AF74" s="5" t="s">
        <v>99</v>
      </c>
      <c r="AG74" s="5">
        <v>30.0</v>
      </c>
      <c r="AH74" s="11">
        <f t="shared" si="23"/>
        <v>182.88</v>
      </c>
      <c r="AI74" s="12">
        <f t="shared" si="24"/>
        <v>600</v>
      </c>
      <c r="AJ74" s="5">
        <v>200.0</v>
      </c>
      <c r="AK74" s="10" t="s">
        <v>99</v>
      </c>
      <c r="AL74" s="5">
        <v>2.0</v>
      </c>
      <c r="AM74" s="5">
        <v>7.0</v>
      </c>
      <c r="AN74" s="5">
        <v>7.5</v>
      </c>
      <c r="AO74" s="5" t="s">
        <v>99</v>
      </c>
      <c r="AP74" s="5" t="s">
        <v>99</v>
      </c>
      <c r="AQ74" s="5" t="s">
        <v>99</v>
      </c>
      <c r="AR74" s="5" t="s">
        <v>99</v>
      </c>
      <c r="AS74" s="5" t="s">
        <v>99</v>
      </c>
      <c r="AT74" s="5" t="s">
        <v>99</v>
      </c>
      <c r="AU74" s="5" t="s">
        <v>99</v>
      </c>
      <c r="AV74" s="5" t="s">
        <v>99</v>
      </c>
      <c r="AW74" s="5" t="s">
        <v>99</v>
      </c>
      <c r="AX74" s="5" t="s">
        <v>164</v>
      </c>
      <c r="AY74" s="5" t="s">
        <v>99</v>
      </c>
      <c r="AZ74" s="5" t="s">
        <v>99</v>
      </c>
      <c r="BA74" s="5" t="s">
        <v>99</v>
      </c>
      <c r="BB74" s="5" t="s">
        <v>99</v>
      </c>
      <c r="BC74" s="5" t="s">
        <v>99</v>
      </c>
      <c r="BD74" s="5" t="s">
        <v>99</v>
      </c>
      <c r="BE74" s="5" t="s">
        <v>99</v>
      </c>
      <c r="BF74" s="5" t="s">
        <v>99</v>
      </c>
      <c r="BG74" s="5" t="s">
        <v>99</v>
      </c>
      <c r="BH74" s="5" t="s">
        <v>99</v>
      </c>
      <c r="BI74" s="5" t="s">
        <v>99</v>
      </c>
      <c r="BJ74" s="5" t="s">
        <v>99</v>
      </c>
      <c r="BK74" s="5" t="s">
        <v>99</v>
      </c>
      <c r="BL74" s="5" t="s">
        <v>839</v>
      </c>
      <c r="BM74" s="5" t="s">
        <v>99</v>
      </c>
      <c r="BN74" s="5" t="s">
        <v>840</v>
      </c>
      <c r="BO74" s="5" t="s">
        <v>99</v>
      </c>
      <c r="BP74" s="5" t="s">
        <v>841</v>
      </c>
      <c r="BQ74" s="5" t="s">
        <v>113</v>
      </c>
      <c r="BR74" s="5" t="s">
        <v>840</v>
      </c>
      <c r="BS74" s="5" t="s">
        <v>99</v>
      </c>
      <c r="BT74" s="5" t="s">
        <v>99</v>
      </c>
      <c r="BU74" s="5" t="s">
        <v>99</v>
      </c>
      <c r="BV74" s="5" t="s">
        <v>99</v>
      </c>
      <c r="BW74" s="5" t="s">
        <v>99</v>
      </c>
      <c r="BX74" s="5" t="s">
        <v>99</v>
      </c>
      <c r="BY74" s="5" t="s">
        <v>99</v>
      </c>
      <c r="BZ74" s="5" t="s">
        <v>99</v>
      </c>
      <c r="CA74" s="5" t="s">
        <v>99</v>
      </c>
      <c r="CB74" s="5" t="s">
        <v>99</v>
      </c>
      <c r="CC74" s="5" t="s">
        <v>99</v>
      </c>
      <c r="CD74" s="5" t="s">
        <v>99</v>
      </c>
      <c r="CE74" s="5" t="s">
        <v>99</v>
      </c>
      <c r="CF74" s="5" t="s">
        <v>99</v>
      </c>
      <c r="CG74" s="5" t="s">
        <v>99</v>
      </c>
      <c r="CH74" s="5" t="s">
        <v>99</v>
      </c>
      <c r="CI74" s="5" t="s">
        <v>99</v>
      </c>
      <c r="CJ74" s="5" t="s">
        <v>99</v>
      </c>
      <c r="CK74" s="10" t="s">
        <v>842</v>
      </c>
      <c r="CL74" s="5" t="s">
        <v>99</v>
      </c>
      <c r="CM74" s="5" t="s">
        <v>99</v>
      </c>
      <c r="CN74" s="5" t="s">
        <v>99</v>
      </c>
      <c r="CO74" s="5" t="s">
        <v>99</v>
      </c>
      <c r="CP74" s="13" t="s">
        <v>843</v>
      </c>
      <c r="CQ74" s="6"/>
      <c r="CR74" s="6"/>
      <c r="CS74" s="6"/>
      <c r="CT74" s="6"/>
      <c r="CU74" s="6"/>
      <c r="CV74" s="6"/>
      <c r="CW74" s="6"/>
      <c r="CX74" s="6"/>
      <c r="CY74" s="6"/>
      <c r="CZ74" s="6"/>
    </row>
    <row r="75">
      <c r="A75" s="5" t="s">
        <v>94</v>
      </c>
      <c r="B75" s="5" t="s">
        <v>352</v>
      </c>
      <c r="C75" s="5" t="s">
        <v>844</v>
      </c>
      <c r="D75" s="5">
        <v>35475.0</v>
      </c>
      <c r="E75" s="5" t="s">
        <v>484</v>
      </c>
      <c r="F75" s="5">
        <v>2012.0</v>
      </c>
      <c r="G75" s="5" t="s">
        <v>207</v>
      </c>
      <c r="H75" s="5">
        <v>12.0</v>
      </c>
      <c r="I75" s="5" t="s">
        <v>208</v>
      </c>
      <c r="J75" s="5" t="s">
        <v>101</v>
      </c>
      <c r="K75" s="5" t="s">
        <v>102</v>
      </c>
      <c r="L75" s="5" t="s">
        <v>99</v>
      </c>
      <c r="M75" s="5" t="s">
        <v>209</v>
      </c>
      <c r="N75" s="5">
        <v>1.0</v>
      </c>
      <c r="O75" s="10" t="s">
        <v>845</v>
      </c>
      <c r="P75" s="5" t="s">
        <v>846</v>
      </c>
      <c r="Q75" s="5" t="s">
        <v>847</v>
      </c>
      <c r="R75" s="5" t="s">
        <v>848</v>
      </c>
      <c r="S75" s="5" t="s">
        <v>99</v>
      </c>
      <c r="T75" s="5" t="s">
        <v>99</v>
      </c>
      <c r="U75" s="5" t="s">
        <v>99</v>
      </c>
      <c r="V75" s="5" t="s">
        <v>99</v>
      </c>
      <c r="W75" s="5" t="s">
        <v>99</v>
      </c>
      <c r="X75" s="5">
        <v>1945.0</v>
      </c>
      <c r="Y75" s="5" t="s">
        <v>99</v>
      </c>
      <c r="Z75" s="5" t="s">
        <v>161</v>
      </c>
      <c r="AA75" s="5" t="s">
        <v>150</v>
      </c>
      <c r="AB75" s="5">
        <v>0.0</v>
      </c>
      <c r="AC75" s="5" t="s">
        <v>279</v>
      </c>
      <c r="AD75" s="5" t="s">
        <v>99</v>
      </c>
      <c r="AE75" s="5" t="s">
        <v>99</v>
      </c>
      <c r="AF75" s="5" t="s">
        <v>99</v>
      </c>
      <c r="AG75" s="5" t="s">
        <v>99</v>
      </c>
      <c r="AH75" s="15" t="s">
        <v>99</v>
      </c>
      <c r="AI75" s="14" t="s">
        <v>99</v>
      </c>
      <c r="AJ75" s="5" t="s">
        <v>99</v>
      </c>
      <c r="AK75" s="10" t="s">
        <v>99</v>
      </c>
      <c r="AL75" s="5">
        <v>1.0</v>
      </c>
      <c r="AM75" s="5">
        <v>6.7</v>
      </c>
      <c r="AN75" s="5" t="s">
        <v>99</v>
      </c>
      <c r="AO75" s="5" t="s">
        <v>99</v>
      </c>
      <c r="AP75" s="5" t="s">
        <v>99</v>
      </c>
      <c r="AQ75" s="5" t="s">
        <v>99</v>
      </c>
      <c r="AR75" s="5" t="s">
        <v>99</v>
      </c>
      <c r="AS75" s="5" t="s">
        <v>99</v>
      </c>
      <c r="AT75" s="5" t="s">
        <v>99</v>
      </c>
      <c r="AU75" s="5" t="s">
        <v>99</v>
      </c>
      <c r="AV75" s="5" t="s">
        <v>849</v>
      </c>
      <c r="AW75" s="5" t="s">
        <v>99</v>
      </c>
      <c r="AX75" s="5" t="s">
        <v>99</v>
      </c>
      <c r="AY75" s="5" t="s">
        <v>99</v>
      </c>
      <c r="AZ75" s="5" t="s">
        <v>99</v>
      </c>
      <c r="BA75" s="5" t="s">
        <v>99</v>
      </c>
      <c r="BB75" s="5" t="s">
        <v>99</v>
      </c>
      <c r="BC75" s="5" t="s">
        <v>99</v>
      </c>
      <c r="BD75" s="5" t="s">
        <v>99</v>
      </c>
      <c r="BE75" s="5" t="s">
        <v>99</v>
      </c>
      <c r="BF75" s="5" t="s">
        <v>99</v>
      </c>
      <c r="BG75" s="5" t="s">
        <v>99</v>
      </c>
      <c r="BH75" s="5" t="s">
        <v>99</v>
      </c>
      <c r="BI75" s="5" t="s">
        <v>99</v>
      </c>
      <c r="BJ75" s="5" t="s">
        <v>681</v>
      </c>
      <c r="BK75" s="5" t="s">
        <v>99</v>
      </c>
      <c r="BL75" s="5" t="s">
        <v>850</v>
      </c>
      <c r="BM75" s="5" t="s">
        <v>99</v>
      </c>
      <c r="BN75" s="5" t="s">
        <v>209</v>
      </c>
      <c r="BO75" s="5" t="s">
        <v>99</v>
      </c>
      <c r="BP75" s="5" t="s">
        <v>851</v>
      </c>
      <c r="BQ75" s="5" t="s">
        <v>113</v>
      </c>
      <c r="BR75" s="5" t="s">
        <v>99</v>
      </c>
      <c r="BS75" s="5" t="s">
        <v>99</v>
      </c>
      <c r="BT75" s="5" t="s">
        <v>99</v>
      </c>
      <c r="BU75" s="5" t="s">
        <v>99</v>
      </c>
      <c r="BV75" s="5" t="s">
        <v>99</v>
      </c>
      <c r="BW75" s="5" t="s">
        <v>99</v>
      </c>
      <c r="BX75" s="5" t="s">
        <v>99</v>
      </c>
      <c r="BY75" s="5" t="s">
        <v>99</v>
      </c>
      <c r="BZ75" s="5" t="s">
        <v>99</v>
      </c>
      <c r="CA75" s="5" t="s">
        <v>99</v>
      </c>
      <c r="CB75" s="5" t="s">
        <v>99</v>
      </c>
      <c r="CC75" s="5" t="s">
        <v>99</v>
      </c>
      <c r="CD75" s="5" t="s">
        <v>99</v>
      </c>
      <c r="CE75" s="5" t="s">
        <v>99</v>
      </c>
      <c r="CF75" s="5" t="s">
        <v>99</v>
      </c>
      <c r="CG75" s="5" t="s">
        <v>99</v>
      </c>
      <c r="CH75" s="5" t="s">
        <v>99</v>
      </c>
      <c r="CI75" s="5" t="s">
        <v>99</v>
      </c>
      <c r="CJ75" s="5" t="s">
        <v>99</v>
      </c>
      <c r="CK75" s="10" t="s">
        <v>852</v>
      </c>
      <c r="CL75" s="5" t="s">
        <v>99</v>
      </c>
      <c r="CM75" s="5" t="s">
        <v>99</v>
      </c>
      <c r="CN75" s="5" t="s">
        <v>99</v>
      </c>
      <c r="CO75" s="5" t="s">
        <v>99</v>
      </c>
      <c r="CP75" s="13" t="s">
        <v>853</v>
      </c>
      <c r="CQ75" s="6"/>
      <c r="CR75" s="6"/>
      <c r="CS75" s="6"/>
      <c r="CT75" s="6"/>
      <c r="CU75" s="6"/>
      <c r="CV75" s="6"/>
      <c r="CW75" s="6"/>
      <c r="CX75" s="6"/>
      <c r="CY75" s="6"/>
      <c r="CZ75" s="6"/>
    </row>
    <row r="76">
      <c r="A76" s="5" t="s">
        <v>94</v>
      </c>
      <c r="B76" s="5" t="s">
        <v>352</v>
      </c>
      <c r="C76" s="5" t="s">
        <v>854</v>
      </c>
      <c r="D76" s="5">
        <v>28326.0</v>
      </c>
      <c r="E76" s="5" t="s">
        <v>608</v>
      </c>
      <c r="F76" s="5">
        <v>1988.0</v>
      </c>
      <c r="G76" s="5" t="s">
        <v>307</v>
      </c>
      <c r="H76" s="5" t="s">
        <v>99</v>
      </c>
      <c r="I76" s="5" t="s">
        <v>208</v>
      </c>
      <c r="J76" s="5" t="s">
        <v>118</v>
      </c>
      <c r="K76" s="5" t="s">
        <v>102</v>
      </c>
      <c r="L76" s="5" t="s">
        <v>99</v>
      </c>
      <c r="M76" s="5" t="s">
        <v>260</v>
      </c>
      <c r="N76" s="5">
        <v>2.0</v>
      </c>
      <c r="O76" s="10" t="s">
        <v>855</v>
      </c>
      <c r="P76" s="5" t="s">
        <v>856</v>
      </c>
      <c r="Q76" s="5" t="s">
        <v>857</v>
      </c>
      <c r="R76" s="5" t="s">
        <v>858</v>
      </c>
      <c r="S76" s="5" t="s">
        <v>594</v>
      </c>
      <c r="T76" s="5" t="s">
        <v>99</v>
      </c>
      <c r="U76" s="5" t="s">
        <v>99</v>
      </c>
      <c r="V76" s="5" t="s">
        <v>99</v>
      </c>
      <c r="W76" s="5" t="s">
        <v>99</v>
      </c>
      <c r="X76" s="5">
        <v>1830.0</v>
      </c>
      <c r="Y76" s="5" t="s">
        <v>99</v>
      </c>
      <c r="Z76" s="5" t="s">
        <v>161</v>
      </c>
      <c r="AA76" s="5" t="s">
        <v>99</v>
      </c>
      <c r="AB76" s="5" t="s">
        <v>99</v>
      </c>
      <c r="AC76" s="5" t="s">
        <v>859</v>
      </c>
      <c r="AD76" s="5" t="s">
        <v>99</v>
      </c>
      <c r="AE76" s="5" t="s">
        <v>99</v>
      </c>
      <c r="AF76" s="5" t="s">
        <v>99</v>
      </c>
      <c r="AG76" s="5" t="s">
        <v>99</v>
      </c>
      <c r="AH76" s="15" t="s">
        <v>99</v>
      </c>
      <c r="AI76" s="14" t="s">
        <v>99</v>
      </c>
      <c r="AJ76" s="5" t="s">
        <v>99</v>
      </c>
      <c r="AK76" s="10" t="s">
        <v>99</v>
      </c>
      <c r="AL76" s="5">
        <v>1.0</v>
      </c>
      <c r="AM76" s="5">
        <v>5.5</v>
      </c>
      <c r="AN76" s="5" t="s">
        <v>99</v>
      </c>
      <c r="AO76" s="5" t="s">
        <v>99</v>
      </c>
      <c r="AP76" s="5" t="s">
        <v>99</v>
      </c>
      <c r="AQ76" s="5" t="s">
        <v>99</v>
      </c>
      <c r="AR76" s="5" t="s">
        <v>99</v>
      </c>
      <c r="AS76" s="5">
        <v>225.0</v>
      </c>
      <c r="AT76" s="5" t="s">
        <v>99</v>
      </c>
      <c r="AU76" s="5" t="s">
        <v>99</v>
      </c>
      <c r="AV76" s="5" t="s">
        <v>281</v>
      </c>
      <c r="AW76" s="5" t="s">
        <v>99</v>
      </c>
      <c r="AX76" s="5" t="s">
        <v>99</v>
      </c>
      <c r="AY76" s="5" t="s">
        <v>99</v>
      </c>
      <c r="AZ76" s="5" t="s">
        <v>99</v>
      </c>
      <c r="BA76" s="5" t="s">
        <v>99</v>
      </c>
      <c r="BB76" s="5" t="s">
        <v>99</v>
      </c>
      <c r="BC76" s="5" t="s">
        <v>99</v>
      </c>
      <c r="BD76" s="5" t="s">
        <v>99</v>
      </c>
      <c r="BE76" s="5" t="s">
        <v>99</v>
      </c>
      <c r="BF76" s="5" t="s">
        <v>99</v>
      </c>
      <c r="BG76" s="5" t="s">
        <v>99</v>
      </c>
      <c r="BH76" s="5" t="s">
        <v>99</v>
      </c>
      <c r="BI76" s="5" t="s">
        <v>99</v>
      </c>
      <c r="BJ76" s="5" t="s">
        <v>99</v>
      </c>
      <c r="BK76" s="5" t="s">
        <v>99</v>
      </c>
      <c r="BL76" s="5" t="s">
        <v>99</v>
      </c>
      <c r="BM76" s="5" t="s">
        <v>99</v>
      </c>
      <c r="BN76" s="5" t="s">
        <v>860</v>
      </c>
      <c r="BO76" s="5" t="s">
        <v>99</v>
      </c>
      <c r="BP76" s="5" t="s">
        <v>861</v>
      </c>
      <c r="BQ76" s="5" t="s">
        <v>99</v>
      </c>
      <c r="BR76" s="5" t="s">
        <v>99</v>
      </c>
      <c r="BS76" s="5" t="s">
        <v>99</v>
      </c>
      <c r="BT76" s="5" t="s">
        <v>99</v>
      </c>
      <c r="BU76" s="5" t="s">
        <v>99</v>
      </c>
      <c r="BV76" s="5" t="s">
        <v>99</v>
      </c>
      <c r="BW76" s="5" t="s">
        <v>99</v>
      </c>
      <c r="BX76" s="5" t="s">
        <v>99</v>
      </c>
      <c r="BY76" s="5" t="s">
        <v>99</v>
      </c>
      <c r="BZ76" s="5" t="s">
        <v>99</v>
      </c>
      <c r="CA76" s="5" t="s">
        <v>99</v>
      </c>
      <c r="CB76" s="5" t="s">
        <v>99</v>
      </c>
      <c r="CC76" s="5" t="s">
        <v>99</v>
      </c>
      <c r="CD76" s="5" t="s">
        <v>99</v>
      </c>
      <c r="CE76" s="5" t="s">
        <v>99</v>
      </c>
      <c r="CF76" s="5" t="s">
        <v>99</v>
      </c>
      <c r="CG76" s="5" t="s">
        <v>99</v>
      </c>
      <c r="CH76" s="5" t="s">
        <v>99</v>
      </c>
      <c r="CI76" s="5" t="s">
        <v>99</v>
      </c>
      <c r="CJ76" s="5" t="s">
        <v>99</v>
      </c>
      <c r="CK76" s="10" t="s">
        <v>862</v>
      </c>
      <c r="CL76" s="5" t="s">
        <v>99</v>
      </c>
      <c r="CM76" s="5" t="s">
        <v>99</v>
      </c>
      <c r="CN76" s="5" t="s">
        <v>99</v>
      </c>
      <c r="CO76" s="5" t="s">
        <v>99</v>
      </c>
      <c r="CP76" s="13" t="s">
        <v>863</v>
      </c>
      <c r="CQ76" s="6"/>
      <c r="CR76" s="6"/>
      <c r="CS76" s="6"/>
      <c r="CT76" s="6"/>
      <c r="CU76" s="6"/>
      <c r="CV76" s="6"/>
      <c r="CW76" s="6"/>
      <c r="CX76" s="6"/>
      <c r="CY76" s="6"/>
      <c r="CZ76" s="6"/>
    </row>
    <row r="77">
      <c r="A77" s="5" t="s">
        <v>94</v>
      </c>
      <c r="B77" s="5" t="s">
        <v>352</v>
      </c>
      <c r="C77" s="5" t="s">
        <v>864</v>
      </c>
      <c r="D77" s="5">
        <v>7427.0</v>
      </c>
      <c r="E77" s="5" t="s">
        <v>99</v>
      </c>
      <c r="F77" s="5">
        <v>2000.0</v>
      </c>
      <c r="G77" s="5" t="s">
        <v>389</v>
      </c>
      <c r="H77" s="5">
        <v>5.0</v>
      </c>
      <c r="I77" s="5" t="s">
        <v>100</v>
      </c>
      <c r="J77" s="5" t="s">
        <v>101</v>
      </c>
      <c r="K77" s="5" t="s">
        <v>102</v>
      </c>
      <c r="L77" s="5" t="s">
        <v>99</v>
      </c>
      <c r="M77" s="5" t="s">
        <v>865</v>
      </c>
      <c r="N77" s="5">
        <v>2.0</v>
      </c>
      <c r="O77" s="10" t="s">
        <v>866</v>
      </c>
      <c r="P77" s="5" t="s">
        <v>867</v>
      </c>
      <c r="Q77" s="5" t="s">
        <v>868</v>
      </c>
      <c r="R77" s="5" t="s">
        <v>869</v>
      </c>
      <c r="S77" s="5" t="s">
        <v>99</v>
      </c>
      <c r="T77" s="5" t="s">
        <v>99</v>
      </c>
      <c r="U77" s="5" t="s">
        <v>99</v>
      </c>
      <c r="V77" s="5" t="s">
        <v>99</v>
      </c>
      <c r="W77" s="5" t="s">
        <v>99</v>
      </c>
      <c r="X77" s="5" t="s">
        <v>99</v>
      </c>
      <c r="Y77" s="5" t="s">
        <v>99</v>
      </c>
      <c r="Z77" s="5" t="s">
        <v>692</v>
      </c>
      <c r="AA77" s="5" t="s">
        <v>870</v>
      </c>
      <c r="AB77" s="5">
        <v>0.21</v>
      </c>
      <c r="AC77" s="5" t="s">
        <v>871</v>
      </c>
      <c r="AD77" s="5" t="s">
        <v>624</v>
      </c>
      <c r="AE77" s="5" t="s">
        <v>99</v>
      </c>
      <c r="AF77" s="5" t="s">
        <v>99</v>
      </c>
      <c r="AG77" s="5" t="s">
        <v>99</v>
      </c>
      <c r="AH77" s="11">
        <f t="shared" ref="AH77:AH80" si="25">CONVERT(AJ77, "yd", "m")</f>
        <v>22.86</v>
      </c>
      <c r="AI77" s="12">
        <f t="shared" ref="AI77:AI80" si="26">CONVERT(AH77, "m", "ft")</f>
        <v>75</v>
      </c>
      <c r="AJ77" s="5">
        <v>25.0</v>
      </c>
      <c r="AK77" s="10" t="s">
        <v>99</v>
      </c>
      <c r="AL77" s="5">
        <v>1.0</v>
      </c>
      <c r="AM77" s="5">
        <v>7.5</v>
      </c>
      <c r="AN77" s="5" t="s">
        <v>99</v>
      </c>
      <c r="AO77" s="5" t="s">
        <v>99</v>
      </c>
      <c r="AP77" s="5" t="s">
        <v>99</v>
      </c>
      <c r="AQ77" s="5" t="s">
        <v>99</v>
      </c>
      <c r="AR77" s="5" t="s">
        <v>99</v>
      </c>
      <c r="AS77" s="5" t="s">
        <v>99</v>
      </c>
      <c r="AT77" s="5" t="s">
        <v>99</v>
      </c>
      <c r="AU77" s="5" t="s">
        <v>99</v>
      </c>
      <c r="AV77" s="5" t="s">
        <v>268</v>
      </c>
      <c r="AW77" s="5" t="s">
        <v>99</v>
      </c>
      <c r="AX77" s="5" t="s">
        <v>99</v>
      </c>
      <c r="AY77" s="5" t="s">
        <v>99</v>
      </c>
      <c r="AZ77" s="5" t="s">
        <v>99</v>
      </c>
      <c r="BA77" s="5" t="s">
        <v>99</v>
      </c>
      <c r="BB77" s="5" t="s">
        <v>99</v>
      </c>
      <c r="BC77" s="5" t="s">
        <v>99</v>
      </c>
      <c r="BD77" s="5" t="s">
        <v>99</v>
      </c>
      <c r="BE77" s="5" t="s">
        <v>99</v>
      </c>
      <c r="BF77" s="5" t="s">
        <v>99</v>
      </c>
      <c r="BG77" s="5" t="s">
        <v>99</v>
      </c>
      <c r="BH77" s="5" t="s">
        <v>99</v>
      </c>
      <c r="BI77" s="5" t="s">
        <v>99</v>
      </c>
      <c r="BJ77" s="5" t="s">
        <v>99</v>
      </c>
      <c r="BK77" s="5" t="s">
        <v>112</v>
      </c>
      <c r="BL77" s="5" t="s">
        <v>513</v>
      </c>
      <c r="BM77" s="5" t="s">
        <v>99</v>
      </c>
      <c r="BN77" s="5" t="s">
        <v>872</v>
      </c>
      <c r="BO77" s="5" t="s">
        <v>99</v>
      </c>
      <c r="BP77" s="5" t="s">
        <v>283</v>
      </c>
      <c r="BQ77" s="5" t="s">
        <v>113</v>
      </c>
      <c r="BR77" s="5" t="s">
        <v>873</v>
      </c>
      <c r="BS77" s="5" t="s">
        <v>99</v>
      </c>
      <c r="BT77" s="5" t="s">
        <v>99</v>
      </c>
      <c r="BU77" s="5">
        <v>1.0</v>
      </c>
      <c r="BV77" s="5" t="s">
        <v>99</v>
      </c>
      <c r="BW77" s="5" t="s">
        <v>99</v>
      </c>
      <c r="BX77" s="5">
        <v>15.5</v>
      </c>
      <c r="BY77" s="5" t="s">
        <v>99</v>
      </c>
      <c r="BZ77" s="5" t="s">
        <v>99</v>
      </c>
      <c r="CA77" s="5" t="s">
        <v>99</v>
      </c>
      <c r="CB77" s="5" t="s">
        <v>99</v>
      </c>
      <c r="CC77" s="5" t="s">
        <v>99</v>
      </c>
      <c r="CD77" s="5" t="s">
        <v>99</v>
      </c>
      <c r="CE77" s="5" t="s">
        <v>99</v>
      </c>
      <c r="CF77" s="5" t="s">
        <v>112</v>
      </c>
      <c r="CG77" s="5">
        <v>5.0</v>
      </c>
      <c r="CH77" s="5" t="s">
        <v>99</v>
      </c>
      <c r="CI77" s="5" t="s">
        <v>99</v>
      </c>
      <c r="CJ77" s="5" t="s">
        <v>99</v>
      </c>
      <c r="CK77" s="10" t="s">
        <v>874</v>
      </c>
      <c r="CL77" s="5" t="s">
        <v>99</v>
      </c>
      <c r="CM77" s="5" t="s">
        <v>99</v>
      </c>
      <c r="CN77" s="5" t="s">
        <v>99</v>
      </c>
      <c r="CO77" s="5" t="s">
        <v>99</v>
      </c>
      <c r="CP77" s="13" t="s">
        <v>875</v>
      </c>
      <c r="CQ77" s="6"/>
      <c r="CR77" s="6"/>
      <c r="CS77" s="6"/>
      <c r="CT77" s="6"/>
      <c r="CU77" s="6"/>
      <c r="CV77" s="6"/>
      <c r="CW77" s="6"/>
      <c r="CX77" s="6"/>
      <c r="CY77" s="6"/>
      <c r="CZ77" s="6"/>
    </row>
    <row r="78">
      <c r="A78" s="5" t="s">
        <v>94</v>
      </c>
      <c r="B78" s="5" t="s">
        <v>352</v>
      </c>
      <c r="C78" s="5" t="s">
        <v>864</v>
      </c>
      <c r="D78" s="5">
        <v>18033.0</v>
      </c>
      <c r="E78" s="5" t="s">
        <v>534</v>
      </c>
      <c r="F78" s="5">
        <v>2002.0</v>
      </c>
      <c r="G78" s="5" t="s">
        <v>207</v>
      </c>
      <c r="H78" s="5">
        <v>30.0</v>
      </c>
      <c r="I78" s="5" t="s">
        <v>208</v>
      </c>
      <c r="J78" s="5" t="s">
        <v>118</v>
      </c>
      <c r="K78" s="5" t="s">
        <v>102</v>
      </c>
      <c r="L78" s="5" t="s">
        <v>99</v>
      </c>
      <c r="M78" s="5" t="s">
        <v>99</v>
      </c>
      <c r="N78" s="5">
        <v>2.0</v>
      </c>
      <c r="O78" s="10" t="s">
        <v>876</v>
      </c>
      <c r="P78" s="5" t="s">
        <v>877</v>
      </c>
      <c r="Q78" s="5" t="s">
        <v>868</v>
      </c>
      <c r="R78" s="5" t="s">
        <v>878</v>
      </c>
      <c r="S78" s="5" t="s">
        <v>879</v>
      </c>
      <c r="T78" s="5" t="s">
        <v>99</v>
      </c>
      <c r="U78" s="5" t="s">
        <v>99</v>
      </c>
      <c r="V78" s="5" t="s">
        <v>99</v>
      </c>
      <c r="W78" s="5" t="s">
        <v>99</v>
      </c>
      <c r="X78" s="5">
        <v>2330.0</v>
      </c>
      <c r="Y78" s="5">
        <v>85.0</v>
      </c>
      <c r="Z78" s="5" t="s">
        <v>161</v>
      </c>
      <c r="AA78" s="5" t="s">
        <v>214</v>
      </c>
      <c r="AB78" s="5">
        <v>10.0</v>
      </c>
      <c r="AC78" s="5" t="s">
        <v>880</v>
      </c>
      <c r="AD78" s="5" t="s">
        <v>624</v>
      </c>
      <c r="AE78" s="5" t="s">
        <v>99</v>
      </c>
      <c r="AF78" s="5" t="s">
        <v>99</v>
      </c>
      <c r="AG78" s="5" t="s">
        <v>99</v>
      </c>
      <c r="AH78" s="11">
        <f t="shared" si="25"/>
        <v>14.6304</v>
      </c>
      <c r="AI78" s="12">
        <f t="shared" si="26"/>
        <v>48</v>
      </c>
      <c r="AJ78" s="5">
        <v>16.0</v>
      </c>
      <c r="AK78" s="10" t="s">
        <v>99</v>
      </c>
      <c r="AL78" s="5" t="s">
        <v>99</v>
      </c>
      <c r="AM78" s="5" t="s">
        <v>99</v>
      </c>
      <c r="AN78" s="5" t="s">
        <v>99</v>
      </c>
      <c r="AO78" s="5" t="s">
        <v>99</v>
      </c>
      <c r="AP78" s="5" t="s">
        <v>99</v>
      </c>
      <c r="AQ78" s="5" t="s">
        <v>99</v>
      </c>
      <c r="AR78" s="5" t="s">
        <v>99</v>
      </c>
      <c r="AS78" s="5" t="s">
        <v>99</v>
      </c>
      <c r="AT78" s="5" t="s">
        <v>99</v>
      </c>
      <c r="AU78" s="5" t="s">
        <v>99</v>
      </c>
      <c r="AV78" s="5" t="s">
        <v>99</v>
      </c>
      <c r="AW78" s="5" t="s">
        <v>99</v>
      </c>
      <c r="AX78" s="5" t="s">
        <v>99</v>
      </c>
      <c r="AY78" s="5" t="s">
        <v>99</v>
      </c>
      <c r="AZ78" s="5" t="s">
        <v>99</v>
      </c>
      <c r="BA78" s="5" t="s">
        <v>99</v>
      </c>
      <c r="BB78" s="5" t="s">
        <v>99</v>
      </c>
      <c r="BC78" s="5" t="s">
        <v>99</v>
      </c>
      <c r="BD78" s="5" t="s">
        <v>99</v>
      </c>
      <c r="BE78" s="5" t="s">
        <v>99</v>
      </c>
      <c r="BF78" s="5" t="s">
        <v>99</v>
      </c>
      <c r="BG78" s="5" t="s">
        <v>99</v>
      </c>
      <c r="BH78" s="5" t="s">
        <v>99</v>
      </c>
      <c r="BI78" s="5" t="s">
        <v>99</v>
      </c>
      <c r="BJ78" s="5" t="s">
        <v>99</v>
      </c>
      <c r="BK78" s="5" t="s">
        <v>112</v>
      </c>
      <c r="BL78" s="5" t="s">
        <v>513</v>
      </c>
      <c r="BM78" s="5" t="s">
        <v>99</v>
      </c>
      <c r="BN78" s="5" t="s">
        <v>99</v>
      </c>
      <c r="BO78" s="5" t="s">
        <v>99</v>
      </c>
      <c r="BP78" s="5" t="s">
        <v>881</v>
      </c>
      <c r="BQ78" s="5" t="s">
        <v>99</v>
      </c>
      <c r="BR78" s="5" t="s">
        <v>882</v>
      </c>
      <c r="BS78" s="5" t="s">
        <v>99</v>
      </c>
      <c r="BT78" s="5" t="s">
        <v>99</v>
      </c>
      <c r="BU78" s="5" t="s">
        <v>99</v>
      </c>
      <c r="BV78" s="5" t="s">
        <v>99</v>
      </c>
      <c r="BW78" s="5" t="s">
        <v>99</v>
      </c>
      <c r="BX78" s="5" t="s">
        <v>99</v>
      </c>
      <c r="BY78" s="5" t="s">
        <v>99</v>
      </c>
      <c r="BZ78" s="5" t="s">
        <v>99</v>
      </c>
      <c r="CA78" s="5" t="s">
        <v>99</v>
      </c>
      <c r="CB78" s="5" t="s">
        <v>99</v>
      </c>
      <c r="CC78" s="5" t="s">
        <v>99</v>
      </c>
      <c r="CD78" s="5" t="s">
        <v>99</v>
      </c>
      <c r="CE78" s="5" t="s">
        <v>99</v>
      </c>
      <c r="CF78" s="5" t="s">
        <v>99</v>
      </c>
      <c r="CG78" s="5" t="s">
        <v>99</v>
      </c>
      <c r="CH78" s="5" t="s">
        <v>99</v>
      </c>
      <c r="CI78" s="5" t="s">
        <v>99</v>
      </c>
      <c r="CJ78" s="5" t="s">
        <v>99</v>
      </c>
      <c r="CK78" s="10" t="s">
        <v>883</v>
      </c>
      <c r="CL78" s="5" t="s">
        <v>99</v>
      </c>
      <c r="CM78" s="5" t="s">
        <v>99</v>
      </c>
      <c r="CN78" s="5" t="s">
        <v>99</v>
      </c>
      <c r="CO78" s="5" t="s">
        <v>99</v>
      </c>
      <c r="CP78" s="13" t="s">
        <v>884</v>
      </c>
      <c r="CQ78" s="6"/>
      <c r="CR78" s="6"/>
      <c r="CS78" s="6"/>
      <c r="CT78" s="6"/>
      <c r="CU78" s="6"/>
      <c r="CV78" s="6"/>
      <c r="CW78" s="6"/>
      <c r="CX78" s="6"/>
      <c r="CY78" s="6"/>
      <c r="CZ78" s="6"/>
    </row>
    <row r="79">
      <c r="A79" s="5" t="s">
        <v>94</v>
      </c>
      <c r="B79" s="5" t="s">
        <v>352</v>
      </c>
      <c r="C79" s="5" t="s">
        <v>864</v>
      </c>
      <c r="D79" s="5">
        <v>18376.0</v>
      </c>
      <c r="E79" s="5" t="s">
        <v>534</v>
      </c>
      <c r="F79" s="5">
        <v>2007.0</v>
      </c>
      <c r="G79" s="5" t="s">
        <v>389</v>
      </c>
      <c r="H79" s="5">
        <v>30.0</v>
      </c>
      <c r="I79" s="5" t="s">
        <v>100</v>
      </c>
      <c r="J79" s="5" t="s">
        <v>118</v>
      </c>
      <c r="K79" s="5" t="s">
        <v>102</v>
      </c>
      <c r="L79" s="5" t="s">
        <v>99</v>
      </c>
      <c r="M79" s="5" t="s">
        <v>103</v>
      </c>
      <c r="N79" s="5">
        <v>1.0</v>
      </c>
      <c r="O79" s="10" t="s">
        <v>885</v>
      </c>
      <c r="P79" s="5" t="s">
        <v>877</v>
      </c>
      <c r="Q79" s="5" t="s">
        <v>868</v>
      </c>
      <c r="R79" s="5" t="s">
        <v>886</v>
      </c>
      <c r="S79" s="5" t="s">
        <v>879</v>
      </c>
      <c r="T79" s="5" t="s">
        <v>99</v>
      </c>
      <c r="U79" s="5" t="s">
        <v>99</v>
      </c>
      <c r="V79" s="5" t="s">
        <v>99</v>
      </c>
      <c r="W79" s="5" t="s">
        <v>99</v>
      </c>
      <c r="X79" s="5">
        <v>1700.0</v>
      </c>
      <c r="Y79" s="5" t="s">
        <v>99</v>
      </c>
      <c r="Z79" s="5" t="s">
        <v>99</v>
      </c>
      <c r="AA79" s="5" t="s">
        <v>135</v>
      </c>
      <c r="AB79" s="5">
        <v>92.0</v>
      </c>
      <c r="AC79" s="5" t="s">
        <v>880</v>
      </c>
      <c r="AD79" s="5" t="s">
        <v>624</v>
      </c>
      <c r="AE79" s="5" t="s">
        <v>99</v>
      </c>
      <c r="AF79" s="5" t="s">
        <v>99</v>
      </c>
      <c r="AG79" s="5">
        <v>7.5</v>
      </c>
      <c r="AH79" s="11">
        <f t="shared" si="25"/>
        <v>14.6304</v>
      </c>
      <c r="AI79" s="12">
        <f t="shared" si="26"/>
        <v>48</v>
      </c>
      <c r="AJ79" s="5">
        <v>16.0</v>
      </c>
      <c r="AK79" s="10" t="s">
        <v>112</v>
      </c>
      <c r="AL79" s="5">
        <v>1.0</v>
      </c>
      <c r="AM79" s="5">
        <v>7.0</v>
      </c>
      <c r="AN79" s="5" t="s">
        <v>99</v>
      </c>
      <c r="AO79" s="5" t="s">
        <v>99</v>
      </c>
      <c r="AP79" s="5" t="s">
        <v>99</v>
      </c>
      <c r="AQ79" s="5" t="s">
        <v>99</v>
      </c>
      <c r="AR79" s="5" t="s">
        <v>99</v>
      </c>
      <c r="AS79" s="5" t="s">
        <v>99</v>
      </c>
      <c r="AT79" s="5" t="s">
        <v>99</v>
      </c>
      <c r="AU79" s="5" t="s">
        <v>99</v>
      </c>
      <c r="AV79" s="5" t="s">
        <v>99</v>
      </c>
      <c r="AW79" s="5" t="s">
        <v>99</v>
      </c>
      <c r="AX79" s="5" t="s">
        <v>99</v>
      </c>
      <c r="AY79" s="5" t="s">
        <v>434</v>
      </c>
      <c r="AZ79" s="5" t="s">
        <v>99</v>
      </c>
      <c r="BA79" s="5" t="s">
        <v>99</v>
      </c>
      <c r="BB79" s="5" t="s">
        <v>99</v>
      </c>
      <c r="BC79" s="5" t="s">
        <v>99</v>
      </c>
      <c r="BD79" s="5" t="s">
        <v>99</v>
      </c>
      <c r="BE79" s="5" t="s">
        <v>99</v>
      </c>
      <c r="BF79" s="5" t="s">
        <v>99</v>
      </c>
      <c r="BG79" s="5" t="s">
        <v>99</v>
      </c>
      <c r="BH79" s="5" t="s">
        <v>99</v>
      </c>
      <c r="BI79" s="5" t="s">
        <v>99</v>
      </c>
      <c r="BJ79" s="5" t="s">
        <v>99</v>
      </c>
      <c r="BK79" s="5" t="s">
        <v>112</v>
      </c>
      <c r="BL79" s="5" t="s">
        <v>513</v>
      </c>
      <c r="BM79" s="5" t="s">
        <v>99</v>
      </c>
      <c r="BN79" s="5" t="s">
        <v>887</v>
      </c>
      <c r="BO79" s="5" t="s">
        <v>99</v>
      </c>
      <c r="BP79" s="5" t="s">
        <v>99</v>
      </c>
      <c r="BQ79" s="5" t="s">
        <v>113</v>
      </c>
      <c r="BR79" s="5" t="s">
        <v>99</v>
      </c>
      <c r="BS79" s="5" t="s">
        <v>99</v>
      </c>
      <c r="BT79" s="5" t="s">
        <v>99</v>
      </c>
      <c r="BU79" s="5" t="s">
        <v>99</v>
      </c>
      <c r="BV79" s="5" t="s">
        <v>99</v>
      </c>
      <c r="BW79" s="5" t="s">
        <v>99</v>
      </c>
      <c r="BX79" s="5" t="s">
        <v>99</v>
      </c>
      <c r="BY79" s="5" t="s">
        <v>99</v>
      </c>
      <c r="BZ79" s="5" t="s">
        <v>99</v>
      </c>
      <c r="CA79" s="5" t="s">
        <v>99</v>
      </c>
      <c r="CB79" s="5" t="s">
        <v>99</v>
      </c>
      <c r="CC79" s="5" t="s">
        <v>99</v>
      </c>
      <c r="CD79" s="5" t="s">
        <v>99</v>
      </c>
      <c r="CE79" s="5" t="s">
        <v>99</v>
      </c>
      <c r="CF79" s="5" t="s">
        <v>99</v>
      </c>
      <c r="CG79" s="5" t="s">
        <v>99</v>
      </c>
      <c r="CH79" s="5" t="s">
        <v>99</v>
      </c>
      <c r="CI79" s="5" t="s">
        <v>99</v>
      </c>
      <c r="CJ79" s="5" t="s">
        <v>99</v>
      </c>
      <c r="CK79" s="10" t="s">
        <v>888</v>
      </c>
      <c r="CL79" s="5" t="s">
        <v>99</v>
      </c>
      <c r="CM79" s="5" t="s">
        <v>99</v>
      </c>
      <c r="CN79" s="5" t="s">
        <v>99</v>
      </c>
      <c r="CO79" s="5" t="s">
        <v>99</v>
      </c>
      <c r="CP79" s="13" t="s">
        <v>889</v>
      </c>
      <c r="CQ79" s="6"/>
      <c r="CR79" s="6"/>
      <c r="CS79" s="6"/>
      <c r="CT79" s="6"/>
      <c r="CU79" s="6"/>
      <c r="CV79" s="6"/>
      <c r="CW79" s="6"/>
      <c r="CX79" s="6"/>
      <c r="CY79" s="6"/>
      <c r="CZ79" s="6"/>
    </row>
    <row r="80">
      <c r="A80" s="5" t="s">
        <v>94</v>
      </c>
      <c r="B80" s="5" t="s">
        <v>352</v>
      </c>
      <c r="C80" s="5" t="s">
        <v>890</v>
      </c>
      <c r="D80" s="5">
        <v>799.0</v>
      </c>
      <c r="E80" s="5" t="s">
        <v>99</v>
      </c>
      <c r="F80" s="5">
        <v>1978.0</v>
      </c>
      <c r="G80" s="5" t="s">
        <v>99</v>
      </c>
      <c r="H80" s="5" t="s">
        <v>99</v>
      </c>
      <c r="I80" s="5" t="s">
        <v>208</v>
      </c>
      <c r="J80" s="5" t="s">
        <v>101</v>
      </c>
      <c r="K80" s="5" t="s">
        <v>102</v>
      </c>
      <c r="L80" s="5" t="s">
        <v>99</v>
      </c>
      <c r="M80" s="5" t="s">
        <v>131</v>
      </c>
      <c r="N80" s="5">
        <v>1.0</v>
      </c>
      <c r="O80" s="10" t="s">
        <v>891</v>
      </c>
      <c r="P80" s="5" t="s">
        <v>892</v>
      </c>
      <c r="Q80" s="5" t="s">
        <v>893</v>
      </c>
      <c r="R80" s="5" t="s">
        <v>99</v>
      </c>
      <c r="S80" s="5" t="s">
        <v>894</v>
      </c>
      <c r="T80" s="5" t="s">
        <v>99</v>
      </c>
      <c r="U80" s="5" t="s">
        <v>99</v>
      </c>
      <c r="V80" s="5" t="s">
        <v>99</v>
      </c>
      <c r="W80" s="5" t="s">
        <v>99</v>
      </c>
      <c r="X80" s="5" t="s">
        <v>99</v>
      </c>
      <c r="Y80" s="5" t="s">
        <v>99</v>
      </c>
      <c r="Z80" s="5" t="s">
        <v>161</v>
      </c>
      <c r="AA80" s="5" t="s">
        <v>99</v>
      </c>
      <c r="AB80" s="5" t="s">
        <v>99</v>
      </c>
      <c r="AC80" s="5" t="s">
        <v>895</v>
      </c>
      <c r="AD80" s="5" t="s">
        <v>896</v>
      </c>
      <c r="AE80" s="5" t="s">
        <v>99</v>
      </c>
      <c r="AF80" s="5" t="s">
        <v>99</v>
      </c>
      <c r="AG80" s="5" t="s">
        <v>99</v>
      </c>
      <c r="AH80" s="11">
        <f t="shared" si="25"/>
        <v>14.6304</v>
      </c>
      <c r="AI80" s="12">
        <f t="shared" si="26"/>
        <v>48</v>
      </c>
      <c r="AJ80" s="5">
        <v>16.0</v>
      </c>
      <c r="AK80" s="10" t="s">
        <v>99</v>
      </c>
      <c r="AL80" s="5">
        <v>1.0</v>
      </c>
      <c r="AM80" s="5">
        <v>8.5</v>
      </c>
      <c r="AN80" s="5" t="s">
        <v>99</v>
      </c>
      <c r="AO80" s="5" t="s">
        <v>99</v>
      </c>
      <c r="AP80" s="5" t="s">
        <v>99</v>
      </c>
      <c r="AQ80" s="5" t="s">
        <v>99</v>
      </c>
      <c r="AR80" s="5" t="s">
        <v>99</v>
      </c>
      <c r="AS80" s="5" t="s">
        <v>99</v>
      </c>
      <c r="AT80" s="5" t="s">
        <v>99</v>
      </c>
      <c r="AU80" s="5" t="s">
        <v>99</v>
      </c>
      <c r="AV80" s="5" t="s">
        <v>281</v>
      </c>
      <c r="AW80" s="5" t="s">
        <v>99</v>
      </c>
      <c r="AX80" s="5" t="s">
        <v>99</v>
      </c>
      <c r="AY80" s="5" t="s">
        <v>99</v>
      </c>
      <c r="AZ80" s="5" t="s">
        <v>99</v>
      </c>
      <c r="BA80" s="5" t="s">
        <v>99</v>
      </c>
      <c r="BB80" s="5" t="s">
        <v>99</v>
      </c>
      <c r="BC80" s="5" t="s">
        <v>99</v>
      </c>
      <c r="BD80" s="5" t="s">
        <v>99</v>
      </c>
      <c r="BE80" s="5" t="s">
        <v>99</v>
      </c>
      <c r="BF80" s="5" t="s">
        <v>614</v>
      </c>
      <c r="BG80" s="5" t="s">
        <v>300</v>
      </c>
      <c r="BH80" s="5" t="s">
        <v>99</v>
      </c>
      <c r="BI80" s="5" t="s">
        <v>99</v>
      </c>
      <c r="BJ80" s="5" t="s">
        <v>99</v>
      </c>
      <c r="BK80" s="5" t="s">
        <v>99</v>
      </c>
      <c r="BL80" s="5" t="s">
        <v>897</v>
      </c>
      <c r="BM80" s="5" t="s">
        <v>99</v>
      </c>
      <c r="BN80" s="5" t="s">
        <v>898</v>
      </c>
      <c r="BO80" s="5" t="s">
        <v>99</v>
      </c>
      <c r="BP80" s="5" t="s">
        <v>99</v>
      </c>
      <c r="BQ80" s="5" t="s">
        <v>113</v>
      </c>
      <c r="BR80" s="5" t="s">
        <v>99</v>
      </c>
      <c r="BS80" s="5" t="s">
        <v>99</v>
      </c>
      <c r="BT80" s="5" t="s">
        <v>99</v>
      </c>
      <c r="BU80" s="5" t="s">
        <v>99</v>
      </c>
      <c r="BV80" s="5" t="s">
        <v>99</v>
      </c>
      <c r="BW80" s="5" t="s">
        <v>99</v>
      </c>
      <c r="BX80" s="5" t="s">
        <v>99</v>
      </c>
      <c r="BY80" s="5" t="s">
        <v>99</v>
      </c>
      <c r="BZ80" s="5" t="s">
        <v>99</v>
      </c>
      <c r="CA80" s="5" t="s">
        <v>99</v>
      </c>
      <c r="CB80" s="5" t="s">
        <v>99</v>
      </c>
      <c r="CC80" s="5" t="s">
        <v>99</v>
      </c>
      <c r="CD80" s="5" t="s">
        <v>99</v>
      </c>
      <c r="CE80" s="5" t="s">
        <v>99</v>
      </c>
      <c r="CF80" s="5" t="s">
        <v>99</v>
      </c>
      <c r="CG80" s="5" t="s">
        <v>99</v>
      </c>
      <c r="CH80" s="5" t="s">
        <v>99</v>
      </c>
      <c r="CI80" s="5" t="s">
        <v>99</v>
      </c>
      <c r="CJ80" s="5" t="s">
        <v>99</v>
      </c>
      <c r="CK80" s="5" t="s">
        <v>99</v>
      </c>
      <c r="CL80" s="5" t="s">
        <v>99</v>
      </c>
      <c r="CM80" s="5" t="s">
        <v>99</v>
      </c>
      <c r="CN80" s="5" t="s">
        <v>99</v>
      </c>
      <c r="CO80" s="5" t="s">
        <v>99</v>
      </c>
      <c r="CP80" s="13" t="s">
        <v>899</v>
      </c>
      <c r="CQ80" s="6"/>
      <c r="CR80" s="6"/>
      <c r="CS80" s="6"/>
      <c r="CT80" s="6"/>
      <c r="CU80" s="6"/>
      <c r="CV80" s="6"/>
      <c r="CW80" s="6"/>
      <c r="CX80" s="6"/>
      <c r="CY80" s="6"/>
      <c r="CZ80" s="6"/>
    </row>
    <row r="81">
      <c r="A81" s="5" t="s">
        <v>94</v>
      </c>
      <c r="B81" s="5" t="s">
        <v>352</v>
      </c>
      <c r="C81" s="5" t="s">
        <v>890</v>
      </c>
      <c r="D81" s="5">
        <v>451.0</v>
      </c>
      <c r="E81" s="5" t="s">
        <v>556</v>
      </c>
      <c r="F81" s="5">
        <v>1993.0</v>
      </c>
      <c r="G81" s="5" t="s">
        <v>191</v>
      </c>
      <c r="H81" s="5" t="s">
        <v>99</v>
      </c>
      <c r="I81" s="5" t="s">
        <v>144</v>
      </c>
      <c r="J81" s="5" t="s">
        <v>101</v>
      </c>
      <c r="K81" s="5" t="s">
        <v>102</v>
      </c>
      <c r="L81" s="5" t="s">
        <v>99</v>
      </c>
      <c r="M81" s="5" t="s">
        <v>131</v>
      </c>
      <c r="N81" s="5">
        <v>1.0</v>
      </c>
      <c r="O81" s="10" t="s">
        <v>900</v>
      </c>
      <c r="P81" s="5" t="s">
        <v>901</v>
      </c>
      <c r="Q81" s="5" t="s">
        <v>902</v>
      </c>
      <c r="R81" s="5" t="s">
        <v>903</v>
      </c>
      <c r="S81" s="5" t="s">
        <v>904</v>
      </c>
      <c r="T81" s="5" t="s">
        <v>99</v>
      </c>
      <c r="U81" s="5" t="s">
        <v>99</v>
      </c>
      <c r="V81" s="5" t="s">
        <v>99</v>
      </c>
      <c r="W81" s="5" t="s">
        <v>99</v>
      </c>
      <c r="X81" s="5">
        <v>2300.0</v>
      </c>
      <c r="Y81" s="5" t="s">
        <v>409</v>
      </c>
      <c r="Z81" s="5" t="s">
        <v>99</v>
      </c>
      <c r="AA81" s="5" t="s">
        <v>99</v>
      </c>
      <c r="AB81" s="5" t="s">
        <v>99</v>
      </c>
      <c r="AC81" s="5" t="s">
        <v>905</v>
      </c>
      <c r="AD81" s="5" t="s">
        <v>99</v>
      </c>
      <c r="AE81" s="5" t="s">
        <v>99</v>
      </c>
      <c r="AF81" s="5" t="s">
        <v>99</v>
      </c>
      <c r="AG81" s="5" t="s">
        <v>99</v>
      </c>
      <c r="AH81" s="15" t="s">
        <v>99</v>
      </c>
      <c r="AI81" s="14" t="s">
        <v>99</v>
      </c>
      <c r="AJ81" s="5" t="s">
        <v>99</v>
      </c>
      <c r="AK81" s="10" t="s">
        <v>99</v>
      </c>
      <c r="AL81" s="5" t="s">
        <v>99</v>
      </c>
      <c r="AM81" s="5">
        <v>7.5</v>
      </c>
      <c r="AN81" s="5" t="s">
        <v>99</v>
      </c>
      <c r="AO81" s="5" t="s">
        <v>99</v>
      </c>
      <c r="AP81" s="5" t="s">
        <v>99</v>
      </c>
      <c r="AQ81" s="5" t="s">
        <v>99</v>
      </c>
      <c r="AR81" s="5" t="s">
        <v>99</v>
      </c>
      <c r="AS81" s="5">
        <v>475.0</v>
      </c>
      <c r="AT81" s="5" t="s">
        <v>99</v>
      </c>
      <c r="AU81" s="5" t="s">
        <v>99</v>
      </c>
      <c r="AV81" s="5" t="s">
        <v>906</v>
      </c>
      <c r="AW81" s="5" t="s">
        <v>99</v>
      </c>
      <c r="AX81" s="5" t="s">
        <v>99</v>
      </c>
      <c r="AY81" s="5" t="s">
        <v>99</v>
      </c>
      <c r="AZ81" s="5" t="s">
        <v>99</v>
      </c>
      <c r="BA81" s="5" t="s">
        <v>99</v>
      </c>
      <c r="BB81" s="5" t="s">
        <v>99</v>
      </c>
      <c r="BC81" s="5" t="s">
        <v>99</v>
      </c>
      <c r="BD81" s="5" t="s">
        <v>99</v>
      </c>
      <c r="BE81" s="5" t="s">
        <v>99</v>
      </c>
      <c r="BF81" s="5" t="s">
        <v>99</v>
      </c>
      <c r="BG81" s="5" t="s">
        <v>99</v>
      </c>
      <c r="BH81" s="5" t="s">
        <v>99</v>
      </c>
      <c r="BI81" s="5" t="s">
        <v>746</v>
      </c>
      <c r="BJ81" s="5" t="s">
        <v>99</v>
      </c>
      <c r="BK81" s="5" t="s">
        <v>99</v>
      </c>
      <c r="BL81" s="5" t="s">
        <v>907</v>
      </c>
      <c r="BM81" s="5" t="s">
        <v>99</v>
      </c>
      <c r="BN81" s="5" t="s">
        <v>908</v>
      </c>
      <c r="BO81" s="5" t="s">
        <v>99</v>
      </c>
      <c r="BP81" s="5" t="s">
        <v>99</v>
      </c>
      <c r="BQ81" s="5" t="s">
        <v>113</v>
      </c>
      <c r="BR81" s="5" t="s">
        <v>99</v>
      </c>
      <c r="BS81" s="5" t="s">
        <v>99</v>
      </c>
      <c r="BT81" s="5" t="s">
        <v>99</v>
      </c>
      <c r="BU81" s="5" t="s">
        <v>99</v>
      </c>
      <c r="BV81" s="5" t="s">
        <v>99</v>
      </c>
      <c r="BW81" s="5" t="s">
        <v>99</v>
      </c>
      <c r="BX81" s="5" t="s">
        <v>99</v>
      </c>
      <c r="BY81" s="5" t="s">
        <v>99</v>
      </c>
      <c r="BZ81" s="5" t="s">
        <v>99</v>
      </c>
      <c r="CA81" s="5" t="s">
        <v>99</v>
      </c>
      <c r="CB81" s="5" t="s">
        <v>99</v>
      </c>
      <c r="CC81" s="5" t="s">
        <v>99</v>
      </c>
      <c r="CD81" s="5" t="s">
        <v>99</v>
      </c>
      <c r="CE81" s="5" t="s">
        <v>99</v>
      </c>
      <c r="CF81" s="5" t="s">
        <v>99</v>
      </c>
      <c r="CG81" s="5" t="s">
        <v>99</v>
      </c>
      <c r="CH81" s="5" t="s">
        <v>99</v>
      </c>
      <c r="CI81" s="5" t="s">
        <v>99</v>
      </c>
      <c r="CJ81" s="5" t="s">
        <v>99</v>
      </c>
      <c r="CK81" s="10" t="s">
        <v>909</v>
      </c>
      <c r="CL81" s="5" t="s">
        <v>99</v>
      </c>
      <c r="CM81" s="5" t="s">
        <v>99</v>
      </c>
      <c r="CN81" s="5" t="s">
        <v>99</v>
      </c>
      <c r="CO81" s="5" t="s">
        <v>99</v>
      </c>
      <c r="CP81" s="13" t="s">
        <v>910</v>
      </c>
      <c r="CQ81" s="6"/>
      <c r="CR81" s="6"/>
      <c r="CS81" s="6"/>
      <c r="CT81" s="6"/>
      <c r="CU81" s="6"/>
      <c r="CV81" s="6"/>
      <c r="CW81" s="6"/>
      <c r="CX81" s="6"/>
      <c r="CY81" s="6"/>
      <c r="CZ81" s="6"/>
    </row>
    <row r="82">
      <c r="A82" s="5" t="s">
        <v>94</v>
      </c>
      <c r="B82" s="5" t="s">
        <v>352</v>
      </c>
      <c r="C82" s="5" t="s">
        <v>890</v>
      </c>
      <c r="D82" s="5">
        <v>3296.0</v>
      </c>
      <c r="E82" s="5" t="s">
        <v>99</v>
      </c>
      <c r="F82" s="5">
        <v>2001.0</v>
      </c>
      <c r="G82" s="5" t="s">
        <v>99</v>
      </c>
      <c r="H82" s="5" t="s">
        <v>99</v>
      </c>
      <c r="I82" s="5" t="s">
        <v>130</v>
      </c>
      <c r="J82" s="5" t="s">
        <v>101</v>
      </c>
      <c r="K82" s="5" t="s">
        <v>102</v>
      </c>
      <c r="L82" s="5" t="s">
        <v>99</v>
      </c>
      <c r="M82" s="5" t="s">
        <v>209</v>
      </c>
      <c r="N82" s="5">
        <v>1.0</v>
      </c>
      <c r="O82" s="10" t="s">
        <v>911</v>
      </c>
      <c r="P82" s="5" t="s">
        <v>912</v>
      </c>
      <c r="Q82" s="5" t="s">
        <v>893</v>
      </c>
      <c r="R82" s="5" t="s">
        <v>913</v>
      </c>
      <c r="S82" s="5" t="s">
        <v>912</v>
      </c>
      <c r="T82" s="5" t="s">
        <v>99</v>
      </c>
      <c r="U82" s="5" t="s">
        <v>99</v>
      </c>
      <c r="V82" s="5" t="s">
        <v>99</v>
      </c>
      <c r="W82" s="5" t="s">
        <v>99</v>
      </c>
      <c r="X82" s="5">
        <v>200.0</v>
      </c>
      <c r="Y82" s="5" t="s">
        <v>99</v>
      </c>
      <c r="Z82" s="5" t="s">
        <v>161</v>
      </c>
      <c r="AA82" s="5" t="s">
        <v>99</v>
      </c>
      <c r="AB82" s="5" t="s">
        <v>99</v>
      </c>
      <c r="AC82" s="5" t="s">
        <v>256</v>
      </c>
      <c r="AD82" s="5" t="s">
        <v>99</v>
      </c>
      <c r="AE82" s="5" t="s">
        <v>99</v>
      </c>
      <c r="AF82" s="5" t="s">
        <v>99</v>
      </c>
      <c r="AG82" s="5" t="s">
        <v>99</v>
      </c>
      <c r="AH82" s="15" t="s">
        <v>99</v>
      </c>
      <c r="AI82" s="14" t="s">
        <v>99</v>
      </c>
      <c r="AJ82" s="5" t="s">
        <v>99</v>
      </c>
      <c r="AK82" s="10" t="s">
        <v>99</v>
      </c>
      <c r="AL82" s="5">
        <v>1.0</v>
      </c>
      <c r="AM82" s="5">
        <v>8.0</v>
      </c>
      <c r="AN82" s="5" t="s">
        <v>99</v>
      </c>
      <c r="AO82" s="5" t="s">
        <v>99</v>
      </c>
      <c r="AP82" s="5" t="s">
        <v>99</v>
      </c>
      <c r="AQ82" s="5" t="s">
        <v>99</v>
      </c>
      <c r="AR82" s="5" t="s">
        <v>99</v>
      </c>
      <c r="AS82" s="5">
        <v>500.0</v>
      </c>
      <c r="AT82" s="5" t="s">
        <v>99</v>
      </c>
      <c r="AU82" s="5" t="s">
        <v>99</v>
      </c>
      <c r="AV82" s="5" t="s">
        <v>569</v>
      </c>
      <c r="AW82" s="5" t="s">
        <v>99</v>
      </c>
      <c r="AX82" s="5" t="s">
        <v>99</v>
      </c>
      <c r="AY82" s="5" t="s">
        <v>99</v>
      </c>
      <c r="AZ82" s="5" t="s">
        <v>99</v>
      </c>
      <c r="BA82" s="5" t="s">
        <v>99</v>
      </c>
      <c r="BB82" s="5" t="s">
        <v>99</v>
      </c>
      <c r="BC82" s="5" t="s">
        <v>99</v>
      </c>
      <c r="BD82" s="5" t="s">
        <v>99</v>
      </c>
      <c r="BE82" s="5" t="s">
        <v>312</v>
      </c>
      <c r="BF82" s="5" t="s">
        <v>99</v>
      </c>
      <c r="BG82" s="5" t="s">
        <v>300</v>
      </c>
      <c r="BH82" s="5" t="s">
        <v>99</v>
      </c>
      <c r="BI82" s="5" t="s">
        <v>99</v>
      </c>
      <c r="BJ82" s="5" t="s">
        <v>99</v>
      </c>
      <c r="BK82" s="5" t="s">
        <v>99</v>
      </c>
      <c r="BL82" s="5" t="s">
        <v>914</v>
      </c>
      <c r="BM82" s="5" t="s">
        <v>99</v>
      </c>
      <c r="BN82" s="5" t="s">
        <v>209</v>
      </c>
      <c r="BO82" s="5" t="s">
        <v>99</v>
      </c>
      <c r="BP82" s="5" t="s">
        <v>915</v>
      </c>
      <c r="BQ82" s="5" t="s">
        <v>113</v>
      </c>
      <c r="BR82" s="5" t="s">
        <v>99</v>
      </c>
      <c r="BS82" s="5" t="s">
        <v>99</v>
      </c>
      <c r="BT82" s="5" t="s">
        <v>99</v>
      </c>
      <c r="BU82" s="5" t="s">
        <v>99</v>
      </c>
      <c r="BV82" s="5" t="s">
        <v>99</v>
      </c>
      <c r="BW82" s="5" t="s">
        <v>99</v>
      </c>
      <c r="BX82" s="5" t="s">
        <v>99</v>
      </c>
      <c r="BY82" s="5" t="s">
        <v>99</v>
      </c>
      <c r="BZ82" s="5" t="s">
        <v>99</v>
      </c>
      <c r="CA82" s="5" t="s">
        <v>99</v>
      </c>
      <c r="CB82" s="5" t="s">
        <v>99</v>
      </c>
      <c r="CC82" s="5" t="s">
        <v>99</v>
      </c>
      <c r="CD82" s="5" t="s">
        <v>99</v>
      </c>
      <c r="CE82" s="5" t="s">
        <v>99</v>
      </c>
      <c r="CF82" s="5" t="s">
        <v>99</v>
      </c>
      <c r="CG82" s="5" t="s">
        <v>99</v>
      </c>
      <c r="CH82" s="5" t="s">
        <v>99</v>
      </c>
      <c r="CI82" s="5" t="s">
        <v>99</v>
      </c>
      <c r="CJ82" s="5" t="s">
        <v>99</v>
      </c>
      <c r="CK82" s="10" t="s">
        <v>916</v>
      </c>
      <c r="CL82" s="5" t="s">
        <v>99</v>
      </c>
      <c r="CM82" s="5" t="s">
        <v>99</v>
      </c>
      <c r="CN82" s="5" t="s">
        <v>99</v>
      </c>
      <c r="CO82" s="5" t="s">
        <v>99</v>
      </c>
      <c r="CP82" s="13" t="s">
        <v>917</v>
      </c>
      <c r="CQ82" s="6"/>
      <c r="CR82" s="6"/>
      <c r="CS82" s="6"/>
      <c r="CT82" s="6"/>
      <c r="CU82" s="6"/>
      <c r="CV82" s="6"/>
      <c r="CW82" s="6"/>
      <c r="CX82" s="6"/>
      <c r="CY82" s="6"/>
      <c r="CZ82" s="6"/>
    </row>
    <row r="83">
      <c r="A83" s="5" t="s">
        <v>94</v>
      </c>
      <c r="B83" s="5" t="s">
        <v>352</v>
      </c>
      <c r="C83" s="5" t="s">
        <v>890</v>
      </c>
      <c r="D83" s="5">
        <v>15597.0</v>
      </c>
      <c r="E83" s="5" t="s">
        <v>404</v>
      </c>
      <c r="F83" s="5">
        <v>2006.0</v>
      </c>
      <c r="G83" s="5" t="s">
        <v>143</v>
      </c>
      <c r="H83" s="5">
        <v>28.0</v>
      </c>
      <c r="I83" s="5" t="s">
        <v>144</v>
      </c>
      <c r="J83" s="5" t="s">
        <v>118</v>
      </c>
      <c r="K83" s="5" t="s">
        <v>193</v>
      </c>
      <c r="L83" s="5" t="s">
        <v>99</v>
      </c>
      <c r="M83" s="5" t="s">
        <v>99</v>
      </c>
      <c r="N83" s="5">
        <v>1.0</v>
      </c>
      <c r="O83" s="10" t="s">
        <v>918</v>
      </c>
      <c r="P83" s="5" t="s">
        <v>919</v>
      </c>
      <c r="Q83" s="5" t="s">
        <v>920</v>
      </c>
      <c r="R83" s="5" t="s">
        <v>921</v>
      </c>
      <c r="S83" s="5" t="s">
        <v>99</v>
      </c>
      <c r="T83" s="5" t="s">
        <v>99</v>
      </c>
      <c r="U83" s="5" t="s">
        <v>99</v>
      </c>
      <c r="V83" s="5" t="s">
        <v>99</v>
      </c>
      <c r="W83" s="5" t="s">
        <v>99</v>
      </c>
      <c r="X83" s="5">
        <v>2300.0</v>
      </c>
      <c r="Y83" s="5" t="s">
        <v>99</v>
      </c>
      <c r="Z83" s="5" t="s">
        <v>99</v>
      </c>
      <c r="AA83" s="5" t="s">
        <v>150</v>
      </c>
      <c r="AB83" s="5">
        <v>10.0</v>
      </c>
      <c r="AC83" s="5" t="s">
        <v>922</v>
      </c>
      <c r="AD83" s="5" t="s">
        <v>99</v>
      </c>
      <c r="AE83" s="5" t="s">
        <v>99</v>
      </c>
      <c r="AF83" s="5" t="s">
        <v>99</v>
      </c>
      <c r="AG83" s="5" t="s">
        <v>99</v>
      </c>
      <c r="AH83" s="11">
        <f>CONVERT(AJ83, "yd", "m")</f>
        <v>114.3</v>
      </c>
      <c r="AI83" s="12">
        <f>CONVERT(AH83, "m", "ft")</f>
        <v>375</v>
      </c>
      <c r="AJ83" s="5">
        <v>125.0</v>
      </c>
      <c r="AK83" s="10" t="s">
        <v>99</v>
      </c>
      <c r="AL83" s="5" t="s">
        <v>99</v>
      </c>
      <c r="AM83" s="5" t="s">
        <v>99</v>
      </c>
      <c r="AN83" s="5" t="s">
        <v>99</v>
      </c>
      <c r="AO83" s="5" t="s">
        <v>99</v>
      </c>
      <c r="AP83" s="5" t="s">
        <v>99</v>
      </c>
      <c r="AQ83" s="5" t="s">
        <v>99</v>
      </c>
      <c r="AR83" s="5" t="s">
        <v>99</v>
      </c>
      <c r="AS83" s="5" t="s">
        <v>99</v>
      </c>
      <c r="AT83" s="5" t="s">
        <v>99</v>
      </c>
      <c r="AU83" s="5" t="s">
        <v>99</v>
      </c>
      <c r="AV83" s="5" t="s">
        <v>99</v>
      </c>
      <c r="AW83" s="5" t="s">
        <v>99</v>
      </c>
      <c r="AX83" s="5" t="s">
        <v>99</v>
      </c>
      <c r="AY83" s="5" t="s">
        <v>99</v>
      </c>
      <c r="AZ83" s="5" t="s">
        <v>99</v>
      </c>
      <c r="BA83" s="5" t="s">
        <v>99</v>
      </c>
      <c r="BB83" s="5" t="s">
        <v>99</v>
      </c>
      <c r="BC83" s="5" t="s">
        <v>99</v>
      </c>
      <c r="BD83" s="5" t="s">
        <v>99</v>
      </c>
      <c r="BE83" s="5" t="s">
        <v>99</v>
      </c>
      <c r="BF83" s="5" t="s">
        <v>99</v>
      </c>
      <c r="BG83" s="5" t="s">
        <v>99</v>
      </c>
      <c r="BH83" s="5" t="s">
        <v>99</v>
      </c>
      <c r="BI83" s="5" t="s">
        <v>99</v>
      </c>
      <c r="BJ83" s="5" t="s">
        <v>99</v>
      </c>
      <c r="BK83" s="5" t="s">
        <v>99</v>
      </c>
      <c r="BL83" s="5" t="s">
        <v>99</v>
      </c>
      <c r="BM83" s="5" t="s">
        <v>99</v>
      </c>
      <c r="BN83" s="5" t="s">
        <v>99</v>
      </c>
      <c r="BO83" s="5" t="s">
        <v>99</v>
      </c>
      <c r="BP83" s="5" t="s">
        <v>99</v>
      </c>
      <c r="BQ83" s="5" t="s">
        <v>99</v>
      </c>
      <c r="BR83" s="5" t="s">
        <v>923</v>
      </c>
      <c r="BS83" s="5" t="s">
        <v>99</v>
      </c>
      <c r="BT83" s="5" t="s">
        <v>99</v>
      </c>
      <c r="BU83" s="5" t="s">
        <v>99</v>
      </c>
      <c r="BV83" s="5" t="s">
        <v>99</v>
      </c>
      <c r="BW83" s="5" t="s">
        <v>99</v>
      </c>
      <c r="BX83" s="5" t="s">
        <v>99</v>
      </c>
      <c r="BY83" s="5" t="s">
        <v>99</v>
      </c>
      <c r="BZ83" s="5" t="s">
        <v>99</v>
      </c>
      <c r="CA83" s="5" t="s">
        <v>99</v>
      </c>
      <c r="CB83" s="5" t="s">
        <v>99</v>
      </c>
      <c r="CC83" s="5" t="s">
        <v>99</v>
      </c>
      <c r="CD83" s="5" t="s">
        <v>99</v>
      </c>
      <c r="CE83" s="5" t="s">
        <v>99</v>
      </c>
      <c r="CF83" s="5" t="s">
        <v>99</v>
      </c>
      <c r="CG83" s="5" t="s">
        <v>99</v>
      </c>
      <c r="CH83" s="5" t="s">
        <v>99</v>
      </c>
      <c r="CI83" s="5" t="s">
        <v>99</v>
      </c>
      <c r="CJ83" s="5" t="s">
        <v>924</v>
      </c>
      <c r="CK83" s="5" t="s">
        <v>99</v>
      </c>
      <c r="CL83" s="5" t="s">
        <v>99</v>
      </c>
      <c r="CM83" s="5" t="s">
        <v>99</v>
      </c>
      <c r="CN83" s="5" t="s">
        <v>99</v>
      </c>
      <c r="CO83" s="5" t="s">
        <v>99</v>
      </c>
      <c r="CP83" s="13" t="s">
        <v>925</v>
      </c>
      <c r="CQ83" s="6"/>
      <c r="CR83" s="6"/>
      <c r="CS83" s="6"/>
      <c r="CT83" s="6"/>
      <c r="CU83" s="6"/>
      <c r="CV83" s="6"/>
      <c r="CW83" s="6"/>
      <c r="CX83" s="6"/>
      <c r="CY83" s="6"/>
      <c r="CZ83" s="6"/>
    </row>
    <row r="84">
      <c r="A84" s="5" t="s">
        <v>94</v>
      </c>
      <c r="B84" s="5" t="s">
        <v>352</v>
      </c>
      <c r="C84" s="5" t="s">
        <v>926</v>
      </c>
      <c r="D84" s="5">
        <v>24646.0</v>
      </c>
      <c r="E84" s="5" t="s">
        <v>404</v>
      </c>
      <c r="F84" s="5">
        <v>2001.0</v>
      </c>
      <c r="G84" s="5" t="s">
        <v>307</v>
      </c>
      <c r="H84" s="5">
        <v>13.0</v>
      </c>
      <c r="I84" s="5" t="s">
        <v>208</v>
      </c>
      <c r="J84" s="5" t="s">
        <v>101</v>
      </c>
      <c r="K84" s="5" t="s">
        <v>102</v>
      </c>
      <c r="L84" s="5" t="s">
        <v>99</v>
      </c>
      <c r="M84" s="5" t="s">
        <v>273</v>
      </c>
      <c r="N84" s="5">
        <v>1.0</v>
      </c>
      <c r="O84" s="10" t="s">
        <v>927</v>
      </c>
      <c r="P84" s="5" t="s">
        <v>928</v>
      </c>
      <c r="Q84" s="5" t="s">
        <v>929</v>
      </c>
      <c r="R84" s="5" t="s">
        <v>930</v>
      </c>
      <c r="S84" s="5" t="s">
        <v>931</v>
      </c>
      <c r="T84" s="5" t="s">
        <v>99</v>
      </c>
      <c r="U84" s="5" t="s">
        <v>99</v>
      </c>
      <c r="V84" s="5" t="s">
        <v>99</v>
      </c>
      <c r="W84" s="5" t="s">
        <v>99</v>
      </c>
      <c r="X84" s="5">
        <v>700.0</v>
      </c>
      <c r="Y84" s="5" t="s">
        <v>265</v>
      </c>
      <c r="Z84" s="5" t="s">
        <v>99</v>
      </c>
      <c r="AA84" s="5" t="s">
        <v>278</v>
      </c>
      <c r="AB84" s="5">
        <v>70.0</v>
      </c>
      <c r="AC84" s="5" t="s">
        <v>932</v>
      </c>
      <c r="AD84" s="5" t="s">
        <v>933</v>
      </c>
      <c r="AE84" s="5" t="s">
        <v>99</v>
      </c>
      <c r="AF84" s="5" t="s">
        <v>99</v>
      </c>
      <c r="AG84" s="6">
        <f>(6+10)/2</f>
        <v>8</v>
      </c>
      <c r="AH84" s="15" t="s">
        <v>99</v>
      </c>
      <c r="AI84" s="14" t="s">
        <v>99</v>
      </c>
      <c r="AJ84" s="5" t="s">
        <v>99</v>
      </c>
      <c r="AK84" s="10" t="s">
        <v>99</v>
      </c>
      <c r="AL84" s="5">
        <v>1.0</v>
      </c>
      <c r="AM84" s="5" t="s">
        <v>99</v>
      </c>
      <c r="AN84" s="5" t="s">
        <v>99</v>
      </c>
      <c r="AO84" s="5" t="s">
        <v>99</v>
      </c>
      <c r="AP84" s="5" t="s">
        <v>99</v>
      </c>
      <c r="AQ84" s="5" t="s">
        <v>99</v>
      </c>
      <c r="AR84" s="5" t="s">
        <v>99</v>
      </c>
      <c r="AS84" s="5" t="s">
        <v>99</v>
      </c>
      <c r="AT84" s="5" t="s">
        <v>99</v>
      </c>
      <c r="AU84" s="5" t="s">
        <v>99</v>
      </c>
      <c r="AV84" s="5" t="s">
        <v>550</v>
      </c>
      <c r="AW84" s="5" t="s">
        <v>99</v>
      </c>
      <c r="AX84" s="5" t="s">
        <v>99</v>
      </c>
      <c r="AY84" s="5" t="s">
        <v>99</v>
      </c>
      <c r="AZ84" s="5" t="s">
        <v>99</v>
      </c>
      <c r="BA84" s="5" t="s">
        <v>99</v>
      </c>
      <c r="BB84" s="5" t="s">
        <v>99</v>
      </c>
      <c r="BC84" s="5" t="s">
        <v>99</v>
      </c>
      <c r="BD84" s="5" t="s">
        <v>99</v>
      </c>
      <c r="BE84" s="5" t="s">
        <v>99</v>
      </c>
      <c r="BF84" s="5" t="s">
        <v>99</v>
      </c>
      <c r="BG84" s="5" t="s">
        <v>99</v>
      </c>
      <c r="BH84" s="5" t="s">
        <v>99</v>
      </c>
      <c r="BI84" s="5" t="s">
        <v>99</v>
      </c>
      <c r="BJ84" s="5" t="s">
        <v>99</v>
      </c>
      <c r="BK84" s="5" t="s">
        <v>99</v>
      </c>
      <c r="BL84" s="5" t="s">
        <v>934</v>
      </c>
      <c r="BM84" s="5" t="s">
        <v>99</v>
      </c>
      <c r="BN84" s="5" t="s">
        <v>935</v>
      </c>
      <c r="BO84" s="5" t="s">
        <v>112</v>
      </c>
      <c r="BP84" s="5" t="s">
        <v>936</v>
      </c>
      <c r="BQ84" s="5" t="s">
        <v>113</v>
      </c>
      <c r="BR84" s="5" t="s">
        <v>99</v>
      </c>
      <c r="BS84" s="5" t="s">
        <v>99</v>
      </c>
      <c r="BT84" s="5" t="s">
        <v>99</v>
      </c>
      <c r="BU84" s="5" t="s">
        <v>99</v>
      </c>
      <c r="BV84" s="5" t="s">
        <v>99</v>
      </c>
      <c r="BW84" s="5" t="s">
        <v>99</v>
      </c>
      <c r="BX84" s="5" t="s">
        <v>99</v>
      </c>
      <c r="BY84" s="5" t="s">
        <v>99</v>
      </c>
      <c r="BZ84" s="5" t="s">
        <v>99</v>
      </c>
      <c r="CA84" s="5" t="s">
        <v>99</v>
      </c>
      <c r="CB84" s="5" t="s">
        <v>99</v>
      </c>
      <c r="CC84" s="5" t="s">
        <v>99</v>
      </c>
      <c r="CD84" s="5" t="s">
        <v>99</v>
      </c>
      <c r="CE84" s="5" t="s">
        <v>99</v>
      </c>
      <c r="CF84" s="5" t="s">
        <v>99</v>
      </c>
      <c r="CG84" s="5" t="s">
        <v>99</v>
      </c>
      <c r="CH84" s="5" t="s">
        <v>99</v>
      </c>
      <c r="CI84" s="5" t="s">
        <v>99</v>
      </c>
      <c r="CJ84" s="5" t="s">
        <v>99</v>
      </c>
      <c r="CK84" s="10" t="s">
        <v>937</v>
      </c>
      <c r="CL84" s="5" t="s">
        <v>99</v>
      </c>
      <c r="CM84" s="5" t="s">
        <v>99</v>
      </c>
      <c r="CN84" s="5" t="s">
        <v>99</v>
      </c>
      <c r="CO84" s="5" t="s">
        <v>99</v>
      </c>
      <c r="CP84" s="13" t="s">
        <v>938</v>
      </c>
      <c r="CQ84" s="6"/>
      <c r="CR84" s="6"/>
      <c r="CS84" s="6"/>
      <c r="CT84" s="6"/>
      <c r="CU84" s="6"/>
      <c r="CV84" s="6"/>
      <c r="CW84" s="6"/>
      <c r="CX84" s="6"/>
      <c r="CY84" s="6"/>
      <c r="CZ84" s="6"/>
    </row>
    <row r="85">
      <c r="A85" s="5" t="s">
        <v>94</v>
      </c>
      <c r="B85" s="5" t="s">
        <v>352</v>
      </c>
      <c r="C85" s="5" t="s">
        <v>939</v>
      </c>
      <c r="D85" s="5">
        <v>17455.0</v>
      </c>
      <c r="E85" s="5" t="s">
        <v>404</v>
      </c>
      <c r="F85" s="5">
        <v>2007.0</v>
      </c>
      <c r="G85" s="5" t="s">
        <v>389</v>
      </c>
      <c r="H85" s="5">
        <v>28.0</v>
      </c>
      <c r="I85" s="5" t="s">
        <v>100</v>
      </c>
      <c r="J85" s="5" t="s">
        <v>101</v>
      </c>
      <c r="K85" s="5" t="s">
        <v>102</v>
      </c>
      <c r="L85" s="5" t="s">
        <v>99</v>
      </c>
      <c r="M85" s="5" t="s">
        <v>131</v>
      </c>
      <c r="N85" s="5">
        <v>3.0</v>
      </c>
      <c r="O85" s="10" t="s">
        <v>940</v>
      </c>
      <c r="P85" s="5" t="s">
        <v>941</v>
      </c>
      <c r="Q85" s="5" t="s">
        <v>942</v>
      </c>
      <c r="R85" s="5" t="s">
        <v>943</v>
      </c>
      <c r="S85" s="5" t="s">
        <v>944</v>
      </c>
      <c r="T85" s="5" t="s">
        <v>99</v>
      </c>
      <c r="U85" s="5" t="s">
        <v>99</v>
      </c>
      <c r="V85" s="5" t="s">
        <v>99</v>
      </c>
      <c r="W85" s="5" t="s">
        <v>99</v>
      </c>
      <c r="X85" s="5">
        <v>1530.0</v>
      </c>
      <c r="Y85" s="5" t="s">
        <v>99</v>
      </c>
      <c r="Z85" s="5" t="s">
        <v>99</v>
      </c>
      <c r="AA85" s="5" t="s">
        <v>150</v>
      </c>
      <c r="AB85" s="5">
        <v>14.0</v>
      </c>
      <c r="AC85" s="5" t="s">
        <v>945</v>
      </c>
      <c r="AD85" s="5" t="s">
        <v>624</v>
      </c>
      <c r="AE85" s="5" t="s">
        <v>99</v>
      </c>
      <c r="AF85" s="5" t="s">
        <v>99</v>
      </c>
      <c r="AG85" s="5">
        <v>0.3</v>
      </c>
      <c r="AH85" s="11">
        <f t="shared" ref="AH85:AH86" si="27">CONVERT(AJ85, "yd", "m")</f>
        <v>114.3</v>
      </c>
      <c r="AI85" s="12">
        <f t="shared" ref="AI85:AI86" si="28">CONVERT(AH85, "m", "ft")</f>
        <v>375</v>
      </c>
      <c r="AJ85" s="5">
        <v>125.0</v>
      </c>
      <c r="AK85" s="10" t="s">
        <v>99</v>
      </c>
      <c r="AL85" s="5">
        <v>1.0</v>
      </c>
      <c r="AM85" s="5">
        <v>7.0</v>
      </c>
      <c r="AN85" s="5" t="s">
        <v>99</v>
      </c>
      <c r="AO85" s="5" t="s">
        <v>99</v>
      </c>
      <c r="AP85" s="5" t="s">
        <v>99</v>
      </c>
      <c r="AQ85" s="5" t="s">
        <v>99</v>
      </c>
      <c r="AR85" s="5" t="s">
        <v>99</v>
      </c>
      <c r="AS85" s="5" t="s">
        <v>99</v>
      </c>
      <c r="AT85" s="5" t="s">
        <v>99</v>
      </c>
      <c r="AU85" s="5" t="s">
        <v>99</v>
      </c>
      <c r="AV85" s="5" t="s">
        <v>281</v>
      </c>
      <c r="AW85" s="5" t="s">
        <v>99</v>
      </c>
      <c r="AX85" s="5" t="s">
        <v>99</v>
      </c>
      <c r="AY85" s="5" t="s">
        <v>99</v>
      </c>
      <c r="AZ85" s="5" t="s">
        <v>99</v>
      </c>
      <c r="BA85" s="5" t="s">
        <v>99</v>
      </c>
      <c r="BB85" s="5" t="s">
        <v>99</v>
      </c>
      <c r="BC85" s="5" t="s">
        <v>99</v>
      </c>
      <c r="BD85" s="5" t="s">
        <v>99</v>
      </c>
      <c r="BE85" s="5" t="s">
        <v>99</v>
      </c>
      <c r="BF85" s="5" t="s">
        <v>99</v>
      </c>
      <c r="BG85" s="5" t="s">
        <v>99</v>
      </c>
      <c r="BH85" s="5" t="s">
        <v>99</v>
      </c>
      <c r="BI85" s="5" t="s">
        <v>746</v>
      </c>
      <c r="BJ85" s="5" t="s">
        <v>99</v>
      </c>
      <c r="BK85" s="5" t="s">
        <v>99</v>
      </c>
      <c r="BL85" s="5" t="s">
        <v>99</v>
      </c>
      <c r="BM85" s="5" t="s">
        <v>99</v>
      </c>
      <c r="BN85" s="5" t="s">
        <v>946</v>
      </c>
      <c r="BO85" s="5" t="s">
        <v>99</v>
      </c>
      <c r="BP85" s="5" t="s">
        <v>99</v>
      </c>
      <c r="BQ85" s="5" t="s">
        <v>113</v>
      </c>
      <c r="BR85" s="5" t="s">
        <v>99</v>
      </c>
      <c r="BS85" s="5" t="s">
        <v>99</v>
      </c>
      <c r="BT85" s="5" t="s">
        <v>99</v>
      </c>
      <c r="BU85" s="5" t="s">
        <v>99</v>
      </c>
      <c r="BV85" s="5" t="s">
        <v>99</v>
      </c>
      <c r="BW85" s="5" t="s">
        <v>99</v>
      </c>
      <c r="BX85" s="5" t="s">
        <v>99</v>
      </c>
      <c r="BY85" s="5" t="s">
        <v>99</v>
      </c>
      <c r="BZ85" s="5" t="s">
        <v>99</v>
      </c>
      <c r="CA85" s="5" t="s">
        <v>99</v>
      </c>
      <c r="CB85" s="5" t="s">
        <v>99</v>
      </c>
      <c r="CC85" s="5" t="s">
        <v>99</v>
      </c>
      <c r="CD85" s="5" t="s">
        <v>99</v>
      </c>
      <c r="CE85" s="5" t="s">
        <v>99</v>
      </c>
      <c r="CF85" s="5" t="s">
        <v>99</v>
      </c>
      <c r="CG85" s="5" t="s">
        <v>99</v>
      </c>
      <c r="CH85" s="5" t="s">
        <v>99</v>
      </c>
      <c r="CI85" s="5" t="s">
        <v>99</v>
      </c>
      <c r="CJ85" s="5" t="s">
        <v>99</v>
      </c>
      <c r="CK85" s="10" t="s">
        <v>947</v>
      </c>
      <c r="CL85" s="5" t="s">
        <v>99</v>
      </c>
      <c r="CM85" s="5" t="s">
        <v>99</v>
      </c>
      <c r="CN85" s="5" t="s">
        <v>99</v>
      </c>
      <c r="CO85" s="5" t="s">
        <v>99</v>
      </c>
      <c r="CP85" s="13" t="s">
        <v>948</v>
      </c>
      <c r="CQ85" s="6"/>
      <c r="CR85" s="6"/>
      <c r="CS85" s="6"/>
      <c r="CT85" s="6"/>
      <c r="CU85" s="6"/>
      <c r="CV85" s="6"/>
      <c r="CW85" s="6"/>
      <c r="CX85" s="6"/>
      <c r="CY85" s="6"/>
      <c r="CZ85" s="6"/>
    </row>
    <row r="86">
      <c r="A86" s="5" t="s">
        <v>94</v>
      </c>
      <c r="B86" s="5" t="s">
        <v>352</v>
      </c>
      <c r="C86" s="5" t="s">
        <v>949</v>
      </c>
      <c r="D86" s="5">
        <v>7235.0</v>
      </c>
      <c r="E86" s="5" t="s">
        <v>99</v>
      </c>
      <c r="F86" s="5">
        <v>1949.0</v>
      </c>
      <c r="G86" s="5" t="s">
        <v>99</v>
      </c>
      <c r="H86" s="5" t="s">
        <v>99</v>
      </c>
      <c r="I86" s="5" t="s">
        <v>144</v>
      </c>
      <c r="J86" s="5" t="s">
        <v>101</v>
      </c>
      <c r="K86" s="5" t="s">
        <v>102</v>
      </c>
      <c r="L86" s="5" t="s">
        <v>99</v>
      </c>
      <c r="M86" s="5" t="s">
        <v>131</v>
      </c>
      <c r="N86" s="5">
        <v>2.0</v>
      </c>
      <c r="O86" s="10" t="s">
        <v>950</v>
      </c>
      <c r="P86" s="5" t="s">
        <v>951</v>
      </c>
      <c r="Q86" s="5" t="s">
        <v>952</v>
      </c>
      <c r="R86" s="5" t="s">
        <v>953</v>
      </c>
      <c r="S86" s="5" t="s">
        <v>954</v>
      </c>
      <c r="T86" s="5" t="s">
        <v>99</v>
      </c>
      <c r="U86" s="5" t="s">
        <v>99</v>
      </c>
      <c r="V86" s="5" t="s">
        <v>99</v>
      </c>
      <c r="W86" s="5" t="s">
        <v>99</v>
      </c>
      <c r="X86" s="5">
        <v>1507.0</v>
      </c>
      <c r="Y86" s="5" t="s">
        <v>184</v>
      </c>
      <c r="Z86" s="5" t="s">
        <v>161</v>
      </c>
      <c r="AA86" s="5" t="s">
        <v>99</v>
      </c>
      <c r="AB86" s="5" t="s">
        <v>99</v>
      </c>
      <c r="AC86" s="5" t="s">
        <v>955</v>
      </c>
      <c r="AD86" s="5" t="s">
        <v>99</v>
      </c>
      <c r="AE86" s="5" t="s">
        <v>99</v>
      </c>
      <c r="AF86" s="5" t="s">
        <v>99</v>
      </c>
      <c r="AG86" s="5" t="s">
        <v>99</v>
      </c>
      <c r="AH86" s="11">
        <f t="shared" si="27"/>
        <v>64.008</v>
      </c>
      <c r="AI86" s="12">
        <f t="shared" si="28"/>
        <v>210</v>
      </c>
      <c r="AJ86" s="5">
        <v>70.0</v>
      </c>
      <c r="AK86" s="10" t="s">
        <v>99</v>
      </c>
      <c r="AL86" s="5">
        <v>1.0</v>
      </c>
      <c r="AM86" s="5">
        <v>8.0</v>
      </c>
      <c r="AN86" s="5" t="s">
        <v>99</v>
      </c>
      <c r="AO86" s="5" t="s">
        <v>99</v>
      </c>
      <c r="AP86" s="5" t="s">
        <v>99</v>
      </c>
      <c r="AQ86" s="5" t="s">
        <v>99</v>
      </c>
      <c r="AR86" s="5" t="s">
        <v>99</v>
      </c>
      <c r="AS86" s="5" t="s">
        <v>99</v>
      </c>
      <c r="AT86" s="5" t="s">
        <v>99</v>
      </c>
      <c r="AU86" s="5" t="s">
        <v>99</v>
      </c>
      <c r="AV86" s="5" t="s">
        <v>247</v>
      </c>
      <c r="AW86" s="5">
        <v>3.5</v>
      </c>
      <c r="AX86" s="5" t="s">
        <v>99</v>
      </c>
      <c r="AY86" s="5" t="s">
        <v>99</v>
      </c>
      <c r="AZ86" s="5" t="s">
        <v>99</v>
      </c>
      <c r="BA86" s="5" t="s">
        <v>99</v>
      </c>
      <c r="BB86" s="5" t="s">
        <v>99</v>
      </c>
      <c r="BC86" s="5" t="s">
        <v>99</v>
      </c>
      <c r="BD86" s="5" t="s">
        <v>99</v>
      </c>
      <c r="BE86" s="5" t="s">
        <v>956</v>
      </c>
      <c r="BF86" s="5" t="s">
        <v>99</v>
      </c>
      <c r="BG86" s="5" t="s">
        <v>99</v>
      </c>
      <c r="BH86" s="5" t="s">
        <v>99</v>
      </c>
      <c r="BI86" s="5" t="s">
        <v>99</v>
      </c>
      <c r="BJ86" s="5" t="s">
        <v>681</v>
      </c>
      <c r="BK86" s="5" t="s">
        <v>99</v>
      </c>
      <c r="BL86" s="5" t="s">
        <v>957</v>
      </c>
      <c r="BM86" s="5" t="s">
        <v>99</v>
      </c>
      <c r="BN86" s="5" t="s">
        <v>958</v>
      </c>
      <c r="BO86" s="5" t="s">
        <v>99</v>
      </c>
      <c r="BP86" s="5" t="s">
        <v>99</v>
      </c>
      <c r="BQ86" s="5" t="s">
        <v>113</v>
      </c>
      <c r="BR86" s="5" t="s">
        <v>99</v>
      </c>
      <c r="BS86" s="5" t="s">
        <v>99</v>
      </c>
      <c r="BT86" s="5" t="s">
        <v>99</v>
      </c>
      <c r="BU86" s="5" t="s">
        <v>99</v>
      </c>
      <c r="BV86" s="5" t="s">
        <v>99</v>
      </c>
      <c r="BW86" s="5" t="s">
        <v>99</v>
      </c>
      <c r="BX86" s="5" t="s">
        <v>99</v>
      </c>
      <c r="BY86" s="5" t="s">
        <v>99</v>
      </c>
      <c r="BZ86" s="5" t="s">
        <v>99</v>
      </c>
      <c r="CA86" s="5" t="s">
        <v>99</v>
      </c>
      <c r="CB86" s="5" t="s">
        <v>99</v>
      </c>
      <c r="CC86" s="5" t="s">
        <v>99</v>
      </c>
      <c r="CD86" s="5" t="s">
        <v>99</v>
      </c>
      <c r="CE86" s="5" t="s">
        <v>99</v>
      </c>
      <c r="CF86" s="5" t="s">
        <v>99</v>
      </c>
      <c r="CG86" s="5" t="s">
        <v>99</v>
      </c>
      <c r="CH86" s="5" t="s">
        <v>99</v>
      </c>
      <c r="CI86" s="5" t="s">
        <v>99</v>
      </c>
      <c r="CJ86" s="5" t="s">
        <v>99</v>
      </c>
      <c r="CK86" s="10" t="s">
        <v>959</v>
      </c>
      <c r="CL86" s="5" t="s">
        <v>99</v>
      </c>
      <c r="CM86" s="5" t="s">
        <v>99</v>
      </c>
      <c r="CN86" s="5" t="s">
        <v>99</v>
      </c>
      <c r="CO86" s="5" t="s">
        <v>99</v>
      </c>
      <c r="CP86" s="13" t="s">
        <v>960</v>
      </c>
      <c r="CQ86" s="6"/>
      <c r="CR86" s="6"/>
      <c r="CS86" s="6"/>
      <c r="CT86" s="6"/>
      <c r="CU86" s="6"/>
      <c r="CV86" s="6"/>
      <c r="CW86" s="6"/>
      <c r="CX86" s="6"/>
      <c r="CY86" s="6"/>
      <c r="CZ86" s="6"/>
    </row>
    <row r="87">
      <c r="A87" s="5" t="s">
        <v>94</v>
      </c>
      <c r="B87" s="5" t="s">
        <v>352</v>
      </c>
      <c r="C87" s="5" t="s">
        <v>949</v>
      </c>
      <c r="D87" s="5">
        <v>416.0</v>
      </c>
      <c r="E87" s="5" t="s">
        <v>961</v>
      </c>
      <c r="F87" s="5">
        <v>1983.0</v>
      </c>
      <c r="G87" s="5" t="s">
        <v>234</v>
      </c>
      <c r="H87" s="5">
        <v>15.0</v>
      </c>
      <c r="I87" s="5" t="s">
        <v>130</v>
      </c>
      <c r="J87" s="5" t="s">
        <v>101</v>
      </c>
      <c r="K87" s="5" t="s">
        <v>102</v>
      </c>
      <c r="L87" s="5" t="s">
        <v>99</v>
      </c>
      <c r="M87" s="5" t="s">
        <v>273</v>
      </c>
      <c r="N87" s="5">
        <v>2.0</v>
      </c>
      <c r="O87" s="10" t="s">
        <v>962</v>
      </c>
      <c r="P87" s="5" t="s">
        <v>963</v>
      </c>
      <c r="Q87" s="5" t="s">
        <v>964</v>
      </c>
      <c r="R87" s="5" t="s">
        <v>963</v>
      </c>
      <c r="S87" s="5" t="s">
        <v>99</v>
      </c>
      <c r="T87" s="5" t="s">
        <v>99</v>
      </c>
      <c r="U87" s="5" t="s">
        <v>99</v>
      </c>
      <c r="V87" s="5" t="s">
        <v>99</v>
      </c>
      <c r="W87" s="5" t="s">
        <v>99</v>
      </c>
      <c r="X87" s="5" t="s">
        <v>99</v>
      </c>
      <c r="Y87" s="5" t="s">
        <v>99</v>
      </c>
      <c r="Z87" s="5" t="s">
        <v>99</v>
      </c>
      <c r="AA87" s="5" t="s">
        <v>135</v>
      </c>
      <c r="AB87" s="5">
        <v>81.98</v>
      </c>
      <c r="AC87" s="5" t="s">
        <v>965</v>
      </c>
      <c r="AD87" s="5" t="s">
        <v>490</v>
      </c>
      <c r="AE87" s="5" t="s">
        <v>99</v>
      </c>
      <c r="AF87" s="5" t="s">
        <v>99</v>
      </c>
      <c r="AG87" s="5" t="s">
        <v>99</v>
      </c>
      <c r="AH87" s="15" t="s">
        <v>99</v>
      </c>
      <c r="AI87" s="14" t="s">
        <v>99</v>
      </c>
      <c r="AJ87" s="5" t="s">
        <v>99</v>
      </c>
      <c r="AK87" s="10" t="s">
        <v>112</v>
      </c>
      <c r="AL87" s="5">
        <v>1.0</v>
      </c>
      <c r="AM87" s="5">
        <v>7.0</v>
      </c>
      <c r="AN87" s="5" t="s">
        <v>99</v>
      </c>
      <c r="AO87" s="5" t="s">
        <v>99</v>
      </c>
      <c r="AP87" s="5" t="s">
        <v>99</v>
      </c>
      <c r="AQ87" s="5" t="s">
        <v>99</v>
      </c>
      <c r="AR87" s="5" t="s">
        <v>99</v>
      </c>
      <c r="AS87" s="5" t="s">
        <v>99</v>
      </c>
      <c r="AT87" s="5" t="s">
        <v>99</v>
      </c>
      <c r="AU87" s="5" t="s">
        <v>99</v>
      </c>
      <c r="AV87" s="5" t="s">
        <v>281</v>
      </c>
      <c r="AW87" s="5" t="s">
        <v>99</v>
      </c>
      <c r="AX87" s="5" t="s">
        <v>99</v>
      </c>
      <c r="AY87" s="5" t="s">
        <v>99</v>
      </c>
      <c r="AZ87" s="5" t="s">
        <v>99</v>
      </c>
      <c r="BA87" s="5" t="s">
        <v>99</v>
      </c>
      <c r="BB87" s="5" t="s">
        <v>99</v>
      </c>
      <c r="BC87" s="5" t="s">
        <v>99</v>
      </c>
      <c r="BD87" s="5" t="s">
        <v>99</v>
      </c>
      <c r="BE87" s="5" t="s">
        <v>469</v>
      </c>
      <c r="BF87" s="5" t="s">
        <v>614</v>
      </c>
      <c r="BG87" s="5" t="s">
        <v>99</v>
      </c>
      <c r="BH87" s="5" t="s">
        <v>99</v>
      </c>
      <c r="BI87" s="5" t="s">
        <v>372</v>
      </c>
      <c r="BJ87" s="5" t="s">
        <v>99</v>
      </c>
      <c r="BK87" s="5" t="s">
        <v>99</v>
      </c>
      <c r="BL87" s="5" t="s">
        <v>966</v>
      </c>
      <c r="BM87" s="5" t="s">
        <v>99</v>
      </c>
      <c r="BN87" s="5" t="s">
        <v>967</v>
      </c>
      <c r="BO87" s="5" t="s">
        <v>99</v>
      </c>
      <c r="BP87" s="5" t="s">
        <v>968</v>
      </c>
      <c r="BQ87" s="5" t="s">
        <v>113</v>
      </c>
      <c r="BR87" s="5" t="s">
        <v>99</v>
      </c>
      <c r="BS87" s="5" t="s">
        <v>99</v>
      </c>
      <c r="BT87" s="5" t="s">
        <v>99</v>
      </c>
      <c r="BU87" s="5">
        <v>1.0</v>
      </c>
      <c r="BV87" s="5" t="s">
        <v>99</v>
      </c>
      <c r="BW87" s="5" t="s">
        <v>99</v>
      </c>
      <c r="BX87" s="5">
        <v>12.5</v>
      </c>
      <c r="BY87" s="5">
        <v>3.75</v>
      </c>
      <c r="BZ87" s="5" t="s">
        <v>99</v>
      </c>
      <c r="CA87" s="5">
        <v>0.25</v>
      </c>
      <c r="CB87" s="5" t="s">
        <v>99</v>
      </c>
      <c r="CC87" s="5" t="s">
        <v>99</v>
      </c>
      <c r="CD87" s="5" t="s">
        <v>99</v>
      </c>
      <c r="CE87" s="5" t="s">
        <v>99</v>
      </c>
      <c r="CF87" s="5" t="s">
        <v>112</v>
      </c>
      <c r="CG87" s="5">
        <v>3.0</v>
      </c>
      <c r="CH87" s="5" t="s">
        <v>99</v>
      </c>
      <c r="CI87" s="5" t="s">
        <v>99</v>
      </c>
      <c r="CJ87" s="5" t="s">
        <v>99</v>
      </c>
      <c r="CK87" s="5" t="s">
        <v>99</v>
      </c>
      <c r="CL87" s="5" t="s">
        <v>99</v>
      </c>
      <c r="CM87" s="5" t="s">
        <v>99</v>
      </c>
      <c r="CN87" s="5" t="s">
        <v>99</v>
      </c>
      <c r="CO87" s="5" t="s">
        <v>99</v>
      </c>
      <c r="CP87" s="13" t="s">
        <v>969</v>
      </c>
      <c r="CQ87" s="6"/>
      <c r="CR87" s="6"/>
      <c r="CS87" s="6"/>
      <c r="CT87" s="6"/>
      <c r="CU87" s="6"/>
      <c r="CV87" s="6"/>
      <c r="CW87" s="6"/>
      <c r="CX87" s="6"/>
      <c r="CY87" s="6"/>
      <c r="CZ87" s="6"/>
    </row>
    <row r="88">
      <c r="A88" s="5" t="s">
        <v>94</v>
      </c>
      <c r="B88" s="5" t="s">
        <v>352</v>
      </c>
      <c r="C88" s="5" t="s">
        <v>949</v>
      </c>
      <c r="D88" s="5">
        <v>25559.0</v>
      </c>
      <c r="E88" s="5" t="s">
        <v>364</v>
      </c>
      <c r="F88" s="5">
        <v>2009.0</v>
      </c>
      <c r="G88" s="5" t="s">
        <v>98</v>
      </c>
      <c r="H88" s="5">
        <v>24.0</v>
      </c>
      <c r="I88" s="5" t="s">
        <v>100</v>
      </c>
      <c r="J88" s="5" t="s">
        <v>101</v>
      </c>
      <c r="K88" s="5" t="s">
        <v>102</v>
      </c>
      <c r="L88" s="5" t="s">
        <v>99</v>
      </c>
      <c r="M88" s="5" t="s">
        <v>103</v>
      </c>
      <c r="N88" s="5">
        <v>1.0</v>
      </c>
      <c r="O88" s="10" t="s">
        <v>970</v>
      </c>
      <c r="P88" s="5" t="s">
        <v>971</v>
      </c>
      <c r="Q88" s="5" t="s">
        <v>952</v>
      </c>
      <c r="R88" s="5" t="s">
        <v>972</v>
      </c>
      <c r="S88" s="10" t="s">
        <v>973</v>
      </c>
      <c r="T88" s="20">
        <v>34.71008</v>
      </c>
      <c r="U88" s="20">
        <v>-86.649813</v>
      </c>
      <c r="V88" s="5">
        <v>200.829</v>
      </c>
      <c r="W88" s="5">
        <v>659.0</v>
      </c>
      <c r="X88" s="5">
        <v>540.0</v>
      </c>
      <c r="Y88" s="5" t="s">
        <v>99</v>
      </c>
      <c r="Z88" s="5" t="s">
        <v>99</v>
      </c>
      <c r="AA88" s="5" t="s">
        <v>214</v>
      </c>
      <c r="AB88" s="5">
        <v>0.0</v>
      </c>
      <c r="AC88" s="5" t="s">
        <v>974</v>
      </c>
      <c r="AD88" s="5" t="s">
        <v>99</v>
      </c>
      <c r="AE88" s="5" t="s">
        <v>99</v>
      </c>
      <c r="AF88" s="5" t="s">
        <v>99</v>
      </c>
      <c r="AG88" s="5">
        <v>5.5</v>
      </c>
      <c r="AH88" s="11">
        <f t="shared" ref="AH88:AH89" si="29">CONVERT(AJ88, "yd", "m")</f>
        <v>109.728</v>
      </c>
      <c r="AI88" s="12">
        <f t="shared" ref="AI88:AI89" si="30">CONVERT(AH88, "m", "ft")</f>
        <v>360</v>
      </c>
      <c r="AJ88" s="5">
        <v>120.0</v>
      </c>
      <c r="AK88" s="10" t="s">
        <v>99</v>
      </c>
      <c r="AL88" s="5">
        <v>1.0</v>
      </c>
      <c r="AM88" s="5">
        <v>6.5</v>
      </c>
      <c r="AN88" s="5" t="s">
        <v>99</v>
      </c>
      <c r="AO88" s="5" t="s">
        <v>99</v>
      </c>
      <c r="AP88" s="5" t="s">
        <v>99</v>
      </c>
      <c r="AQ88" s="5" t="s">
        <v>99</v>
      </c>
      <c r="AR88" s="5" t="s">
        <v>99</v>
      </c>
      <c r="AS88" s="5" t="s">
        <v>99</v>
      </c>
      <c r="AT88" s="5" t="s">
        <v>99</v>
      </c>
      <c r="AU88" s="5" t="s">
        <v>99</v>
      </c>
      <c r="AV88" s="5" t="s">
        <v>138</v>
      </c>
      <c r="AW88" s="5" t="s">
        <v>99</v>
      </c>
      <c r="AX88" s="5" t="s">
        <v>110</v>
      </c>
      <c r="AY88" s="5" t="s">
        <v>110</v>
      </c>
      <c r="AZ88" s="5" t="s">
        <v>99</v>
      </c>
      <c r="BA88" s="5" t="s">
        <v>975</v>
      </c>
      <c r="BB88" s="5" t="s">
        <v>99</v>
      </c>
      <c r="BC88" s="5" t="s">
        <v>99</v>
      </c>
      <c r="BD88" s="5" t="s">
        <v>99</v>
      </c>
      <c r="BE88" s="5" t="s">
        <v>99</v>
      </c>
      <c r="BF88" s="5" t="s">
        <v>99</v>
      </c>
      <c r="BG88" s="5" t="s">
        <v>99</v>
      </c>
      <c r="BH88" s="5" t="s">
        <v>99</v>
      </c>
      <c r="BI88" s="5" t="s">
        <v>746</v>
      </c>
      <c r="BJ88" s="5" t="s">
        <v>99</v>
      </c>
      <c r="BK88" s="5" t="s">
        <v>99</v>
      </c>
      <c r="BL88" s="5" t="s">
        <v>976</v>
      </c>
      <c r="BM88" s="5" t="s">
        <v>99</v>
      </c>
      <c r="BN88" s="5" t="s">
        <v>977</v>
      </c>
      <c r="BO88" s="5" t="s">
        <v>99</v>
      </c>
      <c r="BP88" s="5" t="s">
        <v>978</v>
      </c>
      <c r="BQ88" s="5" t="s">
        <v>113</v>
      </c>
      <c r="BR88" s="5" t="s">
        <v>99</v>
      </c>
      <c r="BS88" s="5" t="s">
        <v>99</v>
      </c>
      <c r="BT88" s="5" t="s">
        <v>99</v>
      </c>
      <c r="BU88" s="5" t="s">
        <v>99</v>
      </c>
      <c r="BV88" s="5" t="s">
        <v>99</v>
      </c>
      <c r="BW88" s="5" t="s">
        <v>99</v>
      </c>
      <c r="BX88" s="5" t="s">
        <v>99</v>
      </c>
      <c r="BY88" s="5" t="s">
        <v>99</v>
      </c>
      <c r="BZ88" s="5" t="s">
        <v>99</v>
      </c>
      <c r="CA88" s="5" t="s">
        <v>99</v>
      </c>
      <c r="CB88" s="5" t="s">
        <v>99</v>
      </c>
      <c r="CC88" s="5" t="s">
        <v>99</v>
      </c>
      <c r="CD88" s="5" t="s">
        <v>99</v>
      </c>
      <c r="CE88" s="5" t="s">
        <v>99</v>
      </c>
      <c r="CF88" s="5" t="s">
        <v>99</v>
      </c>
      <c r="CG88" s="5" t="s">
        <v>99</v>
      </c>
      <c r="CH88" s="5" t="s">
        <v>99</v>
      </c>
      <c r="CI88" s="5" t="s">
        <v>99</v>
      </c>
      <c r="CJ88" s="5" t="s">
        <v>99</v>
      </c>
      <c r="CK88" s="10" t="s">
        <v>979</v>
      </c>
      <c r="CL88" s="5" t="s">
        <v>112</v>
      </c>
      <c r="CM88" s="5" t="s">
        <v>99</v>
      </c>
      <c r="CN88" s="5" t="s">
        <v>99</v>
      </c>
      <c r="CO88" s="5" t="s">
        <v>99</v>
      </c>
      <c r="CP88" s="13" t="s">
        <v>980</v>
      </c>
      <c r="CQ88" s="6"/>
      <c r="CR88" s="6"/>
      <c r="CS88" s="6"/>
      <c r="CT88" s="6"/>
      <c r="CU88" s="6"/>
      <c r="CV88" s="6"/>
      <c r="CW88" s="6"/>
      <c r="CX88" s="6"/>
      <c r="CY88" s="6"/>
      <c r="CZ88" s="6"/>
    </row>
    <row r="89">
      <c r="A89" s="5" t="s">
        <v>94</v>
      </c>
      <c r="B89" s="5" t="s">
        <v>352</v>
      </c>
      <c r="C89" s="5" t="s">
        <v>981</v>
      </c>
      <c r="D89" s="5">
        <v>18043.0</v>
      </c>
      <c r="E89" s="5" t="s">
        <v>99</v>
      </c>
      <c r="F89" s="5">
        <v>1992.0</v>
      </c>
      <c r="G89" s="5" t="s">
        <v>99</v>
      </c>
      <c r="H89" s="5" t="s">
        <v>99</v>
      </c>
      <c r="I89" s="5" t="s">
        <v>144</v>
      </c>
      <c r="J89" s="5" t="s">
        <v>101</v>
      </c>
      <c r="K89" s="5" t="s">
        <v>102</v>
      </c>
      <c r="L89" s="5" t="s">
        <v>99</v>
      </c>
      <c r="M89" s="5" t="s">
        <v>209</v>
      </c>
      <c r="N89" s="5">
        <v>1.0</v>
      </c>
      <c r="O89" s="10" t="s">
        <v>982</v>
      </c>
      <c r="P89" s="5" t="s">
        <v>983</v>
      </c>
      <c r="Q89" s="5" t="s">
        <v>984</v>
      </c>
      <c r="R89" s="5" t="s">
        <v>985</v>
      </c>
      <c r="S89" s="5" t="s">
        <v>99</v>
      </c>
      <c r="T89" s="5">
        <v>34.463996</v>
      </c>
      <c r="U89" s="5">
        <v>-86.298382</v>
      </c>
      <c r="V89" s="5">
        <v>181.789</v>
      </c>
      <c r="W89" s="5">
        <v>597.0</v>
      </c>
      <c r="X89" s="5">
        <v>2030.0</v>
      </c>
      <c r="Y89" s="5" t="s">
        <v>99</v>
      </c>
      <c r="Z89" s="5" t="s">
        <v>161</v>
      </c>
      <c r="AA89" s="5" t="s">
        <v>539</v>
      </c>
      <c r="AB89" s="5">
        <v>100.0</v>
      </c>
      <c r="AC89" s="5" t="s">
        <v>838</v>
      </c>
      <c r="AD89" s="5" t="s">
        <v>99</v>
      </c>
      <c r="AE89" s="5" t="s">
        <v>99</v>
      </c>
      <c r="AF89" s="5" t="s">
        <v>99</v>
      </c>
      <c r="AG89" s="5" t="s">
        <v>99</v>
      </c>
      <c r="AH89" s="11">
        <f t="shared" si="29"/>
        <v>45.72</v>
      </c>
      <c r="AI89" s="12">
        <f t="shared" si="30"/>
        <v>150</v>
      </c>
      <c r="AJ89" s="5">
        <v>50.0</v>
      </c>
      <c r="AK89" s="10" t="s">
        <v>99</v>
      </c>
      <c r="AL89" s="5">
        <v>1.0</v>
      </c>
      <c r="AM89" s="5">
        <v>8.0</v>
      </c>
      <c r="AN89" s="5" t="s">
        <v>99</v>
      </c>
      <c r="AO89" s="5" t="s">
        <v>99</v>
      </c>
      <c r="AP89" s="5" t="s">
        <v>99</v>
      </c>
      <c r="AQ89" s="5" t="s">
        <v>99</v>
      </c>
      <c r="AR89" s="5" t="s">
        <v>99</v>
      </c>
      <c r="AS89" s="5" t="s">
        <v>99</v>
      </c>
      <c r="AT89" s="5" t="s">
        <v>99</v>
      </c>
      <c r="AU89" s="5" t="s">
        <v>99</v>
      </c>
      <c r="AV89" s="5" t="s">
        <v>164</v>
      </c>
      <c r="AW89" s="5" t="s">
        <v>99</v>
      </c>
      <c r="AX89" s="5" t="s">
        <v>99</v>
      </c>
      <c r="AY89" s="5" t="s">
        <v>99</v>
      </c>
      <c r="AZ89" s="5" t="s">
        <v>99</v>
      </c>
      <c r="BA89" s="5" t="s">
        <v>99</v>
      </c>
      <c r="BB89" s="5" t="s">
        <v>99</v>
      </c>
      <c r="BC89" s="5" t="s">
        <v>99</v>
      </c>
      <c r="BD89" s="5" t="s">
        <v>99</v>
      </c>
      <c r="BE89" s="5" t="s">
        <v>99</v>
      </c>
      <c r="BF89" s="5" t="s">
        <v>99</v>
      </c>
      <c r="BG89" s="5" t="s">
        <v>99</v>
      </c>
      <c r="BH89" s="5" t="s">
        <v>99</v>
      </c>
      <c r="BI89" s="5" t="s">
        <v>99</v>
      </c>
      <c r="BJ89" s="5" t="s">
        <v>99</v>
      </c>
      <c r="BK89" s="5" t="s">
        <v>99</v>
      </c>
      <c r="BL89" s="5" t="s">
        <v>986</v>
      </c>
      <c r="BM89" s="5" t="s">
        <v>99</v>
      </c>
      <c r="BN89" s="5" t="s">
        <v>987</v>
      </c>
      <c r="BO89" s="5" t="s">
        <v>99</v>
      </c>
      <c r="BP89" s="5" t="s">
        <v>209</v>
      </c>
      <c r="BQ89" s="5" t="s">
        <v>113</v>
      </c>
      <c r="BR89" s="5" t="s">
        <v>99</v>
      </c>
      <c r="BS89" s="5" t="s">
        <v>99</v>
      </c>
      <c r="BT89" s="5" t="s">
        <v>99</v>
      </c>
      <c r="BU89" s="5" t="s">
        <v>99</v>
      </c>
      <c r="BV89" s="5" t="s">
        <v>99</v>
      </c>
      <c r="BW89" s="5" t="s">
        <v>99</v>
      </c>
      <c r="BX89" s="5" t="s">
        <v>99</v>
      </c>
      <c r="BY89" s="5" t="s">
        <v>99</v>
      </c>
      <c r="BZ89" s="5" t="s">
        <v>99</v>
      </c>
      <c r="CA89" s="5" t="s">
        <v>99</v>
      </c>
      <c r="CB89" s="5" t="s">
        <v>99</v>
      </c>
      <c r="CC89" s="5" t="s">
        <v>99</v>
      </c>
      <c r="CD89" s="5" t="s">
        <v>99</v>
      </c>
      <c r="CE89" s="5" t="s">
        <v>99</v>
      </c>
      <c r="CF89" s="5" t="s">
        <v>99</v>
      </c>
      <c r="CG89" s="5" t="s">
        <v>99</v>
      </c>
      <c r="CH89" s="5" t="s">
        <v>99</v>
      </c>
      <c r="CI89" s="5" t="s">
        <v>99</v>
      </c>
      <c r="CJ89" s="5" t="s">
        <v>988</v>
      </c>
      <c r="CK89" s="10" t="s">
        <v>989</v>
      </c>
      <c r="CL89" s="5" t="s">
        <v>112</v>
      </c>
      <c r="CM89" s="5" t="s">
        <v>99</v>
      </c>
      <c r="CN89" s="5" t="s">
        <v>99</v>
      </c>
      <c r="CO89" s="5" t="s">
        <v>99</v>
      </c>
      <c r="CP89" s="13" t="s">
        <v>990</v>
      </c>
      <c r="CQ89" s="6"/>
      <c r="CR89" s="6"/>
      <c r="CS89" s="6"/>
      <c r="CT89" s="6"/>
      <c r="CU89" s="6"/>
      <c r="CV89" s="6"/>
      <c r="CW89" s="6"/>
      <c r="CX89" s="6"/>
      <c r="CY89" s="6"/>
      <c r="CZ89" s="6"/>
    </row>
    <row r="90">
      <c r="A90" s="5" t="s">
        <v>94</v>
      </c>
      <c r="B90" s="5" t="s">
        <v>352</v>
      </c>
      <c r="C90" s="5" t="s">
        <v>991</v>
      </c>
      <c r="D90" s="5">
        <v>17168.0</v>
      </c>
      <c r="E90" s="5" t="s">
        <v>404</v>
      </c>
      <c r="F90" s="5">
        <v>1997.0</v>
      </c>
      <c r="G90" s="5" t="s">
        <v>99</v>
      </c>
      <c r="H90" s="5" t="s">
        <v>99</v>
      </c>
      <c r="I90" s="5" t="s">
        <v>144</v>
      </c>
      <c r="J90" s="5" t="s">
        <v>118</v>
      </c>
      <c r="K90" s="5" t="s">
        <v>102</v>
      </c>
      <c r="L90" s="5" t="s">
        <v>99</v>
      </c>
      <c r="M90" s="5" t="s">
        <v>219</v>
      </c>
      <c r="N90" s="5">
        <v>2.0</v>
      </c>
      <c r="O90" s="10" t="s">
        <v>992</v>
      </c>
      <c r="P90" s="5" t="s">
        <v>993</v>
      </c>
      <c r="Q90" s="5" t="s">
        <v>994</v>
      </c>
      <c r="R90" s="5" t="s">
        <v>995</v>
      </c>
      <c r="S90" s="5" t="s">
        <v>996</v>
      </c>
      <c r="T90" s="5">
        <v>30.554329</v>
      </c>
      <c r="U90" s="5">
        <v>-88.344528</v>
      </c>
      <c r="V90" s="5">
        <v>25.104</v>
      </c>
      <c r="W90" s="5">
        <v>70.0</v>
      </c>
      <c r="X90" s="5">
        <v>200.0</v>
      </c>
      <c r="Y90" s="5" t="s">
        <v>99</v>
      </c>
      <c r="Z90" s="5" t="s">
        <v>99</v>
      </c>
      <c r="AA90" s="5" t="s">
        <v>99</v>
      </c>
      <c r="AB90" s="5" t="s">
        <v>99</v>
      </c>
      <c r="AC90" s="5" t="s">
        <v>997</v>
      </c>
      <c r="AD90" s="5" t="s">
        <v>99</v>
      </c>
      <c r="AE90" s="5" t="s">
        <v>99</v>
      </c>
      <c r="AF90" s="5" t="s">
        <v>99</v>
      </c>
      <c r="AG90" s="5" t="s">
        <v>99</v>
      </c>
      <c r="AH90" s="15" t="s">
        <v>99</v>
      </c>
      <c r="AI90" s="14" t="s">
        <v>99</v>
      </c>
      <c r="AJ90" s="5" t="s">
        <v>99</v>
      </c>
      <c r="AK90" s="10" t="s">
        <v>99</v>
      </c>
      <c r="AL90" s="5">
        <v>1.0</v>
      </c>
      <c r="AM90" s="5" t="s">
        <v>99</v>
      </c>
      <c r="AN90" s="5" t="s">
        <v>99</v>
      </c>
      <c r="AO90" s="5" t="s">
        <v>99</v>
      </c>
      <c r="AP90" s="5" t="s">
        <v>99</v>
      </c>
      <c r="AQ90" s="5" t="s">
        <v>99</v>
      </c>
      <c r="AR90" s="5" t="s">
        <v>99</v>
      </c>
      <c r="AS90" s="5" t="s">
        <v>99</v>
      </c>
      <c r="AT90" s="5" t="s">
        <v>99</v>
      </c>
      <c r="AU90" s="5" t="s">
        <v>99</v>
      </c>
      <c r="AV90" s="5" t="s">
        <v>491</v>
      </c>
      <c r="AW90" s="5" t="s">
        <v>99</v>
      </c>
      <c r="AX90" s="5" t="s">
        <v>164</v>
      </c>
      <c r="AY90" s="5" t="s">
        <v>164</v>
      </c>
      <c r="AZ90" s="5" t="s">
        <v>99</v>
      </c>
      <c r="BA90" s="5" t="s">
        <v>99</v>
      </c>
      <c r="BB90" s="5" t="s">
        <v>112</v>
      </c>
      <c r="BC90" s="5" t="s">
        <v>975</v>
      </c>
      <c r="BD90" s="5" t="s">
        <v>99</v>
      </c>
      <c r="BE90" s="5" t="s">
        <v>99</v>
      </c>
      <c r="BF90" s="5" t="s">
        <v>99</v>
      </c>
      <c r="BG90" s="5" t="s">
        <v>99</v>
      </c>
      <c r="BH90" s="5" t="s">
        <v>99</v>
      </c>
      <c r="BI90" s="5" t="s">
        <v>732</v>
      </c>
      <c r="BJ90" s="5" t="s">
        <v>99</v>
      </c>
      <c r="BK90" s="5" t="s">
        <v>99</v>
      </c>
      <c r="BL90" s="5" t="s">
        <v>99</v>
      </c>
      <c r="BM90" s="5" t="s">
        <v>99</v>
      </c>
      <c r="BN90" s="5" t="s">
        <v>998</v>
      </c>
      <c r="BO90" s="5" t="s">
        <v>99</v>
      </c>
      <c r="BP90" s="5" t="s">
        <v>999</v>
      </c>
      <c r="BQ90" s="5" t="s">
        <v>99</v>
      </c>
      <c r="BR90" s="5" t="s">
        <v>99</v>
      </c>
      <c r="BS90" s="5" t="s">
        <v>99</v>
      </c>
      <c r="BT90" s="5" t="s">
        <v>99</v>
      </c>
      <c r="BU90" s="5" t="s">
        <v>99</v>
      </c>
      <c r="BV90" s="5" t="s">
        <v>99</v>
      </c>
      <c r="BW90" s="5" t="s">
        <v>99</v>
      </c>
      <c r="BX90" s="5" t="s">
        <v>99</v>
      </c>
      <c r="BY90" s="5" t="s">
        <v>99</v>
      </c>
      <c r="BZ90" s="5" t="s">
        <v>99</v>
      </c>
      <c r="CA90" s="5" t="s">
        <v>99</v>
      </c>
      <c r="CB90" s="5" t="s">
        <v>99</v>
      </c>
      <c r="CC90" s="5" t="s">
        <v>99</v>
      </c>
      <c r="CD90" s="5" t="s">
        <v>99</v>
      </c>
      <c r="CE90" s="5" t="s">
        <v>99</v>
      </c>
      <c r="CF90" s="5" t="s">
        <v>99</v>
      </c>
      <c r="CG90" s="5" t="s">
        <v>99</v>
      </c>
      <c r="CH90" s="5" t="s">
        <v>99</v>
      </c>
      <c r="CI90" s="5" t="s">
        <v>99</v>
      </c>
      <c r="CJ90" s="5" t="s">
        <v>99</v>
      </c>
      <c r="CK90" s="10" t="s">
        <v>1000</v>
      </c>
      <c r="CL90" s="5" t="s">
        <v>112</v>
      </c>
      <c r="CM90" s="5" t="s">
        <v>99</v>
      </c>
      <c r="CN90" s="5" t="s">
        <v>99</v>
      </c>
      <c r="CO90" s="5" t="s">
        <v>99</v>
      </c>
      <c r="CP90" s="13" t="s">
        <v>1001</v>
      </c>
      <c r="CQ90" s="6"/>
      <c r="CR90" s="6"/>
      <c r="CS90" s="6"/>
      <c r="CT90" s="6"/>
      <c r="CU90" s="6"/>
      <c r="CV90" s="6"/>
      <c r="CW90" s="6"/>
      <c r="CX90" s="6"/>
      <c r="CY90" s="6"/>
      <c r="CZ90" s="6"/>
    </row>
    <row r="91">
      <c r="A91" s="5" t="s">
        <v>94</v>
      </c>
      <c r="B91" s="5" t="s">
        <v>352</v>
      </c>
      <c r="C91" s="5" t="s">
        <v>1002</v>
      </c>
      <c r="D91" s="5">
        <v>40542.0</v>
      </c>
      <c r="E91" s="5" t="s">
        <v>484</v>
      </c>
      <c r="F91" s="5">
        <v>2012.0</v>
      </c>
      <c r="G91" s="5" t="s">
        <v>98</v>
      </c>
      <c r="H91" s="5" t="s">
        <v>99</v>
      </c>
      <c r="I91" s="5" t="s">
        <v>100</v>
      </c>
      <c r="J91" s="5" t="s">
        <v>118</v>
      </c>
      <c r="K91" s="5" t="s">
        <v>102</v>
      </c>
      <c r="L91" s="5" t="s">
        <v>99</v>
      </c>
      <c r="M91" s="5" t="s">
        <v>273</v>
      </c>
      <c r="N91" s="5">
        <v>1.0</v>
      </c>
      <c r="O91" s="10" t="s">
        <v>1003</v>
      </c>
      <c r="P91" s="5" t="s">
        <v>1004</v>
      </c>
      <c r="Q91" s="5" t="s">
        <v>1005</v>
      </c>
      <c r="R91" s="5" t="s">
        <v>1006</v>
      </c>
      <c r="S91" s="5" t="s">
        <v>1005</v>
      </c>
      <c r="T91" s="5" t="s">
        <v>99</v>
      </c>
      <c r="U91" s="5" t="s">
        <v>99</v>
      </c>
      <c r="V91" s="5" t="s">
        <v>99</v>
      </c>
      <c r="W91" s="5" t="s">
        <v>99</v>
      </c>
      <c r="X91" s="5">
        <v>130.0</v>
      </c>
      <c r="Y91" s="5" t="s">
        <v>99</v>
      </c>
      <c r="Z91" s="5" t="s">
        <v>161</v>
      </c>
      <c r="AA91" s="5" t="s">
        <v>99</v>
      </c>
      <c r="AB91" s="5" t="s">
        <v>99</v>
      </c>
      <c r="AC91" s="5" t="s">
        <v>1007</v>
      </c>
      <c r="AD91" s="5" t="s">
        <v>1008</v>
      </c>
      <c r="AE91" s="5" t="s">
        <v>99</v>
      </c>
      <c r="AF91" s="5" t="s">
        <v>99</v>
      </c>
      <c r="AG91" s="5">
        <v>10.0</v>
      </c>
      <c r="AH91" s="15" t="s">
        <v>99</v>
      </c>
      <c r="AI91" s="14" t="s">
        <v>99</v>
      </c>
      <c r="AJ91" s="5" t="s">
        <v>99</v>
      </c>
      <c r="AK91" s="10" t="s">
        <v>99</v>
      </c>
      <c r="AL91" s="5">
        <v>1.0</v>
      </c>
      <c r="AM91" s="5">
        <v>8.5</v>
      </c>
      <c r="AN91" s="5" t="s">
        <v>99</v>
      </c>
      <c r="AO91" s="5" t="s">
        <v>99</v>
      </c>
      <c r="AP91" s="5">
        <v>3.5</v>
      </c>
      <c r="AQ91" s="5" t="s">
        <v>99</v>
      </c>
      <c r="AR91" s="5" t="s">
        <v>99</v>
      </c>
      <c r="AS91" s="5">
        <v>550.0</v>
      </c>
      <c r="AT91" s="5" t="s">
        <v>99</v>
      </c>
      <c r="AU91" s="5" t="s">
        <v>99</v>
      </c>
      <c r="AV91" s="5" t="s">
        <v>99</v>
      </c>
      <c r="AW91" s="5" t="s">
        <v>99</v>
      </c>
      <c r="AX91" s="5" t="s">
        <v>99</v>
      </c>
      <c r="AY91" s="5" t="s">
        <v>99</v>
      </c>
      <c r="AZ91" s="5" t="s">
        <v>99</v>
      </c>
      <c r="BA91" s="5" t="s">
        <v>99</v>
      </c>
      <c r="BB91" s="5" t="s">
        <v>99</v>
      </c>
      <c r="BC91" s="5" t="s">
        <v>99</v>
      </c>
      <c r="BD91" s="5" t="s">
        <v>99</v>
      </c>
      <c r="BE91" s="5" t="s">
        <v>99</v>
      </c>
      <c r="BF91" s="5" t="s">
        <v>99</v>
      </c>
      <c r="BG91" s="5" t="s">
        <v>99</v>
      </c>
      <c r="BH91" s="5" t="s">
        <v>99</v>
      </c>
      <c r="BI91" s="5" t="s">
        <v>99</v>
      </c>
      <c r="BJ91" s="5" t="s">
        <v>99</v>
      </c>
      <c r="BK91" s="5" t="s">
        <v>99</v>
      </c>
      <c r="BL91" s="5" t="s">
        <v>99</v>
      </c>
      <c r="BM91" s="5" t="s">
        <v>99</v>
      </c>
      <c r="BN91" s="5" t="s">
        <v>1009</v>
      </c>
      <c r="BO91" s="5" t="s">
        <v>99</v>
      </c>
      <c r="BP91" s="5" t="s">
        <v>99</v>
      </c>
      <c r="BQ91" s="5" t="s">
        <v>113</v>
      </c>
      <c r="BR91" s="5" t="s">
        <v>1010</v>
      </c>
      <c r="BS91" s="5" t="s">
        <v>99</v>
      </c>
      <c r="BT91" s="5" t="s">
        <v>99</v>
      </c>
      <c r="BU91" s="5" t="s">
        <v>99</v>
      </c>
      <c r="BV91" s="5" t="s">
        <v>99</v>
      </c>
      <c r="BW91" s="5" t="s">
        <v>99</v>
      </c>
      <c r="BX91" s="5" t="s">
        <v>99</v>
      </c>
      <c r="BY91" s="5" t="s">
        <v>99</v>
      </c>
      <c r="BZ91" s="5" t="s">
        <v>99</v>
      </c>
      <c r="CA91" s="5" t="s">
        <v>99</v>
      </c>
      <c r="CB91" s="5" t="s">
        <v>99</v>
      </c>
      <c r="CC91" s="5" t="s">
        <v>99</v>
      </c>
      <c r="CD91" s="5" t="s">
        <v>99</v>
      </c>
      <c r="CE91" s="5" t="s">
        <v>99</v>
      </c>
      <c r="CF91" s="5" t="s">
        <v>99</v>
      </c>
      <c r="CG91" s="5" t="s">
        <v>99</v>
      </c>
      <c r="CH91" s="5">
        <v>3.5</v>
      </c>
      <c r="CI91" s="5" t="s">
        <v>99</v>
      </c>
      <c r="CJ91" s="5" t="s">
        <v>99</v>
      </c>
      <c r="CK91" s="10" t="s">
        <v>1011</v>
      </c>
      <c r="CL91" s="5" t="s">
        <v>99</v>
      </c>
      <c r="CM91" s="5" t="s">
        <v>99</v>
      </c>
      <c r="CN91" s="5" t="s">
        <v>99</v>
      </c>
      <c r="CO91" s="5" t="s">
        <v>99</v>
      </c>
      <c r="CP91" s="13" t="s">
        <v>1012</v>
      </c>
      <c r="CQ91" s="6"/>
      <c r="CR91" s="6"/>
      <c r="CS91" s="6"/>
      <c r="CT91" s="6"/>
      <c r="CU91" s="6"/>
      <c r="CV91" s="6"/>
      <c r="CW91" s="6"/>
      <c r="CX91" s="6"/>
      <c r="CY91" s="6"/>
      <c r="CZ91" s="6"/>
    </row>
    <row r="92">
      <c r="A92" s="5" t="s">
        <v>94</v>
      </c>
      <c r="B92" s="5" t="s">
        <v>352</v>
      </c>
      <c r="C92" s="5" t="s">
        <v>1013</v>
      </c>
      <c r="D92" s="5">
        <v>3028.0</v>
      </c>
      <c r="E92" s="5" t="s">
        <v>99</v>
      </c>
      <c r="F92" s="5">
        <v>2000.0</v>
      </c>
      <c r="G92" s="5" t="s">
        <v>99</v>
      </c>
      <c r="H92" s="5" t="s">
        <v>99</v>
      </c>
      <c r="I92" s="5" t="s">
        <v>144</v>
      </c>
      <c r="J92" s="5" t="s">
        <v>101</v>
      </c>
      <c r="K92" s="5" t="s">
        <v>102</v>
      </c>
      <c r="L92" s="5" t="s">
        <v>99</v>
      </c>
      <c r="M92" s="5" t="s">
        <v>103</v>
      </c>
      <c r="N92" s="5">
        <v>2.0</v>
      </c>
      <c r="O92" s="10" t="s">
        <v>1014</v>
      </c>
      <c r="P92" s="5" t="s">
        <v>1015</v>
      </c>
      <c r="Q92" s="5" t="s">
        <v>952</v>
      </c>
      <c r="R92" s="5" t="s">
        <v>1016</v>
      </c>
      <c r="S92" s="5" t="s">
        <v>1017</v>
      </c>
      <c r="T92" s="5" t="s">
        <v>99</v>
      </c>
      <c r="U92" s="5" t="s">
        <v>99</v>
      </c>
      <c r="V92" s="5" t="s">
        <v>99</v>
      </c>
      <c r="W92" s="5" t="s">
        <v>99</v>
      </c>
      <c r="X92" s="5">
        <v>1507.0</v>
      </c>
      <c r="Y92" s="5" t="s">
        <v>99</v>
      </c>
      <c r="Z92" s="5" t="s">
        <v>161</v>
      </c>
      <c r="AA92" s="5" t="s">
        <v>99</v>
      </c>
      <c r="AB92" s="5" t="s">
        <v>99</v>
      </c>
      <c r="AC92" s="5" t="s">
        <v>1018</v>
      </c>
      <c r="AD92" s="5" t="s">
        <v>99</v>
      </c>
      <c r="AE92" s="5" t="s">
        <v>99</v>
      </c>
      <c r="AF92" s="5" t="s">
        <v>99</v>
      </c>
      <c r="AG92" s="5" t="s">
        <v>99</v>
      </c>
      <c r="AH92" s="15" t="s">
        <v>99</v>
      </c>
      <c r="AI92" s="14" t="s">
        <v>99</v>
      </c>
      <c r="AJ92" s="5" t="s">
        <v>99</v>
      </c>
      <c r="AK92" s="10" t="s">
        <v>99</v>
      </c>
      <c r="AL92" s="5">
        <v>1.0</v>
      </c>
      <c r="AM92" s="5" t="s">
        <v>99</v>
      </c>
      <c r="AN92" s="5" t="s">
        <v>99</v>
      </c>
      <c r="AO92" s="5" t="s">
        <v>99</v>
      </c>
      <c r="AP92" s="5" t="s">
        <v>99</v>
      </c>
      <c r="AQ92" s="5" t="s">
        <v>99</v>
      </c>
      <c r="AR92" s="5" t="s">
        <v>99</v>
      </c>
      <c r="AS92" s="5" t="s">
        <v>99</v>
      </c>
      <c r="AT92" s="5" t="s">
        <v>99</v>
      </c>
      <c r="AU92" s="5" t="s">
        <v>99</v>
      </c>
      <c r="AV92" s="5" t="s">
        <v>247</v>
      </c>
      <c r="AW92" s="5" t="s">
        <v>99</v>
      </c>
      <c r="AX92" s="5" t="s">
        <v>99</v>
      </c>
      <c r="AY92" s="5" t="s">
        <v>99</v>
      </c>
      <c r="AZ92" s="5" t="s">
        <v>99</v>
      </c>
      <c r="BA92" s="5" t="s">
        <v>99</v>
      </c>
      <c r="BB92" s="5" t="s">
        <v>112</v>
      </c>
      <c r="BC92" s="5" t="s">
        <v>99</v>
      </c>
      <c r="BD92" s="5" t="s">
        <v>99</v>
      </c>
      <c r="BE92" s="5" t="s">
        <v>99</v>
      </c>
      <c r="BF92" s="5" t="s">
        <v>99</v>
      </c>
      <c r="BG92" s="5" t="s">
        <v>300</v>
      </c>
      <c r="BH92" s="5" t="s">
        <v>99</v>
      </c>
      <c r="BI92" s="5" t="s">
        <v>99</v>
      </c>
      <c r="BJ92" s="5" t="s">
        <v>99</v>
      </c>
      <c r="BK92" s="5" t="s">
        <v>99</v>
      </c>
      <c r="BL92" s="5" t="s">
        <v>1019</v>
      </c>
      <c r="BM92" s="5" t="s">
        <v>99</v>
      </c>
      <c r="BN92" s="5" t="s">
        <v>1020</v>
      </c>
      <c r="BO92" s="5" t="s">
        <v>99</v>
      </c>
      <c r="BP92" s="5" t="s">
        <v>99</v>
      </c>
      <c r="BQ92" s="5" t="s">
        <v>113</v>
      </c>
      <c r="BR92" s="5" t="s">
        <v>1021</v>
      </c>
      <c r="BS92" s="5" t="s">
        <v>99</v>
      </c>
      <c r="BT92" s="5" t="s">
        <v>99</v>
      </c>
      <c r="BU92" s="5" t="s">
        <v>99</v>
      </c>
      <c r="BV92" s="5" t="s">
        <v>99</v>
      </c>
      <c r="BW92" s="5" t="s">
        <v>99</v>
      </c>
      <c r="BX92" s="5" t="s">
        <v>99</v>
      </c>
      <c r="BY92" s="5" t="s">
        <v>99</v>
      </c>
      <c r="BZ92" s="5" t="s">
        <v>99</v>
      </c>
      <c r="CA92" s="5" t="s">
        <v>99</v>
      </c>
      <c r="CB92" s="5" t="s">
        <v>99</v>
      </c>
      <c r="CC92" s="5" t="s">
        <v>99</v>
      </c>
      <c r="CD92" s="5" t="s">
        <v>99</v>
      </c>
      <c r="CE92" s="5" t="s">
        <v>99</v>
      </c>
      <c r="CF92" s="5" t="s">
        <v>99</v>
      </c>
      <c r="CG92" s="5" t="s">
        <v>99</v>
      </c>
      <c r="CH92" s="5">
        <v>3.5</v>
      </c>
      <c r="CI92" s="5" t="s">
        <v>99</v>
      </c>
      <c r="CJ92" s="5" t="s">
        <v>99</v>
      </c>
      <c r="CK92" s="10" t="s">
        <v>1022</v>
      </c>
      <c r="CL92" s="5" t="s">
        <v>99</v>
      </c>
      <c r="CM92" s="5" t="s">
        <v>99</v>
      </c>
      <c r="CN92" s="5" t="s">
        <v>99</v>
      </c>
      <c r="CO92" s="5" t="s">
        <v>99</v>
      </c>
      <c r="CP92" s="13" t="s">
        <v>1023</v>
      </c>
      <c r="CQ92" s="6"/>
      <c r="CR92" s="6"/>
      <c r="CS92" s="6"/>
      <c r="CT92" s="6"/>
      <c r="CU92" s="6"/>
      <c r="CV92" s="6"/>
      <c r="CW92" s="6"/>
      <c r="CX92" s="6"/>
      <c r="CY92" s="6"/>
      <c r="CZ92" s="6"/>
    </row>
    <row r="93">
      <c r="A93" s="5" t="s">
        <v>94</v>
      </c>
      <c r="B93" s="5" t="s">
        <v>352</v>
      </c>
      <c r="C93" s="5" t="s">
        <v>1013</v>
      </c>
      <c r="D93" s="5">
        <v>435.0</v>
      </c>
      <c r="E93" s="5" t="s">
        <v>99</v>
      </c>
      <c r="F93" s="5">
        <v>2000.0</v>
      </c>
      <c r="G93" s="5" t="s">
        <v>485</v>
      </c>
      <c r="H93" s="5">
        <v>10.0</v>
      </c>
      <c r="I93" s="5" t="s">
        <v>130</v>
      </c>
      <c r="J93" s="5" t="s">
        <v>101</v>
      </c>
      <c r="K93" s="5" t="s">
        <v>102</v>
      </c>
      <c r="L93" s="5" t="s">
        <v>99</v>
      </c>
      <c r="M93" s="5" t="s">
        <v>103</v>
      </c>
      <c r="N93" s="5">
        <v>2.0</v>
      </c>
      <c r="O93" s="10" t="s">
        <v>1024</v>
      </c>
      <c r="P93" s="5" t="s">
        <v>1025</v>
      </c>
      <c r="Q93" s="5" t="s">
        <v>1026</v>
      </c>
      <c r="R93" s="5" t="s">
        <v>1027</v>
      </c>
      <c r="S93" s="5" t="s">
        <v>1028</v>
      </c>
      <c r="T93" s="5">
        <v>34.5385763</v>
      </c>
      <c r="U93" s="5">
        <v>-86.6520456</v>
      </c>
      <c r="V93" s="5">
        <v>175.84</v>
      </c>
      <c r="W93" s="5">
        <v>564.0</v>
      </c>
      <c r="X93" s="5">
        <v>1330.0</v>
      </c>
      <c r="Y93" s="5">
        <v>60.0</v>
      </c>
      <c r="Z93" s="5" t="s">
        <v>161</v>
      </c>
      <c r="AA93" s="5" t="s">
        <v>150</v>
      </c>
      <c r="AB93" s="5">
        <v>10.0</v>
      </c>
      <c r="AC93" s="5" t="s">
        <v>1029</v>
      </c>
      <c r="AD93" s="5" t="s">
        <v>395</v>
      </c>
      <c r="AE93" s="5" t="s">
        <v>99</v>
      </c>
      <c r="AF93" s="5" t="s">
        <v>99</v>
      </c>
      <c r="AG93" s="5" t="s">
        <v>99</v>
      </c>
      <c r="AH93" s="11">
        <f>CONVERT(AJ93, "yd", "m")</f>
        <v>22.86</v>
      </c>
      <c r="AI93" s="12">
        <f>CONVERT(AH93, "m", "ft")</f>
        <v>75</v>
      </c>
      <c r="AJ93" s="5">
        <v>25.0</v>
      </c>
      <c r="AK93" s="10" t="s">
        <v>99</v>
      </c>
      <c r="AL93" s="5">
        <v>1.0</v>
      </c>
      <c r="AM93" s="5">
        <v>7.5</v>
      </c>
      <c r="AN93" s="5" t="s">
        <v>99</v>
      </c>
      <c r="AO93" s="5" t="s">
        <v>99</v>
      </c>
      <c r="AP93" s="5" t="s">
        <v>99</v>
      </c>
      <c r="AQ93" s="5" t="s">
        <v>99</v>
      </c>
      <c r="AR93" s="5" t="s">
        <v>99</v>
      </c>
      <c r="AS93" s="5" t="s">
        <v>99</v>
      </c>
      <c r="AT93" s="5" t="s">
        <v>99</v>
      </c>
      <c r="AU93" s="5" t="s">
        <v>99</v>
      </c>
      <c r="AV93" s="5" t="s">
        <v>569</v>
      </c>
      <c r="AW93" s="5" t="s">
        <v>99</v>
      </c>
      <c r="AX93" s="5" t="s">
        <v>99</v>
      </c>
      <c r="AY93" s="5" t="s">
        <v>99</v>
      </c>
      <c r="AZ93" s="5" t="s">
        <v>99</v>
      </c>
      <c r="BA93" s="5" t="s">
        <v>99</v>
      </c>
      <c r="BB93" s="5" t="s">
        <v>99</v>
      </c>
      <c r="BC93" s="5" t="s">
        <v>99</v>
      </c>
      <c r="BD93" s="5" t="s">
        <v>99</v>
      </c>
      <c r="BE93" s="5" t="s">
        <v>312</v>
      </c>
      <c r="BF93" s="5" t="s">
        <v>99</v>
      </c>
      <c r="BG93" s="5" t="s">
        <v>99</v>
      </c>
      <c r="BH93" s="5" t="s">
        <v>99</v>
      </c>
      <c r="BI93" s="5" t="s">
        <v>99</v>
      </c>
      <c r="BJ93" s="5" t="s">
        <v>99</v>
      </c>
      <c r="BK93" s="5" t="s">
        <v>99</v>
      </c>
      <c r="BL93" s="5" t="s">
        <v>1030</v>
      </c>
      <c r="BM93" s="5" t="s">
        <v>99</v>
      </c>
      <c r="BN93" s="5" t="s">
        <v>1031</v>
      </c>
      <c r="BO93" s="5" t="s">
        <v>99</v>
      </c>
      <c r="BP93" s="5" t="s">
        <v>1032</v>
      </c>
      <c r="BQ93" s="5" t="s">
        <v>113</v>
      </c>
      <c r="BR93" s="5" t="s">
        <v>99</v>
      </c>
      <c r="BS93" s="5" t="s">
        <v>99</v>
      </c>
      <c r="BT93" s="5" t="s">
        <v>99</v>
      </c>
      <c r="BU93" s="5">
        <v>2.0</v>
      </c>
      <c r="BV93" s="5" t="s">
        <v>99</v>
      </c>
      <c r="BW93" s="5" t="s">
        <v>99</v>
      </c>
      <c r="BX93" s="5">
        <v>13.0</v>
      </c>
      <c r="BY93" s="5" t="s">
        <v>99</v>
      </c>
      <c r="BZ93" s="5" t="s">
        <v>99</v>
      </c>
      <c r="CA93" s="5" t="s">
        <v>99</v>
      </c>
      <c r="CB93" s="5">
        <v>8.0</v>
      </c>
      <c r="CC93" s="5" t="s">
        <v>99</v>
      </c>
      <c r="CD93" s="5" t="s">
        <v>99</v>
      </c>
      <c r="CE93" s="5" t="s">
        <v>99</v>
      </c>
      <c r="CF93" s="5" t="s">
        <v>99</v>
      </c>
      <c r="CG93" s="5" t="s">
        <v>99</v>
      </c>
      <c r="CH93" s="5" t="s">
        <v>99</v>
      </c>
      <c r="CI93" s="5" t="s">
        <v>99</v>
      </c>
      <c r="CJ93" s="5" t="s">
        <v>1033</v>
      </c>
      <c r="CK93" s="5" t="s">
        <v>99</v>
      </c>
      <c r="CL93" s="5" t="s">
        <v>112</v>
      </c>
      <c r="CM93" s="5" t="s">
        <v>99</v>
      </c>
      <c r="CN93" s="5" t="s">
        <v>99</v>
      </c>
      <c r="CO93" s="5" t="s">
        <v>99</v>
      </c>
      <c r="CP93" s="13" t="s">
        <v>1034</v>
      </c>
      <c r="CQ93" s="6"/>
      <c r="CR93" s="6"/>
      <c r="CS93" s="6"/>
      <c r="CT93" s="6"/>
      <c r="CU93" s="6"/>
      <c r="CV93" s="6"/>
      <c r="CW93" s="6"/>
      <c r="CX93" s="6"/>
      <c r="CY93" s="6"/>
      <c r="CZ93" s="6"/>
    </row>
    <row r="94">
      <c r="A94" s="5" t="s">
        <v>94</v>
      </c>
      <c r="B94" s="5" t="s">
        <v>352</v>
      </c>
      <c r="C94" s="5" t="s">
        <v>1013</v>
      </c>
      <c r="D94" s="5">
        <v>25111.0</v>
      </c>
      <c r="E94" s="5" t="s">
        <v>364</v>
      </c>
      <c r="F94" s="5">
        <v>2008.0</v>
      </c>
      <c r="G94" s="5" t="s">
        <v>234</v>
      </c>
      <c r="H94" s="5">
        <v>28.0</v>
      </c>
      <c r="I94" s="5" t="s">
        <v>130</v>
      </c>
      <c r="J94" s="5" t="s">
        <v>118</v>
      </c>
      <c r="K94" s="5" t="s">
        <v>193</v>
      </c>
      <c r="L94" s="5" t="s">
        <v>99</v>
      </c>
      <c r="M94" s="5" t="s">
        <v>99</v>
      </c>
      <c r="N94" s="5">
        <v>1.0</v>
      </c>
      <c r="O94" s="10" t="s">
        <v>1035</v>
      </c>
      <c r="P94" s="5" t="s">
        <v>1036</v>
      </c>
      <c r="Q94" s="5" t="s">
        <v>1037</v>
      </c>
      <c r="R94" s="5" t="s">
        <v>1038</v>
      </c>
      <c r="S94" s="5" t="s">
        <v>594</v>
      </c>
      <c r="T94" s="5" t="s">
        <v>99</v>
      </c>
      <c r="U94" s="5" t="s">
        <v>99</v>
      </c>
      <c r="V94" s="5" t="s">
        <v>99</v>
      </c>
      <c r="W94" s="5" t="s">
        <v>99</v>
      </c>
      <c r="X94" s="5">
        <v>400.0</v>
      </c>
      <c r="Y94" s="5" t="s">
        <v>1039</v>
      </c>
      <c r="Z94" s="5" t="s">
        <v>161</v>
      </c>
      <c r="AA94" s="5" t="s">
        <v>150</v>
      </c>
      <c r="AB94" s="5">
        <v>1.0</v>
      </c>
      <c r="AC94" s="5" t="s">
        <v>1040</v>
      </c>
      <c r="AD94" s="5" t="s">
        <v>99</v>
      </c>
      <c r="AE94" s="5" t="s">
        <v>99</v>
      </c>
      <c r="AF94" s="5" t="s">
        <v>99</v>
      </c>
      <c r="AG94" s="5" t="s">
        <v>99</v>
      </c>
      <c r="AH94" s="15" t="s">
        <v>99</v>
      </c>
      <c r="AI94" s="14" t="s">
        <v>99</v>
      </c>
      <c r="AJ94" s="5" t="s">
        <v>99</v>
      </c>
      <c r="AK94" s="10" t="s">
        <v>99</v>
      </c>
      <c r="AL94" s="5" t="s">
        <v>99</v>
      </c>
      <c r="AM94" s="5" t="s">
        <v>99</v>
      </c>
      <c r="AN94" s="5" t="s">
        <v>99</v>
      </c>
      <c r="AO94" s="5" t="s">
        <v>99</v>
      </c>
      <c r="AP94" s="5" t="s">
        <v>99</v>
      </c>
      <c r="AQ94" s="5" t="s">
        <v>99</v>
      </c>
      <c r="AR94" s="5" t="s">
        <v>99</v>
      </c>
      <c r="AS94" s="5" t="s">
        <v>99</v>
      </c>
      <c r="AT94" s="5" t="s">
        <v>99</v>
      </c>
      <c r="AU94" s="5" t="s">
        <v>99</v>
      </c>
      <c r="AV94" s="5" t="s">
        <v>99</v>
      </c>
      <c r="AW94" s="5" t="s">
        <v>99</v>
      </c>
      <c r="AX94" s="5" t="s">
        <v>99</v>
      </c>
      <c r="AY94" s="5" t="s">
        <v>99</v>
      </c>
      <c r="AZ94" s="5" t="s">
        <v>99</v>
      </c>
      <c r="BA94" s="5" t="s">
        <v>99</v>
      </c>
      <c r="BB94" s="5" t="s">
        <v>99</v>
      </c>
      <c r="BC94" s="5" t="s">
        <v>99</v>
      </c>
      <c r="BD94" s="5" t="s">
        <v>99</v>
      </c>
      <c r="BE94" s="5" t="s">
        <v>99</v>
      </c>
      <c r="BF94" s="5" t="s">
        <v>99</v>
      </c>
      <c r="BG94" s="5" t="s">
        <v>99</v>
      </c>
      <c r="BH94" s="5" t="s">
        <v>99</v>
      </c>
      <c r="BI94" s="5" t="s">
        <v>99</v>
      </c>
      <c r="BJ94" s="5" t="s">
        <v>99</v>
      </c>
      <c r="BK94" s="5" t="s">
        <v>99</v>
      </c>
      <c r="BL94" s="5" t="s">
        <v>99</v>
      </c>
      <c r="BM94" s="5" t="s">
        <v>99</v>
      </c>
      <c r="BN94" s="5" t="s">
        <v>99</v>
      </c>
      <c r="BO94" s="5" t="s">
        <v>99</v>
      </c>
      <c r="BP94" s="5" t="s">
        <v>99</v>
      </c>
      <c r="BQ94" s="5" t="s">
        <v>99</v>
      </c>
      <c r="BR94" s="5" t="s">
        <v>1041</v>
      </c>
      <c r="BS94" s="5" t="s">
        <v>99</v>
      </c>
      <c r="BT94" s="5" t="s">
        <v>99</v>
      </c>
      <c r="BU94" s="5" t="s">
        <v>99</v>
      </c>
      <c r="BV94" s="5" t="s">
        <v>99</v>
      </c>
      <c r="BW94" s="5" t="s">
        <v>99</v>
      </c>
      <c r="BX94" s="5" t="s">
        <v>99</v>
      </c>
      <c r="BY94" s="5" t="s">
        <v>99</v>
      </c>
      <c r="BZ94" s="5" t="s">
        <v>99</v>
      </c>
      <c r="CA94" s="5" t="s">
        <v>99</v>
      </c>
      <c r="CB94" s="5" t="s">
        <v>99</v>
      </c>
      <c r="CC94" s="5" t="s">
        <v>99</v>
      </c>
      <c r="CD94" s="5" t="s">
        <v>99</v>
      </c>
      <c r="CE94" s="5" t="s">
        <v>99</v>
      </c>
      <c r="CF94" s="5" t="s">
        <v>99</v>
      </c>
      <c r="CG94" s="5" t="s">
        <v>99</v>
      </c>
      <c r="CH94" s="5" t="s">
        <v>99</v>
      </c>
      <c r="CI94" s="5" t="s">
        <v>99</v>
      </c>
      <c r="CJ94" s="5" t="s">
        <v>1042</v>
      </c>
      <c r="CK94" s="10" t="s">
        <v>1043</v>
      </c>
      <c r="CL94" s="5" t="s">
        <v>99</v>
      </c>
      <c r="CM94" s="5" t="s">
        <v>99</v>
      </c>
      <c r="CN94" s="5" t="s">
        <v>99</v>
      </c>
      <c r="CO94" s="5" t="s">
        <v>99</v>
      </c>
      <c r="CP94" s="13" t="s">
        <v>1044</v>
      </c>
      <c r="CQ94" s="6"/>
      <c r="CR94" s="6"/>
      <c r="CS94" s="6"/>
      <c r="CT94" s="6"/>
      <c r="CU94" s="6"/>
      <c r="CV94" s="6"/>
      <c r="CW94" s="6"/>
      <c r="CX94" s="6"/>
      <c r="CY94" s="6"/>
      <c r="CZ94" s="6"/>
    </row>
    <row r="95">
      <c r="A95" s="5" t="s">
        <v>94</v>
      </c>
      <c r="B95" s="5" t="s">
        <v>352</v>
      </c>
      <c r="C95" s="5" t="s">
        <v>1013</v>
      </c>
      <c r="D95" s="5">
        <v>25111.0</v>
      </c>
      <c r="E95" s="5" t="s">
        <v>364</v>
      </c>
      <c r="F95" s="5">
        <v>2004.0</v>
      </c>
      <c r="G95" s="5" t="s">
        <v>99</v>
      </c>
      <c r="H95" s="5" t="s">
        <v>99</v>
      </c>
      <c r="I95" s="5" t="s">
        <v>130</v>
      </c>
      <c r="J95" s="5" t="s">
        <v>101</v>
      </c>
      <c r="K95" s="5" t="s">
        <v>102</v>
      </c>
      <c r="L95" s="5" t="s">
        <v>99</v>
      </c>
      <c r="M95" s="5" t="s">
        <v>103</v>
      </c>
      <c r="N95" s="5">
        <v>1.0</v>
      </c>
      <c r="O95" s="10" t="s">
        <v>1045</v>
      </c>
      <c r="P95" s="5" t="s">
        <v>1046</v>
      </c>
      <c r="Q95" s="5" t="s">
        <v>99</v>
      </c>
      <c r="R95" s="5" t="s">
        <v>99</v>
      </c>
      <c r="S95" s="5" t="s">
        <v>1046</v>
      </c>
      <c r="T95" s="5" t="s">
        <v>99</v>
      </c>
      <c r="U95" s="5" t="s">
        <v>99</v>
      </c>
      <c r="V95" s="5" t="s">
        <v>99</v>
      </c>
      <c r="W95" s="5" t="s">
        <v>99</v>
      </c>
      <c r="X95" s="5" t="s">
        <v>99</v>
      </c>
      <c r="Y95" s="5" t="s">
        <v>99</v>
      </c>
      <c r="Z95" s="5" t="s">
        <v>99</v>
      </c>
      <c r="AA95" s="5" t="s">
        <v>99</v>
      </c>
      <c r="AB95" s="5" t="s">
        <v>99</v>
      </c>
      <c r="AC95" s="5" t="s">
        <v>99</v>
      </c>
      <c r="AD95" s="5" t="s">
        <v>99</v>
      </c>
      <c r="AE95" s="5" t="s">
        <v>99</v>
      </c>
      <c r="AF95" s="5" t="s">
        <v>99</v>
      </c>
      <c r="AG95" s="5" t="s">
        <v>99</v>
      </c>
      <c r="AH95" s="11">
        <f>CONVERT(AJ95, "yd", "m")</f>
        <v>137.16</v>
      </c>
      <c r="AI95" s="12">
        <f>CONVERT(AH95, "m", "ft")</f>
        <v>450</v>
      </c>
      <c r="AJ95" s="5">
        <v>150.0</v>
      </c>
      <c r="AK95" s="10" t="s">
        <v>99</v>
      </c>
      <c r="AL95" s="5">
        <v>1.0</v>
      </c>
      <c r="AM95" s="5" t="s">
        <v>99</v>
      </c>
      <c r="AN95" s="5" t="s">
        <v>99</v>
      </c>
      <c r="AO95" s="5" t="s">
        <v>99</v>
      </c>
      <c r="AP95" s="5" t="s">
        <v>99</v>
      </c>
      <c r="AQ95" s="5" t="s">
        <v>99</v>
      </c>
      <c r="AR95" s="5" t="s">
        <v>99</v>
      </c>
      <c r="AS95" s="5" t="s">
        <v>99</v>
      </c>
      <c r="AT95" s="5" t="s">
        <v>99</v>
      </c>
      <c r="AU95" s="5" t="s">
        <v>99</v>
      </c>
      <c r="AV95" s="5" t="s">
        <v>99</v>
      </c>
      <c r="AW95" s="5" t="s">
        <v>99</v>
      </c>
      <c r="AX95" s="5" t="s">
        <v>99</v>
      </c>
      <c r="AY95" s="5" t="s">
        <v>99</v>
      </c>
      <c r="AZ95" s="5" t="s">
        <v>99</v>
      </c>
      <c r="BA95" s="5" t="s">
        <v>99</v>
      </c>
      <c r="BB95" s="5" t="s">
        <v>99</v>
      </c>
      <c r="BC95" s="5" t="s">
        <v>99</v>
      </c>
      <c r="BD95" s="5" t="s">
        <v>99</v>
      </c>
      <c r="BE95" s="5" t="s">
        <v>99</v>
      </c>
      <c r="BF95" s="5" t="s">
        <v>99</v>
      </c>
      <c r="BG95" s="5" t="s">
        <v>99</v>
      </c>
      <c r="BH95" s="5" t="s">
        <v>99</v>
      </c>
      <c r="BI95" s="5" t="s">
        <v>99</v>
      </c>
      <c r="BJ95" s="5" t="s">
        <v>99</v>
      </c>
      <c r="BK95" s="5" t="s">
        <v>99</v>
      </c>
      <c r="BL95" s="5" t="s">
        <v>99</v>
      </c>
      <c r="BM95" s="5" t="s">
        <v>99</v>
      </c>
      <c r="BN95" s="5" t="s">
        <v>1047</v>
      </c>
      <c r="BO95" s="5" t="s">
        <v>112</v>
      </c>
      <c r="BP95" s="5" t="s">
        <v>99</v>
      </c>
      <c r="BQ95" s="5" t="s">
        <v>113</v>
      </c>
      <c r="BR95" s="5" t="s">
        <v>99</v>
      </c>
      <c r="BS95" s="5" t="s">
        <v>99</v>
      </c>
      <c r="BT95" s="5" t="s">
        <v>99</v>
      </c>
      <c r="BU95" s="5" t="s">
        <v>99</v>
      </c>
      <c r="BV95" s="5" t="s">
        <v>99</v>
      </c>
      <c r="BW95" s="5" t="s">
        <v>99</v>
      </c>
      <c r="BX95" s="5" t="s">
        <v>99</v>
      </c>
      <c r="BY95" s="5" t="s">
        <v>99</v>
      </c>
      <c r="BZ95" s="5" t="s">
        <v>99</v>
      </c>
      <c r="CA95" s="5" t="s">
        <v>99</v>
      </c>
      <c r="CB95" s="5" t="s">
        <v>99</v>
      </c>
      <c r="CC95" s="5" t="s">
        <v>99</v>
      </c>
      <c r="CD95" s="5" t="s">
        <v>99</v>
      </c>
      <c r="CE95" s="5" t="s">
        <v>99</v>
      </c>
      <c r="CF95" s="5" t="s">
        <v>99</v>
      </c>
      <c r="CG95" s="5" t="s">
        <v>99</v>
      </c>
      <c r="CH95" s="5" t="s">
        <v>99</v>
      </c>
      <c r="CI95" s="5" t="s">
        <v>99</v>
      </c>
      <c r="CJ95" s="5" t="s">
        <v>99</v>
      </c>
      <c r="CK95" s="10" t="s">
        <v>1043</v>
      </c>
      <c r="CL95" s="5" t="s">
        <v>99</v>
      </c>
      <c r="CM95" s="5" t="s">
        <v>99</v>
      </c>
      <c r="CN95" s="5" t="s">
        <v>99</v>
      </c>
      <c r="CO95" s="5" t="s">
        <v>99</v>
      </c>
      <c r="CP95" s="5" t="s">
        <v>1048</v>
      </c>
      <c r="CQ95" s="6"/>
      <c r="CR95" s="6"/>
      <c r="CS95" s="6"/>
      <c r="CT95" s="6"/>
      <c r="CU95" s="6"/>
      <c r="CV95" s="6"/>
      <c r="CW95" s="6"/>
      <c r="CX95" s="6"/>
      <c r="CY95" s="6"/>
      <c r="CZ95" s="6"/>
    </row>
    <row r="96">
      <c r="A96" s="5" t="s">
        <v>94</v>
      </c>
      <c r="B96" s="5" t="s">
        <v>352</v>
      </c>
      <c r="C96" s="5" t="s">
        <v>1013</v>
      </c>
      <c r="D96" s="5">
        <v>39383.0</v>
      </c>
      <c r="E96" s="5" t="s">
        <v>484</v>
      </c>
      <c r="F96" s="5">
        <v>2012.0</v>
      </c>
      <c r="G96" s="5" t="s">
        <v>191</v>
      </c>
      <c r="H96" s="5" t="s">
        <v>99</v>
      </c>
      <c r="I96" s="5" t="s">
        <v>144</v>
      </c>
      <c r="J96" s="5" t="s">
        <v>101</v>
      </c>
      <c r="K96" s="5" t="s">
        <v>102</v>
      </c>
      <c r="L96" s="5" t="s">
        <v>99</v>
      </c>
      <c r="M96" s="5" t="s">
        <v>103</v>
      </c>
      <c r="N96" s="5">
        <v>1.0</v>
      </c>
      <c r="O96" s="10" t="s">
        <v>1049</v>
      </c>
      <c r="P96" s="5" t="s">
        <v>1050</v>
      </c>
      <c r="Q96" s="5" t="s">
        <v>1051</v>
      </c>
      <c r="R96" s="5" t="s">
        <v>1052</v>
      </c>
      <c r="S96" s="5" t="s">
        <v>594</v>
      </c>
      <c r="T96" s="5" t="s">
        <v>99</v>
      </c>
      <c r="U96" s="5" t="s">
        <v>99</v>
      </c>
      <c r="V96" s="5" t="s">
        <v>99</v>
      </c>
      <c r="W96" s="5" t="s">
        <v>99</v>
      </c>
      <c r="X96" s="5">
        <v>1330.0</v>
      </c>
      <c r="Y96" s="5">
        <v>95.0</v>
      </c>
      <c r="Z96" s="5" t="s">
        <v>1053</v>
      </c>
      <c r="AA96" s="5" t="s">
        <v>99</v>
      </c>
      <c r="AB96" s="5" t="s">
        <v>99</v>
      </c>
      <c r="AC96" s="5" t="s">
        <v>421</v>
      </c>
      <c r="AD96" s="5" t="s">
        <v>624</v>
      </c>
      <c r="AE96" s="5" t="s">
        <v>99</v>
      </c>
      <c r="AF96" s="5" t="s">
        <v>99</v>
      </c>
      <c r="AG96" s="5">
        <f>45/60</f>
        <v>0.75</v>
      </c>
      <c r="AH96" s="15" t="s">
        <v>99</v>
      </c>
      <c r="AI96" s="14" t="s">
        <v>99</v>
      </c>
      <c r="AJ96" s="5" t="s">
        <v>99</v>
      </c>
      <c r="AK96" s="10" t="s">
        <v>99</v>
      </c>
      <c r="AL96" s="5">
        <v>1.0</v>
      </c>
      <c r="AM96" s="5">
        <v>7.0</v>
      </c>
      <c r="AN96" s="5" t="s">
        <v>99</v>
      </c>
      <c r="AO96" s="5" t="s">
        <v>99</v>
      </c>
      <c r="AP96" s="5">
        <v>3.5</v>
      </c>
      <c r="AQ96" s="5" t="s">
        <v>99</v>
      </c>
      <c r="AR96" s="5" t="s">
        <v>99</v>
      </c>
      <c r="AS96" s="5">
        <v>400.0</v>
      </c>
      <c r="AT96" s="5" t="s">
        <v>99</v>
      </c>
      <c r="AU96" s="5" t="s">
        <v>99</v>
      </c>
      <c r="AV96" s="5" t="s">
        <v>849</v>
      </c>
      <c r="AW96" s="5">
        <v>4.5</v>
      </c>
      <c r="AX96" s="5" t="s">
        <v>281</v>
      </c>
      <c r="AY96" s="5" t="s">
        <v>99</v>
      </c>
      <c r="AZ96" s="5" t="s">
        <v>99</v>
      </c>
      <c r="BA96" s="5" t="s">
        <v>99</v>
      </c>
      <c r="BB96" s="5" t="s">
        <v>99</v>
      </c>
      <c r="BC96" s="5" t="s">
        <v>975</v>
      </c>
      <c r="BD96" s="5" t="s">
        <v>99</v>
      </c>
      <c r="BE96" s="5" t="s">
        <v>99</v>
      </c>
      <c r="BF96" s="5" t="s">
        <v>650</v>
      </c>
      <c r="BG96" s="5" t="s">
        <v>99</v>
      </c>
      <c r="BH96" s="5" t="s">
        <v>99</v>
      </c>
      <c r="BI96" s="5" t="s">
        <v>99</v>
      </c>
      <c r="BJ96" s="5" t="s">
        <v>99</v>
      </c>
      <c r="BK96" s="5" t="s">
        <v>112</v>
      </c>
      <c r="BL96" s="5" t="s">
        <v>1054</v>
      </c>
      <c r="BM96" s="5" t="s">
        <v>99</v>
      </c>
      <c r="BN96" s="5" t="s">
        <v>1055</v>
      </c>
      <c r="BO96" s="5" t="s">
        <v>112</v>
      </c>
      <c r="BP96" s="5" t="s">
        <v>1056</v>
      </c>
      <c r="BQ96" s="5" t="s">
        <v>113</v>
      </c>
      <c r="BR96" s="5" t="s">
        <v>99</v>
      </c>
      <c r="BS96" s="5" t="s">
        <v>99</v>
      </c>
      <c r="BT96" s="5" t="s">
        <v>99</v>
      </c>
      <c r="BU96" s="5" t="s">
        <v>99</v>
      </c>
      <c r="BV96" s="5" t="s">
        <v>99</v>
      </c>
      <c r="BW96" s="5" t="s">
        <v>99</v>
      </c>
      <c r="BX96" s="5" t="s">
        <v>99</v>
      </c>
      <c r="BY96" s="5" t="s">
        <v>99</v>
      </c>
      <c r="BZ96" s="5" t="s">
        <v>99</v>
      </c>
      <c r="CA96" s="5" t="s">
        <v>99</v>
      </c>
      <c r="CB96" s="5" t="s">
        <v>99</v>
      </c>
      <c r="CC96" s="5" t="s">
        <v>99</v>
      </c>
      <c r="CD96" s="5" t="s">
        <v>99</v>
      </c>
      <c r="CE96" s="5" t="s">
        <v>99</v>
      </c>
      <c r="CF96" s="5" t="s">
        <v>99</v>
      </c>
      <c r="CG96" s="5" t="s">
        <v>99</v>
      </c>
      <c r="CH96" s="5" t="s">
        <v>99</v>
      </c>
      <c r="CI96" s="5" t="s">
        <v>99</v>
      </c>
      <c r="CJ96" s="5" t="s">
        <v>1057</v>
      </c>
      <c r="CK96" s="10" t="s">
        <v>1058</v>
      </c>
      <c r="CL96" s="5" t="s">
        <v>99</v>
      </c>
      <c r="CM96" s="5" t="s">
        <v>99</v>
      </c>
      <c r="CN96" s="5" t="s">
        <v>99</v>
      </c>
      <c r="CO96" s="5" t="s">
        <v>99</v>
      </c>
      <c r="CP96" s="13" t="s">
        <v>1059</v>
      </c>
      <c r="CQ96" s="6"/>
      <c r="CR96" s="6"/>
      <c r="CS96" s="6"/>
      <c r="CT96" s="6"/>
      <c r="CU96" s="6"/>
      <c r="CV96" s="6"/>
      <c r="CW96" s="6"/>
      <c r="CX96" s="6"/>
      <c r="CY96" s="6"/>
      <c r="CZ96" s="6"/>
    </row>
    <row r="97">
      <c r="A97" s="5" t="s">
        <v>94</v>
      </c>
      <c r="B97" s="5" t="s">
        <v>352</v>
      </c>
      <c r="C97" s="5" t="s">
        <v>1013</v>
      </c>
      <c r="D97" s="5">
        <v>40417.0</v>
      </c>
      <c r="E97" s="5" t="s">
        <v>484</v>
      </c>
      <c r="F97" s="5">
        <v>2013.0</v>
      </c>
      <c r="G97" s="5" t="s">
        <v>665</v>
      </c>
      <c r="H97" s="5">
        <v>16.0</v>
      </c>
      <c r="I97" s="5" t="s">
        <v>208</v>
      </c>
      <c r="J97" s="5" t="s">
        <v>101</v>
      </c>
      <c r="K97" s="5" t="s">
        <v>102</v>
      </c>
      <c r="L97" s="5" t="s">
        <v>99</v>
      </c>
      <c r="M97" s="5" t="s">
        <v>103</v>
      </c>
      <c r="N97" s="5">
        <v>1.0</v>
      </c>
      <c r="O97" s="10" t="s">
        <v>1060</v>
      </c>
      <c r="P97" s="5" t="s">
        <v>1061</v>
      </c>
      <c r="Q97" s="5" t="s">
        <v>1013</v>
      </c>
      <c r="R97" s="5" t="s">
        <v>1062</v>
      </c>
      <c r="S97" s="5" t="s">
        <v>99</v>
      </c>
      <c r="T97" s="5" t="s">
        <v>99</v>
      </c>
      <c r="U97" s="5" t="s">
        <v>99</v>
      </c>
      <c r="V97" s="5" t="s">
        <v>99</v>
      </c>
      <c r="W97" s="5" t="s">
        <v>99</v>
      </c>
      <c r="X97" s="5">
        <v>2100.0</v>
      </c>
      <c r="Y97" s="5" t="s">
        <v>99</v>
      </c>
      <c r="Z97" s="5" t="s">
        <v>99</v>
      </c>
      <c r="AA97" s="5" t="s">
        <v>99</v>
      </c>
      <c r="AB97" s="5" t="s">
        <v>99</v>
      </c>
      <c r="AC97" s="5" t="s">
        <v>1063</v>
      </c>
      <c r="AD97" s="5" t="s">
        <v>395</v>
      </c>
      <c r="AE97" s="5" t="s">
        <v>99</v>
      </c>
      <c r="AF97" s="5" t="s">
        <v>99</v>
      </c>
      <c r="AG97" s="5" t="s">
        <v>99</v>
      </c>
      <c r="AH97" s="15" t="s">
        <v>99</v>
      </c>
      <c r="AI97" s="14" t="s">
        <v>99</v>
      </c>
      <c r="AJ97" s="5" t="s">
        <v>99</v>
      </c>
      <c r="AK97" s="10" t="s">
        <v>99</v>
      </c>
      <c r="AL97" s="5">
        <v>1.0</v>
      </c>
      <c r="AM97" s="5">
        <v>8.5</v>
      </c>
      <c r="AN97" s="5" t="s">
        <v>99</v>
      </c>
      <c r="AO97" s="5" t="s">
        <v>99</v>
      </c>
      <c r="AP97" s="5" t="s">
        <v>99</v>
      </c>
      <c r="AQ97" s="5">
        <v>1.5</v>
      </c>
      <c r="AR97" s="5" t="s">
        <v>99</v>
      </c>
      <c r="AS97" s="5">
        <v>500.0</v>
      </c>
      <c r="AT97" s="5" t="s">
        <v>99</v>
      </c>
      <c r="AU97" s="5" t="s">
        <v>99</v>
      </c>
      <c r="AV97" s="5" t="s">
        <v>110</v>
      </c>
      <c r="AW97" s="5">
        <v>3.5</v>
      </c>
      <c r="AX97" s="5" t="s">
        <v>99</v>
      </c>
      <c r="AY97" s="5" t="s">
        <v>99</v>
      </c>
      <c r="AZ97" s="5" t="s">
        <v>99</v>
      </c>
      <c r="BA97" s="5" t="s">
        <v>99</v>
      </c>
      <c r="BB97" s="5" t="s">
        <v>99</v>
      </c>
      <c r="BC97" s="5" t="s">
        <v>99</v>
      </c>
      <c r="BD97" s="5" t="s">
        <v>99</v>
      </c>
      <c r="BE97" s="5" t="s">
        <v>956</v>
      </c>
      <c r="BF97" s="5" t="s">
        <v>650</v>
      </c>
      <c r="BG97" s="5" t="s">
        <v>99</v>
      </c>
      <c r="BH97" s="5" t="s">
        <v>99</v>
      </c>
      <c r="BI97" s="5" t="s">
        <v>99</v>
      </c>
      <c r="BJ97" s="5" t="s">
        <v>99</v>
      </c>
      <c r="BK97" s="5" t="s">
        <v>99</v>
      </c>
      <c r="BL97" s="5" t="s">
        <v>1064</v>
      </c>
      <c r="BM97" s="5" t="s">
        <v>99</v>
      </c>
      <c r="BN97" s="5" t="s">
        <v>1065</v>
      </c>
      <c r="BO97" s="5" t="s">
        <v>99</v>
      </c>
      <c r="BP97" s="5" t="s">
        <v>1066</v>
      </c>
      <c r="BQ97" s="5" t="s">
        <v>113</v>
      </c>
      <c r="BR97" s="5" t="s">
        <v>1067</v>
      </c>
      <c r="BS97" s="5" t="s">
        <v>99</v>
      </c>
      <c r="BT97" s="5" t="s">
        <v>99</v>
      </c>
      <c r="BU97" s="5" t="s">
        <v>99</v>
      </c>
      <c r="BV97" s="5" t="s">
        <v>99</v>
      </c>
      <c r="BW97" s="5" t="s">
        <v>99</v>
      </c>
      <c r="BX97" s="5" t="s">
        <v>99</v>
      </c>
      <c r="BY97" s="5" t="s">
        <v>99</v>
      </c>
      <c r="BZ97" s="5" t="s">
        <v>99</v>
      </c>
      <c r="CA97" s="5" t="s">
        <v>99</v>
      </c>
      <c r="CB97" s="5" t="s">
        <v>99</v>
      </c>
      <c r="CC97" s="5" t="s">
        <v>99</v>
      </c>
      <c r="CD97" s="5" t="s">
        <v>99</v>
      </c>
      <c r="CE97" s="5" t="s">
        <v>99</v>
      </c>
      <c r="CF97" s="5" t="s">
        <v>99</v>
      </c>
      <c r="CG97" s="5" t="s">
        <v>99</v>
      </c>
      <c r="CH97" s="5" t="s">
        <v>99</v>
      </c>
      <c r="CI97" s="5" t="s">
        <v>99</v>
      </c>
      <c r="CJ97" s="5" t="s">
        <v>99</v>
      </c>
      <c r="CK97" s="10" t="s">
        <v>1068</v>
      </c>
      <c r="CL97" s="5" t="s">
        <v>99</v>
      </c>
      <c r="CM97" s="5" t="s">
        <v>99</v>
      </c>
      <c r="CN97" s="5" t="s">
        <v>99</v>
      </c>
      <c r="CO97" s="5" t="s">
        <v>99</v>
      </c>
      <c r="CP97" s="13" t="s">
        <v>1069</v>
      </c>
      <c r="CQ97" s="6"/>
      <c r="CR97" s="6"/>
      <c r="CS97" s="6"/>
      <c r="CT97" s="6"/>
      <c r="CU97" s="6"/>
      <c r="CV97" s="6"/>
      <c r="CW97" s="6"/>
      <c r="CX97" s="6"/>
      <c r="CY97" s="6"/>
      <c r="CZ97" s="6"/>
    </row>
    <row r="98">
      <c r="A98" s="5" t="s">
        <v>94</v>
      </c>
      <c r="B98" s="5" t="s">
        <v>352</v>
      </c>
      <c r="C98" s="5" t="s">
        <v>1013</v>
      </c>
      <c r="D98" s="5">
        <v>40417.0</v>
      </c>
      <c r="E98" s="5" t="s">
        <v>484</v>
      </c>
      <c r="F98" s="5">
        <v>2010.0</v>
      </c>
      <c r="G98" s="5" t="s">
        <v>99</v>
      </c>
      <c r="H98" s="5" t="s">
        <v>99</v>
      </c>
      <c r="I98" s="5" t="s">
        <v>130</v>
      </c>
      <c r="J98" s="5" t="s">
        <v>101</v>
      </c>
      <c r="K98" s="5" t="s">
        <v>102</v>
      </c>
      <c r="L98" s="5" t="s">
        <v>99</v>
      </c>
      <c r="M98" s="5" t="s">
        <v>103</v>
      </c>
      <c r="N98" s="5">
        <v>1.0</v>
      </c>
      <c r="O98" s="10" t="s">
        <v>1070</v>
      </c>
      <c r="P98" s="5" t="s">
        <v>1071</v>
      </c>
      <c r="Q98" s="5" t="s">
        <v>1013</v>
      </c>
      <c r="R98" s="5" t="s">
        <v>1072</v>
      </c>
      <c r="S98" s="5" t="s">
        <v>99</v>
      </c>
      <c r="T98" s="5" t="s">
        <v>99</v>
      </c>
      <c r="U98" s="5" t="s">
        <v>99</v>
      </c>
      <c r="V98" s="5" t="s">
        <v>99</v>
      </c>
      <c r="W98" s="5" t="s">
        <v>99</v>
      </c>
      <c r="X98" s="5">
        <v>1830.0</v>
      </c>
      <c r="Y98" s="5" t="s">
        <v>99</v>
      </c>
      <c r="Z98" s="5" t="s">
        <v>99</v>
      </c>
      <c r="AA98" s="5" t="s">
        <v>99</v>
      </c>
      <c r="AB98" s="5" t="s">
        <v>99</v>
      </c>
      <c r="AC98" s="5" t="s">
        <v>1063</v>
      </c>
      <c r="AD98" s="5" t="s">
        <v>395</v>
      </c>
      <c r="AE98" s="5" t="s">
        <v>99</v>
      </c>
      <c r="AF98" s="5" t="s">
        <v>99</v>
      </c>
      <c r="AG98" s="5" t="s">
        <v>99</v>
      </c>
      <c r="AH98" s="11">
        <f t="shared" ref="AH98:AH99" si="31">CONVERT(AJ98, "yd", "m")</f>
        <v>9.144</v>
      </c>
      <c r="AI98" s="12">
        <f t="shared" ref="AI98:AI99" si="32">CONVERT(AH98, "m", "ft")</f>
        <v>30</v>
      </c>
      <c r="AJ98" s="5">
        <v>10.0</v>
      </c>
      <c r="AK98" s="10" t="s">
        <v>99</v>
      </c>
      <c r="AL98" s="5">
        <v>1.0</v>
      </c>
      <c r="AM98" s="5">
        <v>7.5</v>
      </c>
      <c r="AN98" s="5" t="s">
        <v>99</v>
      </c>
      <c r="AO98" s="5" t="s">
        <v>99</v>
      </c>
      <c r="AP98" s="5" t="s">
        <v>99</v>
      </c>
      <c r="AQ98" s="5" t="s">
        <v>99</v>
      </c>
      <c r="AR98" s="5" t="s">
        <v>99</v>
      </c>
      <c r="AS98" s="5" t="s">
        <v>99</v>
      </c>
      <c r="AT98" s="5" t="s">
        <v>99</v>
      </c>
      <c r="AU98" s="5" t="s">
        <v>99</v>
      </c>
      <c r="AV98" s="5" t="s">
        <v>99</v>
      </c>
      <c r="AW98" s="5" t="s">
        <v>99</v>
      </c>
      <c r="AX98" s="5" t="s">
        <v>99</v>
      </c>
      <c r="AY98" s="5" t="s">
        <v>99</v>
      </c>
      <c r="AZ98" s="5" t="s">
        <v>99</v>
      </c>
      <c r="BA98" s="5" t="s">
        <v>99</v>
      </c>
      <c r="BB98" s="5" t="s">
        <v>99</v>
      </c>
      <c r="BC98" s="5" t="s">
        <v>99</v>
      </c>
      <c r="BD98" s="5" t="s">
        <v>99</v>
      </c>
      <c r="BE98" s="5" t="s">
        <v>99</v>
      </c>
      <c r="BF98" s="5" t="s">
        <v>99</v>
      </c>
      <c r="BG98" s="5" t="s">
        <v>99</v>
      </c>
      <c r="BH98" s="5" t="s">
        <v>99</v>
      </c>
      <c r="BI98" s="5" t="s">
        <v>99</v>
      </c>
      <c r="BJ98" s="5" t="s">
        <v>99</v>
      </c>
      <c r="BK98" s="5" t="s">
        <v>99</v>
      </c>
      <c r="BL98" s="5" t="s">
        <v>99</v>
      </c>
      <c r="BM98" s="5" t="s">
        <v>99</v>
      </c>
      <c r="BN98" s="5" t="s">
        <v>1073</v>
      </c>
      <c r="BO98" s="5" t="s">
        <v>99</v>
      </c>
      <c r="BP98" s="5" t="s">
        <v>99</v>
      </c>
      <c r="BQ98" s="5" t="s">
        <v>113</v>
      </c>
      <c r="BR98" s="5" t="s">
        <v>1074</v>
      </c>
      <c r="BS98" s="5" t="s">
        <v>99</v>
      </c>
      <c r="BT98" s="5" t="s">
        <v>99</v>
      </c>
      <c r="BU98" s="5" t="s">
        <v>99</v>
      </c>
      <c r="BV98" s="5" t="s">
        <v>99</v>
      </c>
      <c r="BW98" s="5" t="s">
        <v>99</v>
      </c>
      <c r="BX98" s="5">
        <v>18.0</v>
      </c>
      <c r="BY98" s="5" t="s">
        <v>99</v>
      </c>
      <c r="BZ98" s="5" t="s">
        <v>99</v>
      </c>
      <c r="CA98" s="5" t="s">
        <v>99</v>
      </c>
      <c r="CB98" s="5" t="s">
        <v>99</v>
      </c>
      <c r="CC98" s="5" t="s">
        <v>99</v>
      </c>
      <c r="CD98" s="5" t="s">
        <v>99</v>
      </c>
      <c r="CE98" s="5" t="s">
        <v>99</v>
      </c>
      <c r="CF98" s="5" t="s">
        <v>99</v>
      </c>
      <c r="CG98" s="5" t="s">
        <v>99</v>
      </c>
      <c r="CH98" s="5" t="s">
        <v>99</v>
      </c>
      <c r="CI98" s="5" t="s">
        <v>99</v>
      </c>
      <c r="CJ98" s="5" t="s">
        <v>99</v>
      </c>
      <c r="CK98" s="10" t="s">
        <v>1068</v>
      </c>
      <c r="CL98" s="5" t="s">
        <v>99</v>
      </c>
      <c r="CM98" s="5" t="s">
        <v>99</v>
      </c>
      <c r="CN98" s="5" t="s">
        <v>99</v>
      </c>
      <c r="CO98" s="5" t="s">
        <v>99</v>
      </c>
      <c r="CP98" s="5" t="s">
        <v>1075</v>
      </c>
      <c r="CQ98" s="6"/>
      <c r="CR98" s="6"/>
      <c r="CS98" s="6"/>
      <c r="CT98" s="6"/>
      <c r="CU98" s="6"/>
      <c r="CV98" s="6"/>
      <c r="CW98" s="6"/>
      <c r="CX98" s="6"/>
      <c r="CY98" s="6"/>
      <c r="CZ98" s="6"/>
    </row>
    <row r="99">
      <c r="A99" s="5" t="s">
        <v>94</v>
      </c>
      <c r="B99" s="5" t="s">
        <v>352</v>
      </c>
      <c r="C99" s="5" t="s">
        <v>1076</v>
      </c>
      <c r="D99" s="5">
        <v>5954.0</v>
      </c>
      <c r="E99" s="5" t="s">
        <v>404</v>
      </c>
      <c r="F99" s="5">
        <v>1958.0</v>
      </c>
      <c r="G99" s="5" t="s">
        <v>157</v>
      </c>
      <c r="H99" s="5" t="s">
        <v>99</v>
      </c>
      <c r="I99" s="5" t="s">
        <v>144</v>
      </c>
      <c r="J99" s="5" t="s">
        <v>101</v>
      </c>
      <c r="K99" s="5" t="s">
        <v>102</v>
      </c>
      <c r="L99" s="5" t="s">
        <v>99</v>
      </c>
      <c r="M99" s="5" t="s">
        <v>131</v>
      </c>
      <c r="N99" s="5">
        <v>1.0</v>
      </c>
      <c r="O99" s="10" t="s">
        <v>1077</v>
      </c>
      <c r="P99" s="5" t="s">
        <v>1078</v>
      </c>
      <c r="Q99" s="5" t="s">
        <v>1079</v>
      </c>
      <c r="R99" s="5" t="s">
        <v>1080</v>
      </c>
      <c r="S99" s="5" t="s">
        <v>1080</v>
      </c>
      <c r="T99" s="5" t="s">
        <v>99</v>
      </c>
      <c r="U99" s="5" t="s">
        <v>99</v>
      </c>
      <c r="V99" s="5" t="s">
        <v>99</v>
      </c>
      <c r="W99" s="5" t="s">
        <v>99</v>
      </c>
      <c r="X99" s="5" t="s">
        <v>99</v>
      </c>
      <c r="Y99" s="5" t="s">
        <v>99</v>
      </c>
      <c r="Z99" s="5" t="s">
        <v>161</v>
      </c>
      <c r="AA99" s="5" t="s">
        <v>99</v>
      </c>
      <c r="AB99" s="5" t="s">
        <v>99</v>
      </c>
      <c r="AC99" s="5" t="s">
        <v>1081</v>
      </c>
      <c r="AD99" s="5" t="s">
        <v>1082</v>
      </c>
      <c r="AE99" s="5" t="s">
        <v>99</v>
      </c>
      <c r="AF99" s="5" t="s">
        <v>99</v>
      </c>
      <c r="AG99" s="5">
        <v>10.0</v>
      </c>
      <c r="AH99" s="11">
        <f t="shared" si="31"/>
        <v>45.72</v>
      </c>
      <c r="AI99" s="12">
        <f t="shared" si="32"/>
        <v>150</v>
      </c>
      <c r="AJ99" s="5">
        <v>50.0</v>
      </c>
      <c r="AK99" s="10" t="s">
        <v>99</v>
      </c>
      <c r="AL99" s="5">
        <v>1.0</v>
      </c>
      <c r="AM99" s="5">
        <v>8.0</v>
      </c>
      <c r="AN99" s="5" t="s">
        <v>99</v>
      </c>
      <c r="AO99" s="5" t="s">
        <v>99</v>
      </c>
      <c r="AP99" s="5" t="s">
        <v>99</v>
      </c>
      <c r="AQ99" s="5" t="s">
        <v>99</v>
      </c>
      <c r="AR99" s="5" t="s">
        <v>99</v>
      </c>
      <c r="AS99" s="5" t="s">
        <v>99</v>
      </c>
      <c r="AT99" s="5" t="s">
        <v>99</v>
      </c>
      <c r="AU99" s="5" t="s">
        <v>99</v>
      </c>
      <c r="AV99" s="5" t="s">
        <v>164</v>
      </c>
      <c r="AW99" s="5" t="s">
        <v>99</v>
      </c>
      <c r="AX99" s="5" t="s">
        <v>99</v>
      </c>
      <c r="AY99" s="5" t="s">
        <v>99</v>
      </c>
      <c r="AZ99" s="5" t="s">
        <v>99</v>
      </c>
      <c r="BA99" s="5" t="s">
        <v>99</v>
      </c>
      <c r="BB99" s="5" t="s">
        <v>99</v>
      </c>
      <c r="BC99" s="5" t="s">
        <v>99</v>
      </c>
      <c r="BD99" s="5" t="s">
        <v>99</v>
      </c>
      <c r="BE99" s="5" t="s">
        <v>99</v>
      </c>
      <c r="BF99" s="5" t="s">
        <v>99</v>
      </c>
      <c r="BG99" s="5" t="s">
        <v>99</v>
      </c>
      <c r="BH99" s="5" t="s">
        <v>99</v>
      </c>
      <c r="BI99" s="5" t="s">
        <v>99</v>
      </c>
      <c r="BJ99" s="5" t="s">
        <v>681</v>
      </c>
      <c r="BK99" s="5" t="s">
        <v>99</v>
      </c>
      <c r="BL99" s="5" t="s">
        <v>99</v>
      </c>
      <c r="BM99" s="5" t="s">
        <v>99</v>
      </c>
      <c r="BN99" s="5" t="s">
        <v>1083</v>
      </c>
      <c r="BO99" s="5" t="s">
        <v>99</v>
      </c>
      <c r="BP99" s="5" t="s">
        <v>1084</v>
      </c>
      <c r="BQ99" s="5" t="s">
        <v>113</v>
      </c>
      <c r="BR99" s="5" t="s">
        <v>99</v>
      </c>
      <c r="BS99" s="5" t="s">
        <v>99</v>
      </c>
      <c r="BT99" s="5" t="s">
        <v>99</v>
      </c>
      <c r="BU99" s="5" t="s">
        <v>99</v>
      </c>
      <c r="BV99" s="5" t="s">
        <v>99</v>
      </c>
      <c r="BW99" s="5" t="s">
        <v>99</v>
      </c>
      <c r="BX99" s="5" t="s">
        <v>99</v>
      </c>
      <c r="BY99" s="5" t="s">
        <v>99</v>
      </c>
      <c r="BZ99" s="5" t="s">
        <v>99</v>
      </c>
      <c r="CA99" s="5" t="s">
        <v>99</v>
      </c>
      <c r="CB99" s="5" t="s">
        <v>99</v>
      </c>
      <c r="CC99" s="5" t="s">
        <v>99</v>
      </c>
      <c r="CD99" s="5" t="s">
        <v>99</v>
      </c>
      <c r="CE99" s="5" t="s">
        <v>99</v>
      </c>
      <c r="CF99" s="5" t="s">
        <v>99</v>
      </c>
      <c r="CG99" s="5" t="s">
        <v>99</v>
      </c>
      <c r="CH99" s="5" t="s">
        <v>99</v>
      </c>
      <c r="CI99" s="5" t="s">
        <v>99</v>
      </c>
      <c r="CJ99" s="5" t="s">
        <v>99</v>
      </c>
      <c r="CK99" s="10" t="s">
        <v>1085</v>
      </c>
      <c r="CL99" s="5" t="s">
        <v>99</v>
      </c>
      <c r="CM99" s="5" t="s">
        <v>99</v>
      </c>
      <c r="CN99" s="5" t="s">
        <v>99</v>
      </c>
      <c r="CO99" s="5" t="s">
        <v>99</v>
      </c>
      <c r="CP99" s="13" t="s">
        <v>1086</v>
      </c>
      <c r="CQ99" s="6"/>
      <c r="CR99" s="6"/>
      <c r="CS99" s="6"/>
      <c r="CT99" s="6"/>
      <c r="CU99" s="6"/>
      <c r="CV99" s="6"/>
      <c r="CW99" s="6"/>
      <c r="CX99" s="6"/>
      <c r="CY99" s="6"/>
      <c r="CZ99" s="6"/>
    </row>
    <row r="100">
      <c r="A100" s="5" t="s">
        <v>94</v>
      </c>
      <c r="B100" s="5" t="s">
        <v>352</v>
      </c>
      <c r="C100" s="5" t="s">
        <v>1076</v>
      </c>
      <c r="D100" s="5">
        <v>832.0</v>
      </c>
      <c r="E100" s="5" t="s">
        <v>99</v>
      </c>
      <c r="F100" s="5">
        <v>1980.0</v>
      </c>
      <c r="G100" s="5" t="s">
        <v>234</v>
      </c>
      <c r="H100" s="5">
        <v>15.0</v>
      </c>
      <c r="I100" s="5" t="s">
        <v>130</v>
      </c>
      <c r="J100" s="5" t="s">
        <v>101</v>
      </c>
      <c r="K100" s="5" t="s">
        <v>102</v>
      </c>
      <c r="L100" s="5" t="s">
        <v>99</v>
      </c>
      <c r="M100" s="5" t="s">
        <v>131</v>
      </c>
      <c r="N100" s="5">
        <v>4.0</v>
      </c>
      <c r="O100" s="10" t="s">
        <v>1087</v>
      </c>
      <c r="P100" s="5" t="s">
        <v>1088</v>
      </c>
      <c r="Q100" s="5" t="s">
        <v>1079</v>
      </c>
      <c r="R100" s="5" t="s">
        <v>99</v>
      </c>
      <c r="S100" s="5" t="s">
        <v>1080</v>
      </c>
      <c r="T100" s="5" t="s">
        <v>99</v>
      </c>
      <c r="U100" s="5" t="s">
        <v>99</v>
      </c>
      <c r="V100" s="5" t="s">
        <v>99</v>
      </c>
      <c r="W100" s="5" t="s">
        <v>99</v>
      </c>
      <c r="X100" s="5">
        <v>207.0</v>
      </c>
      <c r="Y100" s="5" t="s">
        <v>99</v>
      </c>
      <c r="Z100" s="5" t="s">
        <v>99</v>
      </c>
      <c r="AA100" s="5" t="s">
        <v>99</v>
      </c>
      <c r="AB100" s="5" t="s">
        <v>99</v>
      </c>
      <c r="AC100" s="5" t="s">
        <v>1089</v>
      </c>
      <c r="AD100" s="5" t="s">
        <v>1082</v>
      </c>
      <c r="AE100" s="5" t="s">
        <v>99</v>
      </c>
      <c r="AF100" s="5" t="s">
        <v>99</v>
      </c>
      <c r="AG100" s="5" t="s">
        <v>99</v>
      </c>
      <c r="AH100" s="15" t="s">
        <v>99</v>
      </c>
      <c r="AI100" s="14" t="s">
        <v>99</v>
      </c>
      <c r="AJ100" s="5" t="s">
        <v>99</v>
      </c>
      <c r="AK100" s="10" t="s">
        <v>99</v>
      </c>
      <c r="AL100" s="5">
        <v>1.0</v>
      </c>
      <c r="AM100" s="5" t="s">
        <v>99</v>
      </c>
      <c r="AN100" s="5" t="s">
        <v>99</v>
      </c>
      <c r="AO100" s="5" t="s">
        <v>99</v>
      </c>
      <c r="AP100" s="5" t="s">
        <v>99</v>
      </c>
      <c r="AQ100" s="5" t="s">
        <v>99</v>
      </c>
      <c r="AR100" s="5" t="s">
        <v>99</v>
      </c>
      <c r="AS100" s="5" t="s">
        <v>99</v>
      </c>
      <c r="AT100" s="5" t="s">
        <v>99</v>
      </c>
      <c r="AU100" s="5" t="s">
        <v>99</v>
      </c>
      <c r="AV100" s="5" t="s">
        <v>99</v>
      </c>
      <c r="AW100" s="5" t="s">
        <v>99</v>
      </c>
      <c r="AX100" s="5" t="s">
        <v>99</v>
      </c>
      <c r="AY100" s="5" t="s">
        <v>99</v>
      </c>
      <c r="AZ100" s="5" t="s">
        <v>99</v>
      </c>
      <c r="BA100" s="5" t="s">
        <v>99</v>
      </c>
      <c r="BB100" s="5" t="s">
        <v>99</v>
      </c>
      <c r="BC100" s="5" t="s">
        <v>99</v>
      </c>
      <c r="BD100" s="5" t="s">
        <v>99</v>
      </c>
      <c r="BE100" s="5" t="s">
        <v>99</v>
      </c>
      <c r="BF100" s="5" t="s">
        <v>99</v>
      </c>
      <c r="BG100" s="5" t="s">
        <v>99</v>
      </c>
      <c r="BH100" s="5" t="s">
        <v>99</v>
      </c>
      <c r="BI100" s="5" t="s">
        <v>99</v>
      </c>
      <c r="BJ100" s="5" t="s">
        <v>99</v>
      </c>
      <c r="BK100" s="5" t="s">
        <v>99</v>
      </c>
      <c r="BL100" s="5" t="s">
        <v>99</v>
      </c>
      <c r="BM100" s="5" t="s">
        <v>99</v>
      </c>
      <c r="BN100" s="5" t="s">
        <v>1090</v>
      </c>
      <c r="BO100" s="5" t="s">
        <v>99</v>
      </c>
      <c r="BP100" s="5" t="s">
        <v>99</v>
      </c>
      <c r="BQ100" s="5" t="s">
        <v>113</v>
      </c>
      <c r="BR100" s="5" t="s">
        <v>1091</v>
      </c>
      <c r="BS100" s="5" t="s">
        <v>99</v>
      </c>
      <c r="BT100" s="5" t="s">
        <v>99</v>
      </c>
      <c r="BU100" s="5" t="s">
        <v>99</v>
      </c>
      <c r="BV100" s="5" t="s">
        <v>99</v>
      </c>
      <c r="BW100" s="5" t="s">
        <v>99</v>
      </c>
      <c r="BX100" s="5" t="s">
        <v>99</v>
      </c>
      <c r="BY100" s="5" t="s">
        <v>99</v>
      </c>
      <c r="BZ100" s="5" t="s">
        <v>99</v>
      </c>
      <c r="CA100" s="5" t="s">
        <v>99</v>
      </c>
      <c r="CB100" s="5" t="s">
        <v>99</v>
      </c>
      <c r="CC100" s="5" t="s">
        <v>99</v>
      </c>
      <c r="CD100" s="5" t="s">
        <v>99</v>
      </c>
      <c r="CE100" s="5" t="s">
        <v>99</v>
      </c>
      <c r="CF100" s="5" t="s">
        <v>99</v>
      </c>
      <c r="CG100" s="5" t="s">
        <v>99</v>
      </c>
      <c r="CH100" s="5" t="s">
        <v>99</v>
      </c>
      <c r="CI100" s="5" t="s">
        <v>99</v>
      </c>
      <c r="CJ100" s="5" t="s">
        <v>99</v>
      </c>
      <c r="CK100" s="5" t="s">
        <v>99</v>
      </c>
      <c r="CL100" s="5" t="s">
        <v>99</v>
      </c>
      <c r="CM100" s="5" t="s">
        <v>99</v>
      </c>
      <c r="CN100" s="5" t="s">
        <v>99</v>
      </c>
      <c r="CO100" s="5" t="s">
        <v>99</v>
      </c>
      <c r="CP100" s="13" t="s">
        <v>1092</v>
      </c>
      <c r="CQ100" s="6"/>
      <c r="CR100" s="6"/>
      <c r="CS100" s="6"/>
      <c r="CT100" s="6"/>
      <c r="CU100" s="6"/>
      <c r="CV100" s="6"/>
      <c r="CW100" s="6"/>
      <c r="CX100" s="6"/>
      <c r="CY100" s="6"/>
      <c r="CZ100" s="6"/>
    </row>
    <row r="101">
      <c r="A101" s="5" t="s">
        <v>94</v>
      </c>
      <c r="B101" s="5" t="s">
        <v>352</v>
      </c>
      <c r="C101" s="5" t="s">
        <v>1093</v>
      </c>
      <c r="D101" s="5">
        <v>16473.0</v>
      </c>
      <c r="E101" s="5" t="s">
        <v>404</v>
      </c>
      <c r="F101" s="5">
        <v>1994.0</v>
      </c>
      <c r="G101" s="5" t="s">
        <v>307</v>
      </c>
      <c r="H101" s="5" t="s">
        <v>99</v>
      </c>
      <c r="I101" s="5" t="s">
        <v>208</v>
      </c>
      <c r="J101" s="5" t="s">
        <v>118</v>
      </c>
      <c r="K101" s="5" t="s">
        <v>618</v>
      </c>
      <c r="L101" s="5" t="s">
        <v>99</v>
      </c>
      <c r="M101" s="5" t="s">
        <v>365</v>
      </c>
      <c r="N101" s="5">
        <v>3.0</v>
      </c>
      <c r="O101" s="10" t="s">
        <v>1094</v>
      </c>
      <c r="P101" s="5" t="s">
        <v>742</v>
      </c>
      <c r="Q101" s="5" t="s">
        <v>1095</v>
      </c>
      <c r="R101" s="5" t="s">
        <v>1096</v>
      </c>
      <c r="S101" s="5" t="s">
        <v>742</v>
      </c>
      <c r="T101" s="5" t="s">
        <v>99</v>
      </c>
      <c r="U101" s="5" t="s">
        <v>99</v>
      </c>
      <c r="V101" s="5" t="s">
        <v>99</v>
      </c>
      <c r="W101" s="5" t="s">
        <v>99</v>
      </c>
      <c r="X101" s="5">
        <v>2345.0</v>
      </c>
      <c r="Y101" s="5" t="s">
        <v>99</v>
      </c>
      <c r="Z101" s="5" t="s">
        <v>99</v>
      </c>
      <c r="AA101" s="5" t="s">
        <v>99</v>
      </c>
      <c r="AB101" s="5" t="s">
        <v>99</v>
      </c>
      <c r="AC101" s="5" t="s">
        <v>1097</v>
      </c>
      <c r="AD101" s="5" t="s">
        <v>395</v>
      </c>
      <c r="AE101" s="5" t="s">
        <v>99</v>
      </c>
      <c r="AF101" s="5" t="s">
        <v>99</v>
      </c>
      <c r="AG101" s="5" t="s">
        <v>99</v>
      </c>
      <c r="AH101" s="15" t="s">
        <v>99</v>
      </c>
      <c r="AI101" s="14" t="s">
        <v>99</v>
      </c>
      <c r="AJ101" s="5" t="s">
        <v>99</v>
      </c>
      <c r="AK101" s="10" t="s">
        <v>99</v>
      </c>
      <c r="AL101" s="5" t="s">
        <v>99</v>
      </c>
      <c r="AM101" s="5" t="s">
        <v>99</v>
      </c>
      <c r="AN101" s="5" t="s">
        <v>99</v>
      </c>
      <c r="AO101" s="5" t="s">
        <v>99</v>
      </c>
      <c r="AP101" s="5" t="s">
        <v>99</v>
      </c>
      <c r="AQ101" s="5" t="s">
        <v>99</v>
      </c>
      <c r="AR101" s="5" t="s">
        <v>99</v>
      </c>
      <c r="AS101" s="5" t="s">
        <v>99</v>
      </c>
      <c r="AT101" s="5" t="s">
        <v>99</v>
      </c>
      <c r="AU101" s="5" t="s">
        <v>99</v>
      </c>
      <c r="AV101" s="5" t="s">
        <v>99</v>
      </c>
      <c r="AW101" s="5" t="s">
        <v>99</v>
      </c>
      <c r="AX101" s="5" t="s">
        <v>99</v>
      </c>
      <c r="AY101" s="5" t="s">
        <v>99</v>
      </c>
      <c r="AZ101" s="5" t="s">
        <v>99</v>
      </c>
      <c r="BA101" s="5" t="s">
        <v>99</v>
      </c>
      <c r="BB101" s="5" t="s">
        <v>99</v>
      </c>
      <c r="BC101" s="5" t="s">
        <v>99</v>
      </c>
      <c r="BD101" s="5" t="s">
        <v>99</v>
      </c>
      <c r="BE101" s="5" t="s">
        <v>99</v>
      </c>
      <c r="BF101" s="5" t="s">
        <v>99</v>
      </c>
      <c r="BG101" s="5" t="s">
        <v>99</v>
      </c>
      <c r="BH101" s="5" t="s">
        <v>99</v>
      </c>
      <c r="BI101" s="5" t="s">
        <v>99</v>
      </c>
      <c r="BJ101" s="5" t="s">
        <v>99</v>
      </c>
      <c r="BK101" s="5" t="s">
        <v>99</v>
      </c>
      <c r="BL101" s="5" t="s">
        <v>99</v>
      </c>
      <c r="BM101" s="5" t="s">
        <v>99</v>
      </c>
      <c r="BN101" s="5" t="s">
        <v>1098</v>
      </c>
      <c r="BO101" s="5" t="s">
        <v>99</v>
      </c>
      <c r="BP101" s="5" t="s">
        <v>99</v>
      </c>
      <c r="BQ101" s="5" t="s">
        <v>99</v>
      </c>
      <c r="BR101" s="5" t="s">
        <v>99</v>
      </c>
      <c r="BS101" s="5" t="s">
        <v>99</v>
      </c>
      <c r="BT101" s="5" t="s">
        <v>99</v>
      </c>
      <c r="BU101" s="5" t="s">
        <v>99</v>
      </c>
      <c r="BV101" s="5" t="s">
        <v>99</v>
      </c>
      <c r="BW101" s="5" t="s">
        <v>99</v>
      </c>
      <c r="BX101" s="5" t="s">
        <v>99</v>
      </c>
      <c r="BY101" s="5" t="s">
        <v>99</v>
      </c>
      <c r="BZ101" s="5" t="s">
        <v>99</v>
      </c>
      <c r="CA101" s="5" t="s">
        <v>99</v>
      </c>
      <c r="CB101" s="5" t="s">
        <v>99</v>
      </c>
      <c r="CC101" s="5" t="s">
        <v>99</v>
      </c>
      <c r="CD101" s="5" t="s">
        <v>99</v>
      </c>
      <c r="CE101" s="5" t="s">
        <v>99</v>
      </c>
      <c r="CF101" s="5" t="s">
        <v>99</v>
      </c>
      <c r="CG101" s="5" t="s">
        <v>99</v>
      </c>
      <c r="CH101" s="5" t="s">
        <v>99</v>
      </c>
      <c r="CI101" s="5" t="s">
        <v>99</v>
      </c>
      <c r="CJ101" s="5" t="s">
        <v>99</v>
      </c>
      <c r="CK101" s="10" t="s">
        <v>1099</v>
      </c>
      <c r="CL101" s="5" t="s">
        <v>99</v>
      </c>
      <c r="CM101" s="5" t="s">
        <v>99</v>
      </c>
      <c r="CN101" s="5" t="s">
        <v>99</v>
      </c>
      <c r="CO101" s="5" t="s">
        <v>99</v>
      </c>
      <c r="CP101" s="13" t="s">
        <v>1100</v>
      </c>
      <c r="CQ101" s="6"/>
      <c r="CR101" s="6"/>
      <c r="CS101" s="6"/>
      <c r="CT101" s="6"/>
      <c r="CU101" s="6"/>
      <c r="CV101" s="6"/>
      <c r="CW101" s="6"/>
      <c r="CX101" s="6"/>
      <c r="CY101" s="6"/>
      <c r="CZ101" s="6"/>
    </row>
    <row r="102">
      <c r="A102" s="5" t="s">
        <v>94</v>
      </c>
      <c r="B102" s="5" t="s">
        <v>352</v>
      </c>
      <c r="C102" s="5" t="s">
        <v>1101</v>
      </c>
      <c r="D102" s="5">
        <v>179.0</v>
      </c>
      <c r="E102" s="5" t="s">
        <v>556</v>
      </c>
      <c r="F102" s="5">
        <v>1981.0</v>
      </c>
      <c r="G102" s="5" t="s">
        <v>129</v>
      </c>
      <c r="H102" s="5" t="s">
        <v>99</v>
      </c>
      <c r="I102" s="5" t="s">
        <v>130</v>
      </c>
      <c r="J102" s="5" t="s">
        <v>101</v>
      </c>
      <c r="K102" s="5" t="s">
        <v>102</v>
      </c>
      <c r="L102" s="5" t="s">
        <v>99</v>
      </c>
      <c r="M102" s="5" t="s">
        <v>131</v>
      </c>
      <c r="N102" s="5">
        <v>3.0</v>
      </c>
      <c r="O102" s="10" t="s">
        <v>1102</v>
      </c>
      <c r="P102" s="5" t="s">
        <v>1103</v>
      </c>
      <c r="Q102" s="5" t="s">
        <v>1104</v>
      </c>
      <c r="R102" s="5" t="s">
        <v>1105</v>
      </c>
      <c r="S102" s="5" t="s">
        <v>792</v>
      </c>
      <c r="T102" s="5" t="s">
        <v>99</v>
      </c>
      <c r="U102" s="5" t="s">
        <v>99</v>
      </c>
      <c r="V102" s="5" t="s">
        <v>99</v>
      </c>
      <c r="W102" s="5" t="s">
        <v>99</v>
      </c>
      <c r="X102" s="5">
        <v>207.0</v>
      </c>
      <c r="Y102" s="5" t="s">
        <v>99</v>
      </c>
      <c r="Z102" s="5" t="s">
        <v>99</v>
      </c>
      <c r="AA102" s="5" t="s">
        <v>99</v>
      </c>
      <c r="AB102" s="5" t="s">
        <v>99</v>
      </c>
      <c r="AC102" s="5" t="s">
        <v>1106</v>
      </c>
      <c r="AD102" s="5" t="s">
        <v>1107</v>
      </c>
      <c r="AE102" s="5" t="s">
        <v>99</v>
      </c>
      <c r="AF102" s="5" t="s">
        <v>99</v>
      </c>
      <c r="AG102" s="5" t="s">
        <v>99</v>
      </c>
      <c r="AH102" s="15" t="s">
        <v>99</v>
      </c>
      <c r="AI102" s="14" t="s">
        <v>99</v>
      </c>
      <c r="AJ102" s="5" t="s">
        <v>99</v>
      </c>
      <c r="AK102" s="10" t="s">
        <v>99</v>
      </c>
      <c r="AL102" s="5">
        <v>1.0</v>
      </c>
      <c r="AM102" s="5" t="s">
        <v>99</v>
      </c>
      <c r="AN102" s="5" t="s">
        <v>99</v>
      </c>
      <c r="AO102" s="5" t="s">
        <v>99</v>
      </c>
      <c r="AP102" s="5" t="s">
        <v>99</v>
      </c>
      <c r="AQ102" s="5" t="s">
        <v>99</v>
      </c>
      <c r="AR102" s="5" t="s">
        <v>99</v>
      </c>
      <c r="AS102" s="5" t="s">
        <v>99</v>
      </c>
      <c r="AT102" s="5" t="s">
        <v>99</v>
      </c>
      <c r="AU102" s="5" t="s">
        <v>99</v>
      </c>
      <c r="AV102" s="5" t="s">
        <v>99</v>
      </c>
      <c r="AW102" s="5" t="s">
        <v>99</v>
      </c>
      <c r="AX102" s="5" t="s">
        <v>99</v>
      </c>
      <c r="AY102" s="5" t="s">
        <v>99</v>
      </c>
      <c r="AZ102" s="5" t="s">
        <v>247</v>
      </c>
      <c r="BA102" s="5" t="s">
        <v>99</v>
      </c>
      <c r="BB102" s="5" t="s">
        <v>99</v>
      </c>
      <c r="BC102" s="5" t="s">
        <v>99</v>
      </c>
      <c r="BD102" s="5" t="s">
        <v>99</v>
      </c>
      <c r="BE102" s="5" t="s">
        <v>99</v>
      </c>
      <c r="BF102" s="5" t="s">
        <v>99</v>
      </c>
      <c r="BG102" s="5" t="s">
        <v>99</v>
      </c>
      <c r="BH102" s="5" t="s">
        <v>99</v>
      </c>
      <c r="BI102" s="5" t="s">
        <v>99</v>
      </c>
      <c r="BJ102" s="5" t="s">
        <v>99</v>
      </c>
      <c r="BK102" s="5" t="s">
        <v>99</v>
      </c>
      <c r="BL102" s="5" t="s">
        <v>99</v>
      </c>
      <c r="BM102" s="5" t="s">
        <v>99</v>
      </c>
      <c r="BN102" s="5" t="s">
        <v>1108</v>
      </c>
      <c r="BO102" s="5" t="s">
        <v>99</v>
      </c>
      <c r="BP102" s="5" t="s">
        <v>99</v>
      </c>
      <c r="BQ102" s="5" t="s">
        <v>99</v>
      </c>
      <c r="BR102" s="5" t="s">
        <v>99</v>
      </c>
      <c r="BS102" s="5" t="s">
        <v>99</v>
      </c>
      <c r="BT102" s="5" t="s">
        <v>99</v>
      </c>
      <c r="BU102" s="5" t="s">
        <v>99</v>
      </c>
      <c r="BV102" s="5" t="s">
        <v>99</v>
      </c>
      <c r="BW102" s="5" t="s">
        <v>99</v>
      </c>
      <c r="BX102" s="5" t="s">
        <v>99</v>
      </c>
      <c r="BY102" s="5" t="s">
        <v>99</v>
      </c>
      <c r="BZ102" s="5" t="s">
        <v>99</v>
      </c>
      <c r="CA102" s="5" t="s">
        <v>99</v>
      </c>
      <c r="CB102" s="5" t="s">
        <v>99</v>
      </c>
      <c r="CC102" s="5" t="s">
        <v>99</v>
      </c>
      <c r="CD102" s="5" t="s">
        <v>99</v>
      </c>
      <c r="CE102" s="5" t="s">
        <v>99</v>
      </c>
      <c r="CF102" s="5" t="s">
        <v>99</v>
      </c>
      <c r="CG102" s="5" t="s">
        <v>99</v>
      </c>
      <c r="CH102" s="5" t="s">
        <v>99</v>
      </c>
      <c r="CI102" s="5" t="s">
        <v>99</v>
      </c>
      <c r="CJ102" s="5" t="s">
        <v>99</v>
      </c>
      <c r="CK102" s="5" t="s">
        <v>99</v>
      </c>
      <c r="CL102" s="5" t="s">
        <v>99</v>
      </c>
      <c r="CM102" s="5" t="s">
        <v>99</v>
      </c>
      <c r="CN102" s="5" t="s">
        <v>99</v>
      </c>
      <c r="CO102" s="5" t="s">
        <v>99</v>
      </c>
      <c r="CP102" s="13" t="s">
        <v>1109</v>
      </c>
      <c r="CQ102" s="6"/>
      <c r="CR102" s="6"/>
      <c r="CS102" s="6"/>
      <c r="CT102" s="6"/>
      <c r="CU102" s="6"/>
      <c r="CV102" s="6"/>
      <c r="CW102" s="6"/>
      <c r="CX102" s="6"/>
      <c r="CY102" s="6"/>
      <c r="CZ102" s="6"/>
    </row>
    <row r="103">
      <c r="A103" s="5" t="s">
        <v>94</v>
      </c>
      <c r="B103" s="5" t="s">
        <v>352</v>
      </c>
      <c r="C103" s="5" t="s">
        <v>1101</v>
      </c>
      <c r="D103" s="5">
        <v>179.0</v>
      </c>
      <c r="E103" s="5" t="s">
        <v>556</v>
      </c>
      <c r="F103" s="5">
        <v>1982.0</v>
      </c>
      <c r="G103" s="5" t="s">
        <v>307</v>
      </c>
      <c r="H103" s="5" t="s">
        <v>99</v>
      </c>
      <c r="I103" s="5" t="s">
        <v>208</v>
      </c>
      <c r="J103" s="5" t="s">
        <v>101</v>
      </c>
      <c r="K103" s="5" t="s">
        <v>102</v>
      </c>
      <c r="L103" s="5" t="s">
        <v>99</v>
      </c>
      <c r="M103" s="5" t="s">
        <v>219</v>
      </c>
      <c r="N103" s="5">
        <v>2.0</v>
      </c>
      <c r="O103" s="10" t="s">
        <v>1110</v>
      </c>
      <c r="P103" s="5" t="s">
        <v>1111</v>
      </c>
      <c r="Q103" s="5" t="s">
        <v>1104</v>
      </c>
      <c r="R103" s="5" t="s">
        <v>1112</v>
      </c>
      <c r="S103" s="5" t="s">
        <v>99</v>
      </c>
      <c r="T103" s="5" t="s">
        <v>99</v>
      </c>
      <c r="U103" s="5" t="s">
        <v>99</v>
      </c>
      <c r="V103" s="5" t="s">
        <v>99</v>
      </c>
      <c r="W103" s="5" t="s">
        <v>99</v>
      </c>
      <c r="X103" s="5">
        <v>207.0</v>
      </c>
      <c r="Y103" s="5" t="s">
        <v>99</v>
      </c>
      <c r="Z103" s="5" t="s">
        <v>99</v>
      </c>
      <c r="AA103" s="5" t="s">
        <v>99</v>
      </c>
      <c r="AB103" s="5" t="s">
        <v>99</v>
      </c>
      <c r="AC103" s="5" t="s">
        <v>1106</v>
      </c>
      <c r="AD103" s="5" t="s">
        <v>1107</v>
      </c>
      <c r="AE103" s="5" t="s">
        <v>99</v>
      </c>
      <c r="AF103" s="5" t="s">
        <v>99</v>
      </c>
      <c r="AG103" s="5" t="s">
        <v>99</v>
      </c>
      <c r="AH103" s="11">
        <f>CONVERT(AJ103, "yd", "m")</f>
        <v>30.1752</v>
      </c>
      <c r="AI103" s="12">
        <f>CONVERT(AH103, "m", "ft")</f>
        <v>99</v>
      </c>
      <c r="AJ103" s="5">
        <v>33.0</v>
      </c>
      <c r="AK103" s="10" t="s">
        <v>99</v>
      </c>
      <c r="AL103" s="5">
        <v>1.0</v>
      </c>
      <c r="AM103" s="5">
        <v>10.0</v>
      </c>
      <c r="AN103" s="5" t="s">
        <v>99</v>
      </c>
      <c r="AO103" s="5" t="s">
        <v>99</v>
      </c>
      <c r="AP103" s="5" t="s">
        <v>99</v>
      </c>
      <c r="AQ103" s="5" t="s">
        <v>99</v>
      </c>
      <c r="AR103" s="5" t="s">
        <v>99</v>
      </c>
      <c r="AS103" s="5" t="s">
        <v>99</v>
      </c>
      <c r="AT103" s="5" t="s">
        <v>99</v>
      </c>
      <c r="AU103" s="5" t="s">
        <v>99</v>
      </c>
      <c r="AV103" s="5" t="s">
        <v>281</v>
      </c>
      <c r="AW103" s="5" t="s">
        <v>99</v>
      </c>
      <c r="AX103" s="5" t="s">
        <v>99</v>
      </c>
      <c r="AY103" s="5" t="s">
        <v>99</v>
      </c>
      <c r="AZ103" s="5" t="s">
        <v>99</v>
      </c>
      <c r="BA103" s="5" t="s">
        <v>99</v>
      </c>
      <c r="BB103" s="5" t="s">
        <v>99</v>
      </c>
      <c r="BC103" s="5" t="s">
        <v>99</v>
      </c>
      <c r="BD103" s="5" t="s">
        <v>99</v>
      </c>
      <c r="BE103" s="5" t="s">
        <v>99</v>
      </c>
      <c r="BF103" s="5" t="s">
        <v>99</v>
      </c>
      <c r="BG103" s="5" t="s">
        <v>99</v>
      </c>
      <c r="BH103" s="5" t="s">
        <v>99</v>
      </c>
      <c r="BI103" s="5" t="s">
        <v>746</v>
      </c>
      <c r="BJ103" s="5" t="s">
        <v>99</v>
      </c>
      <c r="BK103" s="5" t="s">
        <v>99</v>
      </c>
      <c r="BL103" s="5" t="s">
        <v>99</v>
      </c>
      <c r="BM103" s="5" t="s">
        <v>99</v>
      </c>
      <c r="BN103" s="5" t="s">
        <v>1113</v>
      </c>
      <c r="BO103" s="5" t="s">
        <v>99</v>
      </c>
      <c r="BP103" s="5" t="s">
        <v>99</v>
      </c>
      <c r="BQ103" s="5" t="s">
        <v>113</v>
      </c>
      <c r="BR103" s="5" t="s">
        <v>99</v>
      </c>
      <c r="BS103" s="5" t="s">
        <v>99</v>
      </c>
      <c r="BT103" s="5" t="s">
        <v>99</v>
      </c>
      <c r="BU103" s="5" t="s">
        <v>99</v>
      </c>
      <c r="BV103" s="5" t="s">
        <v>99</v>
      </c>
      <c r="BW103" s="5" t="s">
        <v>99</v>
      </c>
      <c r="BX103" s="5" t="s">
        <v>99</v>
      </c>
      <c r="BY103" s="5" t="s">
        <v>99</v>
      </c>
      <c r="BZ103" s="5" t="s">
        <v>99</v>
      </c>
      <c r="CA103" s="5" t="s">
        <v>99</v>
      </c>
      <c r="CB103" s="5" t="s">
        <v>99</v>
      </c>
      <c r="CC103" s="5" t="s">
        <v>99</v>
      </c>
      <c r="CD103" s="5" t="s">
        <v>99</v>
      </c>
      <c r="CE103" s="5" t="s">
        <v>99</v>
      </c>
      <c r="CF103" s="5" t="s">
        <v>99</v>
      </c>
      <c r="CG103" s="5" t="s">
        <v>99</v>
      </c>
      <c r="CH103" s="5" t="s">
        <v>99</v>
      </c>
      <c r="CI103" s="5" t="s">
        <v>99</v>
      </c>
      <c r="CJ103" s="5" t="s">
        <v>99</v>
      </c>
      <c r="CK103" s="5" t="s">
        <v>99</v>
      </c>
      <c r="CL103" s="5" t="s">
        <v>99</v>
      </c>
      <c r="CM103" s="5" t="s">
        <v>99</v>
      </c>
      <c r="CN103" s="5" t="s">
        <v>99</v>
      </c>
      <c r="CO103" s="5" t="s">
        <v>99</v>
      </c>
      <c r="CP103" s="13" t="s">
        <v>1109</v>
      </c>
      <c r="CQ103" s="6"/>
      <c r="CR103" s="6"/>
      <c r="CS103" s="6"/>
      <c r="CT103" s="6"/>
      <c r="CU103" s="6"/>
      <c r="CV103" s="6"/>
      <c r="CW103" s="6"/>
      <c r="CX103" s="6"/>
      <c r="CY103" s="6"/>
      <c r="CZ103" s="6"/>
    </row>
    <row r="104">
      <c r="A104" s="5" t="s">
        <v>94</v>
      </c>
      <c r="B104" s="5" t="s">
        <v>352</v>
      </c>
      <c r="C104" s="5" t="s">
        <v>1114</v>
      </c>
      <c r="D104" s="5">
        <v>8171.0</v>
      </c>
      <c r="E104" s="5" t="s">
        <v>99</v>
      </c>
      <c r="F104" s="5">
        <v>2004.0</v>
      </c>
      <c r="G104" s="5" t="s">
        <v>665</v>
      </c>
      <c r="H104" s="5">
        <v>4.0</v>
      </c>
      <c r="I104" s="5" t="s">
        <v>208</v>
      </c>
      <c r="J104" s="5" t="s">
        <v>101</v>
      </c>
      <c r="K104" s="5" t="s">
        <v>102</v>
      </c>
      <c r="L104" s="5" t="s">
        <v>99</v>
      </c>
      <c r="M104" s="5" t="s">
        <v>209</v>
      </c>
      <c r="N104" s="5">
        <v>1.0</v>
      </c>
      <c r="O104" s="10" t="s">
        <v>1115</v>
      </c>
      <c r="P104" s="5" t="s">
        <v>1116</v>
      </c>
      <c r="Q104" s="5" t="s">
        <v>1117</v>
      </c>
      <c r="R104" s="5" t="s">
        <v>1118</v>
      </c>
      <c r="S104" s="5" t="s">
        <v>1119</v>
      </c>
      <c r="T104" s="5">
        <v>33.3627125</v>
      </c>
      <c r="U104" s="5">
        <v>-86.6454144</v>
      </c>
      <c r="V104" s="5">
        <v>172.0</v>
      </c>
      <c r="W104" s="5">
        <v>558.0</v>
      </c>
      <c r="X104" s="5">
        <v>2345.0</v>
      </c>
      <c r="Y104" s="5" t="s">
        <v>99</v>
      </c>
      <c r="Z104" s="5" t="s">
        <v>255</v>
      </c>
      <c r="AA104" s="5" t="s">
        <v>135</v>
      </c>
      <c r="AB104" s="5">
        <v>93.0</v>
      </c>
      <c r="AC104" s="5" t="s">
        <v>561</v>
      </c>
      <c r="AD104" s="5" t="s">
        <v>395</v>
      </c>
      <c r="AE104" s="5" t="s">
        <v>99</v>
      </c>
      <c r="AF104" s="5" t="s">
        <v>99</v>
      </c>
      <c r="AG104" s="5" t="s">
        <v>99</v>
      </c>
      <c r="AH104" s="15" t="s">
        <v>99</v>
      </c>
      <c r="AI104" s="14" t="s">
        <v>99</v>
      </c>
      <c r="AJ104" s="5" t="s">
        <v>99</v>
      </c>
      <c r="AK104" s="10" t="s">
        <v>99</v>
      </c>
      <c r="AL104" s="5">
        <v>1.0</v>
      </c>
      <c r="AM104" s="5">
        <v>9.0</v>
      </c>
      <c r="AN104" s="5" t="s">
        <v>99</v>
      </c>
      <c r="AO104" s="5" t="s">
        <v>99</v>
      </c>
      <c r="AP104" s="5" t="s">
        <v>99</v>
      </c>
      <c r="AQ104" s="5" t="s">
        <v>99</v>
      </c>
      <c r="AR104" s="5" t="s">
        <v>99</v>
      </c>
      <c r="AS104" s="5" t="s">
        <v>99</v>
      </c>
      <c r="AT104" s="5" t="s">
        <v>99</v>
      </c>
      <c r="AU104" s="5" t="s">
        <v>99</v>
      </c>
      <c r="AV104" s="5" t="s">
        <v>491</v>
      </c>
      <c r="AW104" s="5">
        <v>6.0</v>
      </c>
      <c r="AX104" s="5" t="s">
        <v>99</v>
      </c>
      <c r="AY104" s="5" t="s">
        <v>99</v>
      </c>
      <c r="AZ104" s="5" t="s">
        <v>99</v>
      </c>
      <c r="BA104" s="5" t="s">
        <v>99</v>
      </c>
      <c r="BB104" s="5" t="s">
        <v>99</v>
      </c>
      <c r="BC104" s="5" t="s">
        <v>99</v>
      </c>
      <c r="BD104" s="5" t="s">
        <v>99</v>
      </c>
      <c r="BE104" s="5" t="s">
        <v>99</v>
      </c>
      <c r="BF104" s="5" t="s">
        <v>99</v>
      </c>
      <c r="BG104" s="5" t="s">
        <v>99</v>
      </c>
      <c r="BH104" s="5" t="s">
        <v>99</v>
      </c>
      <c r="BI104" s="5" t="s">
        <v>99</v>
      </c>
      <c r="BJ104" s="5" t="s">
        <v>99</v>
      </c>
      <c r="BK104" s="5" t="s">
        <v>99</v>
      </c>
      <c r="BL104" s="5" t="s">
        <v>1120</v>
      </c>
      <c r="BM104" s="5" t="s">
        <v>99</v>
      </c>
      <c r="BN104" s="5" t="s">
        <v>209</v>
      </c>
      <c r="BO104" s="5" t="s">
        <v>99</v>
      </c>
      <c r="BP104" s="5" t="s">
        <v>1121</v>
      </c>
      <c r="BQ104" s="5" t="s">
        <v>113</v>
      </c>
      <c r="BR104" s="5" t="s">
        <v>99</v>
      </c>
      <c r="BS104" s="5" t="s">
        <v>99</v>
      </c>
      <c r="BT104" s="5" t="s">
        <v>99</v>
      </c>
      <c r="BU104" s="5" t="s">
        <v>99</v>
      </c>
      <c r="BV104" s="5" t="s">
        <v>99</v>
      </c>
      <c r="BW104" s="5" t="s">
        <v>99</v>
      </c>
      <c r="BX104" s="5" t="s">
        <v>99</v>
      </c>
      <c r="BY104" s="5" t="s">
        <v>99</v>
      </c>
      <c r="BZ104" s="5" t="s">
        <v>99</v>
      </c>
      <c r="CA104" s="5" t="s">
        <v>99</v>
      </c>
      <c r="CB104" s="5" t="s">
        <v>99</v>
      </c>
      <c r="CC104" s="5" t="s">
        <v>99</v>
      </c>
      <c r="CD104" s="5" t="s">
        <v>99</v>
      </c>
      <c r="CE104" s="5" t="s">
        <v>99</v>
      </c>
      <c r="CF104" s="5" t="s">
        <v>99</v>
      </c>
      <c r="CG104" s="5" t="s">
        <v>99</v>
      </c>
      <c r="CH104" s="6">
        <f>24.5/5</f>
        <v>4.9</v>
      </c>
      <c r="CI104" s="5" t="s">
        <v>99</v>
      </c>
      <c r="CJ104" s="5" t="s">
        <v>1122</v>
      </c>
      <c r="CK104" s="10" t="s">
        <v>1123</v>
      </c>
      <c r="CL104" s="5" t="s">
        <v>112</v>
      </c>
      <c r="CM104" s="5" t="s">
        <v>99</v>
      </c>
      <c r="CN104" s="5" t="s">
        <v>99</v>
      </c>
      <c r="CO104" s="5" t="s">
        <v>99</v>
      </c>
      <c r="CP104" s="13" t="s">
        <v>1124</v>
      </c>
      <c r="CQ104" s="6"/>
      <c r="CR104" s="6"/>
      <c r="CS104" s="6"/>
      <c r="CT104" s="6"/>
      <c r="CU104" s="6"/>
      <c r="CV104" s="6"/>
      <c r="CW104" s="6"/>
      <c r="CX104" s="6"/>
      <c r="CY104" s="6"/>
      <c r="CZ104" s="6"/>
    </row>
    <row r="105">
      <c r="A105" s="5" t="s">
        <v>94</v>
      </c>
      <c r="B105" s="5" t="s">
        <v>352</v>
      </c>
      <c r="C105" s="5" t="s">
        <v>1125</v>
      </c>
      <c r="D105" s="5">
        <v>8679.0</v>
      </c>
      <c r="E105" s="5" t="s">
        <v>99</v>
      </c>
      <c r="F105" s="5">
        <v>1986.0</v>
      </c>
      <c r="G105" s="5" t="s">
        <v>485</v>
      </c>
      <c r="H105" s="5" t="s">
        <v>99</v>
      </c>
      <c r="I105" s="5" t="s">
        <v>130</v>
      </c>
      <c r="J105" s="5" t="s">
        <v>101</v>
      </c>
      <c r="K105" s="5" t="s">
        <v>102</v>
      </c>
      <c r="L105" s="5" t="s">
        <v>99</v>
      </c>
      <c r="M105" s="5" t="s">
        <v>103</v>
      </c>
      <c r="N105" s="5">
        <v>1.0</v>
      </c>
      <c r="O105" s="10" t="s">
        <v>1126</v>
      </c>
      <c r="P105" s="5" t="s">
        <v>1127</v>
      </c>
      <c r="Q105" s="5" t="s">
        <v>1128</v>
      </c>
      <c r="R105" s="5" t="s">
        <v>99</v>
      </c>
      <c r="S105" s="5" t="s">
        <v>99</v>
      </c>
      <c r="T105" s="5" t="s">
        <v>99</v>
      </c>
      <c r="U105" s="5" t="s">
        <v>99</v>
      </c>
      <c r="V105" s="5" t="s">
        <v>99</v>
      </c>
      <c r="W105" s="5" t="s">
        <v>99</v>
      </c>
      <c r="X105" s="5">
        <v>1907.0</v>
      </c>
      <c r="Y105" s="5" t="s">
        <v>99</v>
      </c>
      <c r="Z105" s="5" t="s">
        <v>161</v>
      </c>
      <c r="AA105" s="5" t="s">
        <v>99</v>
      </c>
      <c r="AB105" s="5" t="s">
        <v>99</v>
      </c>
      <c r="AC105" s="5" t="s">
        <v>1129</v>
      </c>
      <c r="AD105" s="5" t="s">
        <v>511</v>
      </c>
      <c r="AE105" s="5" t="s">
        <v>99</v>
      </c>
      <c r="AF105" s="5" t="s">
        <v>99</v>
      </c>
      <c r="AG105" s="5" t="s">
        <v>99</v>
      </c>
      <c r="AH105" s="11">
        <f>CONVERT(AJ105, "yd", "m")</f>
        <v>2.7432</v>
      </c>
      <c r="AI105" s="12">
        <f>CONVERT(AH105, "m", "ft")</f>
        <v>9</v>
      </c>
      <c r="AJ105" s="5">
        <v>3.0</v>
      </c>
      <c r="AK105" s="10" t="s">
        <v>99</v>
      </c>
      <c r="AL105" s="5">
        <v>1.0</v>
      </c>
      <c r="AM105" s="5" t="s">
        <v>99</v>
      </c>
      <c r="AN105" s="5" t="s">
        <v>99</v>
      </c>
      <c r="AO105" s="5" t="s">
        <v>99</v>
      </c>
      <c r="AP105" s="5" t="s">
        <v>99</v>
      </c>
      <c r="AQ105" s="5" t="s">
        <v>99</v>
      </c>
      <c r="AR105" s="5" t="s">
        <v>99</v>
      </c>
      <c r="AS105" s="5" t="s">
        <v>99</v>
      </c>
      <c r="AT105" s="5" t="s">
        <v>99</v>
      </c>
      <c r="AU105" s="5" t="s">
        <v>99</v>
      </c>
      <c r="AV105" s="5" t="s">
        <v>1130</v>
      </c>
      <c r="AW105" s="5">
        <v>6.0</v>
      </c>
      <c r="AX105" s="5" t="s">
        <v>138</v>
      </c>
      <c r="AY105" s="5" t="s">
        <v>99</v>
      </c>
      <c r="AZ105" s="5" t="s">
        <v>99</v>
      </c>
      <c r="BA105" s="5" t="s">
        <v>99</v>
      </c>
      <c r="BB105" s="5" t="s">
        <v>112</v>
      </c>
      <c r="BC105" s="5" t="s">
        <v>99</v>
      </c>
      <c r="BD105" s="5" t="s">
        <v>99</v>
      </c>
      <c r="BE105" s="5" t="s">
        <v>99</v>
      </c>
      <c r="BF105" s="5" t="s">
        <v>99</v>
      </c>
      <c r="BG105" s="5" t="s">
        <v>99</v>
      </c>
      <c r="BH105" s="5" t="s">
        <v>99</v>
      </c>
      <c r="BI105" s="5" t="s">
        <v>732</v>
      </c>
      <c r="BJ105" s="5" t="s">
        <v>681</v>
      </c>
      <c r="BK105" s="5" t="s">
        <v>99</v>
      </c>
      <c r="BL105" s="5" t="s">
        <v>1131</v>
      </c>
      <c r="BM105" s="5" t="s">
        <v>1132</v>
      </c>
      <c r="BN105" s="5" t="s">
        <v>1133</v>
      </c>
      <c r="BO105" s="5" t="s">
        <v>112</v>
      </c>
      <c r="BP105" s="5" t="s">
        <v>1134</v>
      </c>
      <c r="BQ105" s="5" t="s">
        <v>113</v>
      </c>
      <c r="BR105" s="5" t="s">
        <v>1135</v>
      </c>
      <c r="BS105" s="5" t="s">
        <v>99</v>
      </c>
      <c r="BT105" s="5" t="s">
        <v>99</v>
      </c>
      <c r="BU105" s="5" t="s">
        <v>99</v>
      </c>
      <c r="BV105" s="5" t="s">
        <v>99</v>
      </c>
      <c r="BW105" s="5" t="s">
        <v>99</v>
      </c>
      <c r="BX105" s="5" t="s">
        <v>99</v>
      </c>
      <c r="BY105" s="5" t="s">
        <v>99</v>
      </c>
      <c r="BZ105" s="5" t="s">
        <v>99</v>
      </c>
      <c r="CA105" s="5" t="s">
        <v>99</v>
      </c>
      <c r="CB105" s="5" t="s">
        <v>99</v>
      </c>
      <c r="CC105" s="5" t="s">
        <v>99</v>
      </c>
      <c r="CD105" s="5" t="s">
        <v>99</v>
      </c>
      <c r="CE105" s="5" t="s">
        <v>99</v>
      </c>
      <c r="CF105" s="5" t="s">
        <v>99</v>
      </c>
      <c r="CG105" s="5" t="s">
        <v>99</v>
      </c>
      <c r="CH105" s="5" t="s">
        <v>99</v>
      </c>
      <c r="CI105" s="5" t="s">
        <v>99</v>
      </c>
      <c r="CJ105" s="5" t="s">
        <v>99</v>
      </c>
      <c r="CK105" s="10" t="s">
        <v>1136</v>
      </c>
      <c r="CL105" s="5" t="s">
        <v>99</v>
      </c>
      <c r="CM105" s="5" t="s">
        <v>99</v>
      </c>
      <c r="CN105" s="5" t="s">
        <v>99</v>
      </c>
      <c r="CO105" s="5" t="s">
        <v>99</v>
      </c>
      <c r="CP105" s="13" t="s">
        <v>1137</v>
      </c>
      <c r="CQ105" s="6"/>
      <c r="CR105" s="6"/>
      <c r="CS105" s="6"/>
      <c r="CT105" s="6"/>
      <c r="CU105" s="6"/>
      <c r="CV105" s="6"/>
      <c r="CW105" s="6"/>
      <c r="CX105" s="6"/>
      <c r="CY105" s="6"/>
      <c r="CZ105" s="6"/>
    </row>
    <row r="106">
      <c r="A106" s="5" t="s">
        <v>94</v>
      </c>
      <c r="B106" s="5" t="s">
        <v>352</v>
      </c>
      <c r="C106" s="5" t="s">
        <v>1125</v>
      </c>
      <c r="D106" s="5">
        <v>10501.0</v>
      </c>
      <c r="E106" s="5" t="s">
        <v>142</v>
      </c>
      <c r="F106" s="5">
        <v>2005.0</v>
      </c>
      <c r="G106" s="5" t="s">
        <v>98</v>
      </c>
      <c r="H106" s="5">
        <v>5.0</v>
      </c>
      <c r="I106" s="5" t="s">
        <v>100</v>
      </c>
      <c r="J106" s="5" t="s">
        <v>118</v>
      </c>
      <c r="K106" s="5" t="s">
        <v>145</v>
      </c>
      <c r="L106" s="5" t="s">
        <v>99</v>
      </c>
      <c r="M106" s="5" t="s">
        <v>99</v>
      </c>
      <c r="N106" s="5">
        <v>2.0</v>
      </c>
      <c r="O106" s="10" t="s">
        <v>1138</v>
      </c>
      <c r="P106" s="5" t="s">
        <v>1139</v>
      </c>
      <c r="Q106" s="5" t="s">
        <v>1140</v>
      </c>
      <c r="R106" s="5" t="s">
        <v>1141</v>
      </c>
      <c r="S106" s="5" t="s">
        <v>99</v>
      </c>
      <c r="T106" s="5" t="s">
        <v>99</v>
      </c>
      <c r="U106" s="5" t="s">
        <v>99</v>
      </c>
      <c r="V106" s="5" t="s">
        <v>99</v>
      </c>
      <c r="W106" s="5" t="s">
        <v>99</v>
      </c>
      <c r="X106" s="5" t="s">
        <v>99</v>
      </c>
      <c r="Y106" s="5" t="s">
        <v>99</v>
      </c>
      <c r="Z106" s="5" t="s">
        <v>99</v>
      </c>
      <c r="AA106" s="5" t="s">
        <v>214</v>
      </c>
      <c r="AB106" s="5">
        <v>17.0</v>
      </c>
      <c r="AC106" s="5" t="s">
        <v>1142</v>
      </c>
      <c r="AD106" s="5" t="s">
        <v>99</v>
      </c>
      <c r="AE106" s="5" t="s">
        <v>99</v>
      </c>
      <c r="AF106" s="5" t="s">
        <v>99</v>
      </c>
      <c r="AG106" s="5" t="s">
        <v>99</v>
      </c>
      <c r="AH106" s="15" t="s">
        <v>99</v>
      </c>
      <c r="AI106" s="14" t="s">
        <v>99</v>
      </c>
      <c r="AJ106" s="5" t="s">
        <v>99</v>
      </c>
      <c r="AK106" s="10" t="s">
        <v>99</v>
      </c>
      <c r="AL106" s="5" t="s">
        <v>99</v>
      </c>
      <c r="AM106" s="5" t="s">
        <v>99</v>
      </c>
      <c r="AN106" s="5" t="s">
        <v>99</v>
      </c>
      <c r="AO106" s="5" t="s">
        <v>99</v>
      </c>
      <c r="AP106" s="5" t="s">
        <v>99</v>
      </c>
      <c r="AQ106" s="5" t="s">
        <v>99</v>
      </c>
      <c r="AR106" s="5" t="s">
        <v>99</v>
      </c>
      <c r="AS106" s="5" t="s">
        <v>99</v>
      </c>
      <c r="AT106" s="5" t="s">
        <v>99</v>
      </c>
      <c r="AU106" s="5" t="s">
        <v>99</v>
      </c>
      <c r="AV106" s="5" t="s">
        <v>99</v>
      </c>
      <c r="AW106" s="5" t="s">
        <v>99</v>
      </c>
      <c r="AX106" s="5" t="s">
        <v>99</v>
      </c>
      <c r="AY106" s="5" t="s">
        <v>99</v>
      </c>
      <c r="AZ106" s="5" t="s">
        <v>99</v>
      </c>
      <c r="BA106" s="5" t="s">
        <v>99</v>
      </c>
      <c r="BB106" s="5" t="s">
        <v>99</v>
      </c>
      <c r="BC106" s="5" t="s">
        <v>99</v>
      </c>
      <c r="BD106" s="5" t="s">
        <v>99</v>
      </c>
      <c r="BE106" s="5" t="s">
        <v>99</v>
      </c>
      <c r="BF106" s="5" t="s">
        <v>99</v>
      </c>
      <c r="BG106" s="5" t="s">
        <v>99</v>
      </c>
      <c r="BH106" s="5" t="s">
        <v>99</v>
      </c>
      <c r="BI106" s="5" t="s">
        <v>99</v>
      </c>
      <c r="BJ106" s="5" t="s">
        <v>99</v>
      </c>
      <c r="BK106" s="5" t="s">
        <v>99</v>
      </c>
      <c r="BL106" s="5" t="s">
        <v>99</v>
      </c>
      <c r="BM106" s="5" t="s">
        <v>99</v>
      </c>
      <c r="BN106" s="5" t="s">
        <v>99</v>
      </c>
      <c r="BO106" s="5" t="s">
        <v>99</v>
      </c>
      <c r="BP106" s="5" t="s">
        <v>99</v>
      </c>
      <c r="BQ106" s="5" t="s">
        <v>99</v>
      </c>
      <c r="BR106" s="5" t="s">
        <v>99</v>
      </c>
      <c r="BS106" s="5" t="s">
        <v>99</v>
      </c>
      <c r="BT106" s="5" t="s">
        <v>99</v>
      </c>
      <c r="BU106" s="5">
        <v>2.0</v>
      </c>
      <c r="BV106" s="5" t="s">
        <v>99</v>
      </c>
      <c r="BW106" s="5" t="s">
        <v>99</v>
      </c>
      <c r="BX106" s="5">
        <v>16.0</v>
      </c>
      <c r="BY106" s="5">
        <v>5.0</v>
      </c>
      <c r="BZ106" s="5" t="s">
        <v>99</v>
      </c>
      <c r="CA106" s="5" t="s">
        <v>99</v>
      </c>
      <c r="CB106" s="5">
        <v>8.0</v>
      </c>
      <c r="CC106" s="5">
        <v>3.5</v>
      </c>
      <c r="CD106" s="5" t="s">
        <v>99</v>
      </c>
      <c r="CE106" s="5">
        <v>2.5</v>
      </c>
      <c r="CF106" s="5" t="s">
        <v>99</v>
      </c>
      <c r="CG106" s="5" t="s">
        <v>99</v>
      </c>
      <c r="CH106" s="5" t="s">
        <v>99</v>
      </c>
      <c r="CI106" s="5" t="s">
        <v>99</v>
      </c>
      <c r="CJ106" s="5" t="s">
        <v>1143</v>
      </c>
      <c r="CK106" s="10" t="s">
        <v>1144</v>
      </c>
      <c r="CL106" s="5" t="s">
        <v>99</v>
      </c>
      <c r="CM106" s="5" t="s">
        <v>99</v>
      </c>
      <c r="CN106" s="5" t="s">
        <v>99</v>
      </c>
      <c r="CO106" s="5" t="s">
        <v>99</v>
      </c>
      <c r="CP106" s="13" t="s">
        <v>1145</v>
      </c>
      <c r="CQ106" s="6"/>
      <c r="CR106" s="6"/>
      <c r="CS106" s="6"/>
      <c r="CT106" s="6"/>
      <c r="CU106" s="6"/>
      <c r="CV106" s="6"/>
      <c r="CW106" s="6"/>
      <c r="CX106" s="6"/>
      <c r="CY106" s="6"/>
      <c r="CZ106" s="6"/>
    </row>
    <row r="107">
      <c r="A107" s="5" t="s">
        <v>94</v>
      </c>
      <c r="B107" s="5" t="s">
        <v>352</v>
      </c>
      <c r="C107" s="5" t="s">
        <v>1125</v>
      </c>
      <c r="D107" s="5">
        <v>22539.0</v>
      </c>
      <c r="E107" s="5" t="s">
        <v>404</v>
      </c>
      <c r="F107" s="5">
        <v>2007.0</v>
      </c>
      <c r="G107" s="5" t="s">
        <v>143</v>
      </c>
      <c r="H107" s="5">
        <v>18.0</v>
      </c>
      <c r="I107" s="5" t="s">
        <v>144</v>
      </c>
      <c r="J107" s="5" t="s">
        <v>101</v>
      </c>
      <c r="K107" s="5" t="s">
        <v>102</v>
      </c>
      <c r="L107" s="5" t="s">
        <v>99</v>
      </c>
      <c r="M107" s="5" t="s">
        <v>219</v>
      </c>
      <c r="N107" s="5">
        <v>2.0</v>
      </c>
      <c r="O107" s="10" t="s">
        <v>1146</v>
      </c>
      <c r="P107" s="5" t="s">
        <v>1147</v>
      </c>
      <c r="Q107" s="5" t="s">
        <v>1128</v>
      </c>
      <c r="R107" s="5" t="s">
        <v>1148</v>
      </c>
      <c r="S107" s="5" t="s">
        <v>1149</v>
      </c>
      <c r="T107" s="5" t="s">
        <v>99</v>
      </c>
      <c r="U107" s="5" t="s">
        <v>99</v>
      </c>
      <c r="V107" s="5" t="s">
        <v>99</v>
      </c>
      <c r="W107" s="5" t="s">
        <v>99</v>
      </c>
      <c r="X107" s="5">
        <v>207.0</v>
      </c>
      <c r="Y107" s="5" t="s">
        <v>409</v>
      </c>
      <c r="Z107" s="5" t="s">
        <v>99</v>
      </c>
      <c r="AA107" s="5" t="s">
        <v>150</v>
      </c>
      <c r="AB107" s="5">
        <v>17.0</v>
      </c>
      <c r="AC107" s="5" t="s">
        <v>1150</v>
      </c>
      <c r="AD107" s="5" t="s">
        <v>395</v>
      </c>
      <c r="AE107" s="5" t="s">
        <v>99</v>
      </c>
      <c r="AF107" s="5" t="s">
        <v>99</v>
      </c>
      <c r="AG107" s="5" t="s">
        <v>99</v>
      </c>
      <c r="AH107" s="11">
        <f t="shared" ref="AH107:AH108" si="33">CONVERT(AJ107, "yd", "m")</f>
        <v>9.144</v>
      </c>
      <c r="AI107" s="12">
        <f t="shared" ref="AI107:AI108" si="34">CONVERT(AH107, "m", "ft")</f>
        <v>30</v>
      </c>
      <c r="AJ107" s="5">
        <v>10.0</v>
      </c>
      <c r="AK107" s="10" t="s">
        <v>99</v>
      </c>
      <c r="AL107" s="5">
        <v>1.0</v>
      </c>
      <c r="AM107" s="5">
        <v>7.0</v>
      </c>
      <c r="AN107" s="5" t="s">
        <v>99</v>
      </c>
      <c r="AO107" s="5" t="s">
        <v>99</v>
      </c>
      <c r="AP107" s="5" t="s">
        <v>99</v>
      </c>
      <c r="AQ107" s="5" t="s">
        <v>99</v>
      </c>
      <c r="AR107" s="5" t="s">
        <v>99</v>
      </c>
      <c r="AS107" s="5" t="s">
        <v>99</v>
      </c>
      <c r="AT107" s="5" t="s">
        <v>99</v>
      </c>
      <c r="AU107" s="5" t="s">
        <v>99</v>
      </c>
      <c r="AV107" s="5" t="s">
        <v>281</v>
      </c>
      <c r="AW107" s="5">
        <v>1.5</v>
      </c>
      <c r="AX107" s="5" t="s">
        <v>99</v>
      </c>
      <c r="AY107" s="5" t="s">
        <v>99</v>
      </c>
      <c r="AZ107" s="5" t="s">
        <v>434</v>
      </c>
      <c r="BA107" s="5" t="s">
        <v>99</v>
      </c>
      <c r="BB107" s="5" t="s">
        <v>99</v>
      </c>
      <c r="BC107" s="5" t="s">
        <v>99</v>
      </c>
      <c r="BD107" s="5" t="s">
        <v>99</v>
      </c>
      <c r="BE107" s="5" t="s">
        <v>312</v>
      </c>
      <c r="BF107" s="5" t="s">
        <v>99</v>
      </c>
      <c r="BG107" s="5" t="s">
        <v>99</v>
      </c>
      <c r="BH107" s="5" t="s">
        <v>99</v>
      </c>
      <c r="BI107" s="5" t="s">
        <v>99</v>
      </c>
      <c r="BJ107" s="5" t="s">
        <v>99</v>
      </c>
      <c r="BK107" s="5" t="s">
        <v>99</v>
      </c>
      <c r="BL107" s="5" t="s">
        <v>1151</v>
      </c>
      <c r="BM107" s="5" t="s">
        <v>99</v>
      </c>
      <c r="BN107" s="5" t="s">
        <v>219</v>
      </c>
      <c r="BO107" s="5" t="s">
        <v>99</v>
      </c>
      <c r="BP107" s="5" t="s">
        <v>1152</v>
      </c>
      <c r="BQ107" s="5" t="s">
        <v>113</v>
      </c>
      <c r="BR107" s="5" t="s">
        <v>99</v>
      </c>
      <c r="BS107" s="5" t="s">
        <v>99</v>
      </c>
      <c r="BT107" s="5" t="s">
        <v>99</v>
      </c>
      <c r="BU107" s="5" t="s">
        <v>99</v>
      </c>
      <c r="BV107" s="5" t="s">
        <v>99</v>
      </c>
      <c r="BW107" s="5" t="s">
        <v>99</v>
      </c>
      <c r="BX107" s="5" t="s">
        <v>99</v>
      </c>
      <c r="BY107" s="5" t="s">
        <v>99</v>
      </c>
      <c r="BZ107" s="5" t="s">
        <v>99</v>
      </c>
      <c r="CA107" s="5" t="s">
        <v>99</v>
      </c>
      <c r="CB107" s="5" t="s">
        <v>99</v>
      </c>
      <c r="CC107" s="5" t="s">
        <v>99</v>
      </c>
      <c r="CD107" s="5" t="s">
        <v>99</v>
      </c>
      <c r="CE107" s="5" t="s">
        <v>99</v>
      </c>
      <c r="CF107" s="5" t="s">
        <v>99</v>
      </c>
      <c r="CG107" s="5" t="s">
        <v>99</v>
      </c>
      <c r="CH107" s="5" t="s">
        <v>99</v>
      </c>
      <c r="CI107" s="5" t="s">
        <v>99</v>
      </c>
      <c r="CJ107" s="5" t="s">
        <v>99</v>
      </c>
      <c r="CK107" s="10" t="s">
        <v>1153</v>
      </c>
      <c r="CL107" s="5" t="s">
        <v>99</v>
      </c>
      <c r="CM107" s="5" t="s">
        <v>99</v>
      </c>
      <c r="CN107" s="5" t="s">
        <v>99</v>
      </c>
      <c r="CO107" s="5" t="s">
        <v>99</v>
      </c>
      <c r="CP107" s="13" t="s">
        <v>1154</v>
      </c>
      <c r="CQ107" s="6"/>
      <c r="CR107" s="6"/>
      <c r="CS107" s="6"/>
      <c r="CT107" s="6"/>
      <c r="CU107" s="6"/>
      <c r="CV107" s="6"/>
      <c r="CW107" s="6"/>
      <c r="CX107" s="6"/>
      <c r="CY107" s="6"/>
      <c r="CZ107" s="6"/>
    </row>
    <row r="108">
      <c r="A108" s="5" t="s">
        <v>94</v>
      </c>
      <c r="B108" s="5" t="s">
        <v>352</v>
      </c>
      <c r="C108" s="5" t="s">
        <v>1155</v>
      </c>
      <c r="D108" s="5">
        <v>25238.0</v>
      </c>
      <c r="E108" s="5" t="s">
        <v>534</v>
      </c>
      <c r="F108" s="5">
        <v>1999.0</v>
      </c>
      <c r="G108" s="5" t="s">
        <v>234</v>
      </c>
      <c r="H108" s="5">
        <v>23.0</v>
      </c>
      <c r="I108" s="5" t="s">
        <v>130</v>
      </c>
      <c r="J108" s="5" t="s">
        <v>101</v>
      </c>
      <c r="K108" s="5" t="s">
        <v>102</v>
      </c>
      <c r="L108" s="5" t="s">
        <v>99</v>
      </c>
      <c r="M108" s="5" t="s">
        <v>219</v>
      </c>
      <c r="N108" s="5">
        <v>2.0</v>
      </c>
      <c r="O108" s="10" t="s">
        <v>1156</v>
      </c>
      <c r="P108" s="5" t="s">
        <v>1157</v>
      </c>
      <c r="Q108" s="5" t="s">
        <v>99</v>
      </c>
      <c r="R108" s="5" t="s">
        <v>1158</v>
      </c>
      <c r="S108" s="5" t="s">
        <v>538</v>
      </c>
      <c r="T108" s="5" t="s">
        <v>99</v>
      </c>
      <c r="U108" s="5" t="s">
        <v>99</v>
      </c>
      <c r="V108" s="5" t="s">
        <v>99</v>
      </c>
      <c r="W108" s="5" t="s">
        <v>99</v>
      </c>
      <c r="X108" s="5">
        <v>2300.0</v>
      </c>
      <c r="Y108" s="5" t="s">
        <v>99</v>
      </c>
      <c r="Z108" s="5" t="s">
        <v>99</v>
      </c>
      <c r="AA108" s="5" t="s">
        <v>539</v>
      </c>
      <c r="AB108" s="5">
        <v>100.0</v>
      </c>
      <c r="AC108" s="5" t="s">
        <v>279</v>
      </c>
      <c r="AD108" s="5" t="s">
        <v>99</v>
      </c>
      <c r="AE108" s="5" t="s">
        <v>99</v>
      </c>
      <c r="AF108" s="5" t="s">
        <v>99</v>
      </c>
      <c r="AG108" s="5" t="s">
        <v>99</v>
      </c>
      <c r="AH108" s="11">
        <f t="shared" si="33"/>
        <v>1.8288</v>
      </c>
      <c r="AI108" s="12">
        <f t="shared" si="34"/>
        <v>6</v>
      </c>
      <c r="AJ108" s="5">
        <v>2.0</v>
      </c>
      <c r="AK108" s="10" t="s">
        <v>99</v>
      </c>
      <c r="AL108" s="5">
        <v>1.0</v>
      </c>
      <c r="AM108" s="5" t="s">
        <v>99</v>
      </c>
      <c r="AN108" s="5" t="s">
        <v>99</v>
      </c>
      <c r="AO108" s="5" t="s">
        <v>99</v>
      </c>
      <c r="AP108" s="5" t="s">
        <v>99</v>
      </c>
      <c r="AQ108" s="5" t="s">
        <v>99</v>
      </c>
      <c r="AR108" s="5" t="s">
        <v>99</v>
      </c>
      <c r="AS108" s="5" t="s">
        <v>99</v>
      </c>
      <c r="AT108" s="5" t="s">
        <v>99</v>
      </c>
      <c r="AU108" s="5" t="s">
        <v>99</v>
      </c>
      <c r="AV108" s="5" t="s">
        <v>1159</v>
      </c>
      <c r="AW108" s="5" t="s">
        <v>99</v>
      </c>
      <c r="AX108" s="5" t="s">
        <v>164</v>
      </c>
      <c r="AY108" s="5" t="s">
        <v>99</v>
      </c>
      <c r="AZ108" s="5" t="s">
        <v>1160</v>
      </c>
      <c r="BA108" s="5" t="s">
        <v>99</v>
      </c>
      <c r="BB108" s="5" t="s">
        <v>99</v>
      </c>
      <c r="BC108" s="5" t="s">
        <v>99</v>
      </c>
      <c r="BD108" s="5" t="s">
        <v>1161</v>
      </c>
      <c r="BE108" s="5" t="s">
        <v>99</v>
      </c>
      <c r="BF108" s="5" t="s">
        <v>99</v>
      </c>
      <c r="BG108" s="5" t="s">
        <v>300</v>
      </c>
      <c r="BH108" s="5" t="s">
        <v>99</v>
      </c>
      <c r="BI108" s="5" t="s">
        <v>99</v>
      </c>
      <c r="BJ108" s="5" t="s">
        <v>681</v>
      </c>
      <c r="BK108" s="5" t="s">
        <v>99</v>
      </c>
      <c r="BL108" s="5" t="s">
        <v>1162</v>
      </c>
      <c r="BM108" s="5" t="s">
        <v>99</v>
      </c>
      <c r="BN108" s="5" t="s">
        <v>1163</v>
      </c>
      <c r="BO108" s="5" t="s">
        <v>99</v>
      </c>
      <c r="BP108" s="5" t="s">
        <v>99</v>
      </c>
      <c r="BQ108" s="5" t="s">
        <v>113</v>
      </c>
      <c r="BR108" s="5" t="s">
        <v>99</v>
      </c>
      <c r="BS108" s="5" t="s">
        <v>99</v>
      </c>
      <c r="BT108" s="5" t="s">
        <v>99</v>
      </c>
      <c r="BU108" s="5" t="s">
        <v>99</v>
      </c>
      <c r="BV108" s="5" t="s">
        <v>99</v>
      </c>
      <c r="BW108" s="5" t="s">
        <v>99</v>
      </c>
      <c r="BX108" s="5" t="s">
        <v>99</v>
      </c>
      <c r="BY108" s="5" t="s">
        <v>99</v>
      </c>
      <c r="BZ108" s="5" t="s">
        <v>99</v>
      </c>
      <c r="CA108" s="5" t="s">
        <v>99</v>
      </c>
      <c r="CB108" s="5" t="s">
        <v>99</v>
      </c>
      <c r="CC108" s="5" t="s">
        <v>99</v>
      </c>
      <c r="CD108" s="5" t="s">
        <v>99</v>
      </c>
      <c r="CE108" s="5" t="s">
        <v>99</v>
      </c>
      <c r="CF108" s="5" t="s">
        <v>99</v>
      </c>
      <c r="CG108" s="5" t="s">
        <v>99</v>
      </c>
      <c r="CH108" s="5" t="s">
        <v>99</v>
      </c>
      <c r="CI108" s="5" t="s">
        <v>99</v>
      </c>
      <c r="CJ108" s="5" t="s">
        <v>99</v>
      </c>
      <c r="CK108" s="10" t="s">
        <v>1164</v>
      </c>
      <c r="CL108" s="5" t="s">
        <v>99</v>
      </c>
      <c r="CM108" s="5" t="s">
        <v>99</v>
      </c>
      <c r="CN108" s="5" t="s">
        <v>99</v>
      </c>
      <c r="CO108" s="5" t="s">
        <v>99</v>
      </c>
      <c r="CP108" s="13" t="s">
        <v>1165</v>
      </c>
      <c r="CQ108" s="6"/>
      <c r="CR108" s="6"/>
      <c r="CS108" s="6"/>
      <c r="CT108" s="6"/>
      <c r="CU108" s="6"/>
      <c r="CV108" s="6"/>
      <c r="CW108" s="6"/>
      <c r="CX108" s="6"/>
      <c r="CY108" s="6"/>
      <c r="CZ108" s="6"/>
    </row>
    <row r="109">
      <c r="A109" s="5" t="s">
        <v>94</v>
      </c>
      <c r="B109" s="5" t="s">
        <v>352</v>
      </c>
      <c r="C109" s="5" t="s">
        <v>1155</v>
      </c>
      <c r="D109" s="5">
        <v>1419.0</v>
      </c>
      <c r="E109" s="5" t="s">
        <v>99</v>
      </c>
      <c r="F109" s="5">
        <v>2000.0</v>
      </c>
      <c r="G109" s="5" t="s">
        <v>143</v>
      </c>
      <c r="H109" s="5">
        <v>15.0</v>
      </c>
      <c r="I109" s="5" t="s">
        <v>144</v>
      </c>
      <c r="J109" s="5" t="s">
        <v>118</v>
      </c>
      <c r="K109" s="5" t="s">
        <v>145</v>
      </c>
      <c r="L109" s="5" t="s">
        <v>99</v>
      </c>
      <c r="M109" s="5" t="s">
        <v>99</v>
      </c>
      <c r="N109" s="5">
        <v>3.0</v>
      </c>
      <c r="O109" s="10" t="s">
        <v>1166</v>
      </c>
      <c r="P109" s="5" t="s">
        <v>1167</v>
      </c>
      <c r="Q109" s="5" t="s">
        <v>1168</v>
      </c>
      <c r="R109" s="5" t="s">
        <v>1158</v>
      </c>
      <c r="S109" s="5" t="s">
        <v>538</v>
      </c>
      <c r="T109" s="5" t="s">
        <v>99</v>
      </c>
      <c r="U109" s="5" t="s">
        <v>99</v>
      </c>
      <c r="V109" s="5" t="s">
        <v>99</v>
      </c>
      <c r="W109" s="5" t="s">
        <v>99</v>
      </c>
      <c r="X109" s="5">
        <v>130.0</v>
      </c>
      <c r="Y109" s="5" t="s">
        <v>99</v>
      </c>
      <c r="Z109" s="5" t="s">
        <v>99</v>
      </c>
      <c r="AA109" s="5" t="s">
        <v>135</v>
      </c>
      <c r="AB109" s="5">
        <v>99.0</v>
      </c>
      <c r="AC109" s="5" t="s">
        <v>1169</v>
      </c>
      <c r="AD109" s="5" t="s">
        <v>395</v>
      </c>
      <c r="AE109" s="5" t="s">
        <v>99</v>
      </c>
      <c r="AF109" s="5" t="s">
        <v>99</v>
      </c>
      <c r="AG109" s="5" t="s">
        <v>99</v>
      </c>
      <c r="AH109" s="15" t="s">
        <v>99</v>
      </c>
      <c r="AI109" s="14" t="s">
        <v>99</v>
      </c>
      <c r="AJ109" s="5" t="s">
        <v>99</v>
      </c>
      <c r="AK109" s="10" t="s">
        <v>99</v>
      </c>
      <c r="AL109" s="5" t="s">
        <v>99</v>
      </c>
      <c r="AM109" s="5" t="s">
        <v>99</v>
      </c>
      <c r="AN109" s="5" t="s">
        <v>99</v>
      </c>
      <c r="AO109" s="5" t="s">
        <v>99</v>
      </c>
      <c r="AP109" s="5" t="s">
        <v>99</v>
      </c>
      <c r="AQ109" s="5" t="s">
        <v>99</v>
      </c>
      <c r="AR109" s="5" t="s">
        <v>99</v>
      </c>
      <c r="AS109" s="5" t="s">
        <v>99</v>
      </c>
      <c r="AT109" s="5" t="s">
        <v>99</v>
      </c>
      <c r="AU109" s="5" t="s">
        <v>99</v>
      </c>
      <c r="AV109" s="5" t="s">
        <v>99</v>
      </c>
      <c r="AW109" s="5" t="s">
        <v>99</v>
      </c>
      <c r="AX109" s="5" t="s">
        <v>99</v>
      </c>
      <c r="AY109" s="5" t="s">
        <v>99</v>
      </c>
      <c r="AZ109" s="5" t="s">
        <v>99</v>
      </c>
      <c r="BA109" s="5" t="s">
        <v>99</v>
      </c>
      <c r="BB109" s="5" t="s">
        <v>99</v>
      </c>
      <c r="BC109" s="5" t="s">
        <v>99</v>
      </c>
      <c r="BD109" s="5" t="s">
        <v>99</v>
      </c>
      <c r="BE109" s="5" t="s">
        <v>99</v>
      </c>
      <c r="BF109" s="5" t="s">
        <v>99</v>
      </c>
      <c r="BG109" s="5" t="s">
        <v>99</v>
      </c>
      <c r="BH109" s="5" t="s">
        <v>99</v>
      </c>
      <c r="BI109" s="5" t="s">
        <v>99</v>
      </c>
      <c r="BJ109" s="5" t="s">
        <v>99</v>
      </c>
      <c r="BK109" s="5" t="s">
        <v>112</v>
      </c>
      <c r="BL109" s="5" t="s">
        <v>99</v>
      </c>
      <c r="BM109" s="5" t="s">
        <v>99</v>
      </c>
      <c r="BN109" s="5" t="s">
        <v>99</v>
      </c>
      <c r="BO109" s="5" t="s">
        <v>99</v>
      </c>
      <c r="BP109" s="5" t="s">
        <v>99</v>
      </c>
      <c r="BQ109" s="5" t="s">
        <v>99</v>
      </c>
      <c r="BR109" s="5" t="s">
        <v>99</v>
      </c>
      <c r="BS109" s="5" t="s">
        <v>99</v>
      </c>
      <c r="BT109" s="5" t="s">
        <v>99</v>
      </c>
      <c r="BU109" s="5">
        <v>1.0</v>
      </c>
      <c r="BV109" s="5" t="s">
        <v>99</v>
      </c>
      <c r="BW109" s="5" t="s">
        <v>99</v>
      </c>
      <c r="BX109" s="5">
        <v>18.0</v>
      </c>
      <c r="BY109" s="5">
        <v>7.0</v>
      </c>
      <c r="BZ109" s="5" t="s">
        <v>99</v>
      </c>
      <c r="CA109" s="5" t="s">
        <v>99</v>
      </c>
      <c r="CB109" s="5" t="s">
        <v>99</v>
      </c>
      <c r="CC109" s="5" t="s">
        <v>99</v>
      </c>
      <c r="CD109" s="5" t="s">
        <v>99</v>
      </c>
      <c r="CE109" s="5" t="s">
        <v>99</v>
      </c>
      <c r="CF109" s="5" t="s">
        <v>112</v>
      </c>
      <c r="CG109" s="5" t="s">
        <v>99</v>
      </c>
      <c r="CH109" s="5" t="s">
        <v>99</v>
      </c>
      <c r="CI109" s="5" t="s">
        <v>99</v>
      </c>
      <c r="CJ109" s="5" t="s">
        <v>99</v>
      </c>
      <c r="CK109" s="5" t="s">
        <v>99</v>
      </c>
      <c r="CL109" s="5" t="s">
        <v>99</v>
      </c>
      <c r="CM109" s="5" t="s">
        <v>99</v>
      </c>
      <c r="CN109" s="5" t="s">
        <v>99</v>
      </c>
      <c r="CO109" s="5" t="s">
        <v>99</v>
      </c>
      <c r="CP109" s="13" t="s">
        <v>1170</v>
      </c>
      <c r="CQ109" s="6"/>
      <c r="CR109" s="6"/>
      <c r="CS109" s="6"/>
      <c r="CT109" s="6"/>
      <c r="CU109" s="6"/>
      <c r="CV109" s="6"/>
      <c r="CW109" s="6"/>
      <c r="CX109" s="6"/>
      <c r="CY109" s="6"/>
      <c r="CZ109" s="6"/>
    </row>
    <row r="110">
      <c r="A110" s="5" t="s">
        <v>94</v>
      </c>
      <c r="B110" s="5" t="s">
        <v>352</v>
      </c>
      <c r="C110" s="5" t="s">
        <v>1155</v>
      </c>
      <c r="D110" s="5">
        <v>17480.0</v>
      </c>
      <c r="E110" s="5" t="s">
        <v>404</v>
      </c>
      <c r="F110" s="5">
        <v>2005.0</v>
      </c>
      <c r="G110" s="5" t="s">
        <v>157</v>
      </c>
      <c r="H110" s="5" t="s">
        <v>99</v>
      </c>
      <c r="I110" s="5" t="s">
        <v>144</v>
      </c>
      <c r="J110" s="5" t="s">
        <v>101</v>
      </c>
      <c r="K110" s="5" t="s">
        <v>102</v>
      </c>
      <c r="L110" s="5" t="s">
        <v>99</v>
      </c>
      <c r="M110" s="5" t="s">
        <v>1171</v>
      </c>
      <c r="N110" s="5">
        <v>6.0</v>
      </c>
      <c r="O110" s="10" t="s">
        <v>1172</v>
      </c>
      <c r="P110" s="5" t="s">
        <v>1173</v>
      </c>
      <c r="Q110" s="5" t="s">
        <v>1174</v>
      </c>
      <c r="R110" s="5" t="s">
        <v>99</v>
      </c>
      <c r="S110" s="5" t="s">
        <v>1173</v>
      </c>
      <c r="T110" s="5" t="s">
        <v>99</v>
      </c>
      <c r="U110" s="5" t="s">
        <v>99</v>
      </c>
      <c r="V110" s="5" t="s">
        <v>99</v>
      </c>
      <c r="W110" s="5" t="s">
        <v>99</v>
      </c>
      <c r="X110" s="5">
        <v>2300.0</v>
      </c>
      <c r="Y110" s="5" t="s">
        <v>99</v>
      </c>
      <c r="Z110" s="5" t="s">
        <v>161</v>
      </c>
      <c r="AA110" s="5" t="s">
        <v>99</v>
      </c>
      <c r="AB110" s="5" t="s">
        <v>99</v>
      </c>
      <c r="AC110" s="5" t="s">
        <v>1175</v>
      </c>
      <c r="AD110" s="5" t="s">
        <v>99</v>
      </c>
      <c r="AE110" s="5" t="s">
        <v>99</v>
      </c>
      <c r="AF110" s="5" t="s">
        <v>99</v>
      </c>
      <c r="AG110" s="5">
        <v>1.0</v>
      </c>
      <c r="AH110" s="11">
        <f>CONVERT(AJ110, "yd", "m")</f>
        <v>22.86</v>
      </c>
      <c r="AI110" s="12">
        <f>CONVERT(AH110, "m", "ft")</f>
        <v>75</v>
      </c>
      <c r="AJ110" s="5">
        <v>25.0</v>
      </c>
      <c r="AK110" s="10" t="s">
        <v>99</v>
      </c>
      <c r="AL110" s="5">
        <v>1.0</v>
      </c>
      <c r="AM110" s="5">
        <v>7.3</v>
      </c>
      <c r="AN110" s="5" t="s">
        <v>99</v>
      </c>
      <c r="AO110" s="5" t="s">
        <v>99</v>
      </c>
      <c r="AP110" s="5" t="s">
        <v>99</v>
      </c>
      <c r="AQ110" s="5" t="s">
        <v>99</v>
      </c>
      <c r="AR110" s="5" t="s">
        <v>99</v>
      </c>
      <c r="AS110" s="5" t="s">
        <v>99</v>
      </c>
      <c r="AT110" s="5" t="s">
        <v>99</v>
      </c>
      <c r="AU110" s="5" t="s">
        <v>99</v>
      </c>
      <c r="AV110" s="5" t="s">
        <v>138</v>
      </c>
      <c r="AW110" s="5">
        <v>3.5</v>
      </c>
      <c r="AX110" s="5" t="s">
        <v>138</v>
      </c>
      <c r="AY110" s="5" t="s">
        <v>99</v>
      </c>
      <c r="AZ110" s="5" t="s">
        <v>1176</v>
      </c>
      <c r="BA110" s="5" t="s">
        <v>99</v>
      </c>
      <c r="BB110" s="5" t="s">
        <v>99</v>
      </c>
      <c r="BC110" s="5" t="s">
        <v>99</v>
      </c>
      <c r="BD110" s="5" t="s">
        <v>99</v>
      </c>
      <c r="BE110" s="5" t="s">
        <v>99</v>
      </c>
      <c r="BF110" s="5" t="s">
        <v>650</v>
      </c>
      <c r="BG110" s="5" t="s">
        <v>99</v>
      </c>
      <c r="BH110" s="5" t="s">
        <v>99</v>
      </c>
      <c r="BI110" s="5" t="s">
        <v>746</v>
      </c>
      <c r="BJ110" s="5" t="s">
        <v>681</v>
      </c>
      <c r="BK110" s="5" t="s">
        <v>99</v>
      </c>
      <c r="BL110" s="5" t="s">
        <v>99</v>
      </c>
      <c r="BM110" s="5" t="s">
        <v>99</v>
      </c>
      <c r="BN110" s="5" t="s">
        <v>450</v>
      </c>
      <c r="BO110" s="5" t="s">
        <v>99</v>
      </c>
      <c r="BP110" s="5" t="s">
        <v>99</v>
      </c>
      <c r="BQ110" s="5" t="s">
        <v>113</v>
      </c>
      <c r="BR110" s="5" t="s">
        <v>99</v>
      </c>
      <c r="BS110" s="5" t="s">
        <v>99</v>
      </c>
      <c r="BT110" s="5" t="s">
        <v>99</v>
      </c>
      <c r="BU110" s="5" t="s">
        <v>99</v>
      </c>
      <c r="BV110" s="5" t="s">
        <v>99</v>
      </c>
      <c r="BW110" s="5" t="s">
        <v>99</v>
      </c>
      <c r="BX110" s="5" t="s">
        <v>99</v>
      </c>
      <c r="BY110" s="5" t="s">
        <v>99</v>
      </c>
      <c r="BZ110" s="5" t="s">
        <v>99</v>
      </c>
      <c r="CA110" s="5" t="s">
        <v>99</v>
      </c>
      <c r="CB110" s="5" t="s">
        <v>99</v>
      </c>
      <c r="CC110" s="5" t="s">
        <v>99</v>
      </c>
      <c r="CD110" s="5" t="s">
        <v>99</v>
      </c>
      <c r="CE110" s="5" t="s">
        <v>99</v>
      </c>
      <c r="CF110" s="5" t="s">
        <v>99</v>
      </c>
      <c r="CG110" s="5" t="s">
        <v>99</v>
      </c>
      <c r="CH110" s="5" t="s">
        <v>99</v>
      </c>
      <c r="CI110" s="5" t="s">
        <v>99</v>
      </c>
      <c r="CJ110" s="5" t="s">
        <v>99</v>
      </c>
      <c r="CK110" s="10" t="s">
        <v>1177</v>
      </c>
      <c r="CL110" s="5" t="s">
        <v>99</v>
      </c>
      <c r="CM110" s="5" t="s">
        <v>99</v>
      </c>
      <c r="CN110" s="5" t="s">
        <v>99</v>
      </c>
      <c r="CO110" s="5" t="s">
        <v>99</v>
      </c>
      <c r="CP110" s="13" t="s">
        <v>1178</v>
      </c>
      <c r="CQ110" s="6"/>
      <c r="CR110" s="6"/>
      <c r="CS110" s="6"/>
      <c r="CT110" s="6"/>
      <c r="CU110" s="6"/>
      <c r="CV110" s="6"/>
      <c r="CW110" s="6"/>
      <c r="CX110" s="6"/>
      <c r="CY110" s="6"/>
      <c r="CZ110" s="6"/>
    </row>
    <row r="111">
      <c r="A111" s="5" t="s">
        <v>94</v>
      </c>
      <c r="B111" s="5" t="s">
        <v>352</v>
      </c>
      <c r="C111" s="5" t="s">
        <v>1155</v>
      </c>
      <c r="D111" s="5">
        <v>45498.0</v>
      </c>
      <c r="E111" s="5" t="s">
        <v>484</v>
      </c>
      <c r="F111" s="5">
        <v>2014.0</v>
      </c>
      <c r="G111" s="5" t="s">
        <v>157</v>
      </c>
      <c r="H111" s="5">
        <v>19.0</v>
      </c>
      <c r="I111" s="5" t="s">
        <v>144</v>
      </c>
      <c r="J111" s="5" t="s">
        <v>118</v>
      </c>
      <c r="K111" s="5" t="s">
        <v>618</v>
      </c>
      <c r="L111" s="5" t="s">
        <v>99</v>
      </c>
      <c r="M111" s="5" t="s">
        <v>99</v>
      </c>
      <c r="N111" s="5">
        <v>1.0</v>
      </c>
      <c r="O111" s="10" t="s">
        <v>1179</v>
      </c>
      <c r="P111" s="5" t="s">
        <v>1180</v>
      </c>
      <c r="Q111" s="5" t="s">
        <v>1155</v>
      </c>
      <c r="R111" s="5" t="s">
        <v>1181</v>
      </c>
      <c r="S111" s="5" t="s">
        <v>99</v>
      </c>
      <c r="T111" s="5" t="s">
        <v>99</v>
      </c>
      <c r="U111" s="5" t="s">
        <v>99</v>
      </c>
      <c r="V111" s="5" t="s">
        <v>99</v>
      </c>
      <c r="W111" s="5" t="s">
        <v>99</v>
      </c>
      <c r="X111" s="5">
        <v>2130.0</v>
      </c>
      <c r="Y111" s="5" t="s">
        <v>99</v>
      </c>
      <c r="Z111" s="5" t="s">
        <v>99</v>
      </c>
      <c r="AA111" s="5" t="s">
        <v>803</v>
      </c>
      <c r="AB111" s="5">
        <v>53.0</v>
      </c>
      <c r="AC111" s="5" t="s">
        <v>279</v>
      </c>
      <c r="AD111" s="5" t="s">
        <v>1182</v>
      </c>
      <c r="AE111" s="5" t="s">
        <v>99</v>
      </c>
      <c r="AF111" s="5" t="s">
        <v>99</v>
      </c>
      <c r="AG111" s="5" t="s">
        <v>99</v>
      </c>
      <c r="AH111" s="15" t="s">
        <v>99</v>
      </c>
      <c r="AI111" s="14" t="s">
        <v>99</v>
      </c>
      <c r="AJ111" s="5" t="s">
        <v>99</v>
      </c>
      <c r="AK111" s="10" t="s">
        <v>99</v>
      </c>
      <c r="AL111" s="5" t="s">
        <v>99</v>
      </c>
      <c r="AM111" s="5" t="s">
        <v>99</v>
      </c>
      <c r="AN111" s="5" t="s">
        <v>99</v>
      </c>
      <c r="AO111" s="5" t="s">
        <v>99</v>
      </c>
      <c r="AP111" s="5" t="s">
        <v>99</v>
      </c>
      <c r="AQ111" s="5" t="s">
        <v>99</v>
      </c>
      <c r="AR111" s="5" t="s">
        <v>99</v>
      </c>
      <c r="AS111" s="5" t="s">
        <v>99</v>
      </c>
      <c r="AT111" s="5" t="s">
        <v>99</v>
      </c>
      <c r="AU111" s="5" t="s">
        <v>99</v>
      </c>
      <c r="AV111" s="5" t="s">
        <v>99</v>
      </c>
      <c r="AW111" s="5" t="s">
        <v>99</v>
      </c>
      <c r="AX111" s="5" t="s">
        <v>99</v>
      </c>
      <c r="AY111" s="5" t="s">
        <v>99</v>
      </c>
      <c r="AZ111" s="5" t="s">
        <v>99</v>
      </c>
      <c r="BA111" s="5" t="s">
        <v>99</v>
      </c>
      <c r="BB111" s="5" t="s">
        <v>99</v>
      </c>
      <c r="BC111" s="5" t="s">
        <v>99</v>
      </c>
      <c r="BD111" s="5" t="s">
        <v>99</v>
      </c>
      <c r="BE111" s="5" t="s">
        <v>99</v>
      </c>
      <c r="BF111" s="5" t="s">
        <v>99</v>
      </c>
      <c r="BG111" s="5" t="s">
        <v>99</v>
      </c>
      <c r="BH111" s="5" t="s">
        <v>99</v>
      </c>
      <c r="BI111" s="5" t="s">
        <v>99</v>
      </c>
      <c r="BJ111" s="5" t="s">
        <v>99</v>
      </c>
      <c r="BK111" s="5" t="s">
        <v>99</v>
      </c>
      <c r="BL111" s="5" t="s">
        <v>99</v>
      </c>
      <c r="BM111" s="5" t="s">
        <v>99</v>
      </c>
      <c r="BN111" s="5" t="s">
        <v>99</v>
      </c>
      <c r="BO111" s="5" t="s">
        <v>99</v>
      </c>
      <c r="BP111" s="5" t="s">
        <v>99</v>
      </c>
      <c r="BQ111" s="5" t="s">
        <v>99</v>
      </c>
      <c r="BR111" s="5" t="s">
        <v>99</v>
      </c>
      <c r="BS111" s="5" t="s">
        <v>99</v>
      </c>
      <c r="BT111" s="5" t="s">
        <v>99</v>
      </c>
      <c r="BU111" s="5" t="s">
        <v>99</v>
      </c>
      <c r="BV111" s="5" t="s">
        <v>99</v>
      </c>
      <c r="BW111" s="5" t="s">
        <v>99</v>
      </c>
      <c r="BX111" s="5" t="s">
        <v>99</v>
      </c>
      <c r="BY111" s="5" t="s">
        <v>99</v>
      </c>
      <c r="BZ111" s="5" t="s">
        <v>99</v>
      </c>
      <c r="CA111" s="5" t="s">
        <v>99</v>
      </c>
      <c r="CB111" s="5" t="s">
        <v>99</v>
      </c>
      <c r="CC111" s="5" t="s">
        <v>99</v>
      </c>
      <c r="CD111" s="5" t="s">
        <v>99</v>
      </c>
      <c r="CE111" s="5" t="s">
        <v>99</v>
      </c>
      <c r="CF111" s="5" t="s">
        <v>99</v>
      </c>
      <c r="CG111" s="5" t="s">
        <v>99</v>
      </c>
      <c r="CH111" s="5" t="s">
        <v>99</v>
      </c>
      <c r="CI111" s="5" t="s">
        <v>99</v>
      </c>
      <c r="CJ111" s="5" t="s">
        <v>1183</v>
      </c>
      <c r="CK111" s="10" t="s">
        <v>1184</v>
      </c>
      <c r="CL111" s="5" t="s">
        <v>99</v>
      </c>
      <c r="CM111" s="5" t="s">
        <v>99</v>
      </c>
      <c r="CN111" s="5" t="s">
        <v>99</v>
      </c>
      <c r="CO111" s="5" t="s">
        <v>99</v>
      </c>
      <c r="CP111" s="13" t="s">
        <v>1185</v>
      </c>
      <c r="CQ111" s="6"/>
      <c r="CR111" s="6"/>
      <c r="CS111" s="6"/>
      <c r="CT111" s="6"/>
      <c r="CU111" s="6"/>
      <c r="CV111" s="6"/>
      <c r="CW111" s="6"/>
      <c r="CX111" s="6"/>
      <c r="CY111" s="6"/>
      <c r="CZ111" s="6"/>
    </row>
    <row r="112">
      <c r="A112" s="5" t="s">
        <v>94</v>
      </c>
      <c r="B112" s="5" t="s">
        <v>352</v>
      </c>
      <c r="C112" s="5" t="s">
        <v>1186</v>
      </c>
      <c r="D112" s="5">
        <v>44487.0</v>
      </c>
      <c r="E112" s="5" t="s">
        <v>428</v>
      </c>
      <c r="F112" s="5">
        <v>1967.0</v>
      </c>
      <c r="G112" s="5" t="s">
        <v>99</v>
      </c>
      <c r="H112" s="5" t="s">
        <v>99</v>
      </c>
      <c r="I112" s="5" t="s">
        <v>144</v>
      </c>
      <c r="J112" s="5" t="s">
        <v>101</v>
      </c>
      <c r="K112" s="5" t="s">
        <v>102</v>
      </c>
      <c r="L112" s="5" t="s">
        <v>99</v>
      </c>
      <c r="M112" s="5" t="s">
        <v>365</v>
      </c>
      <c r="N112" s="5">
        <v>1.0</v>
      </c>
      <c r="O112" s="10" t="s">
        <v>1187</v>
      </c>
      <c r="P112" s="5" t="s">
        <v>1188</v>
      </c>
      <c r="Q112" s="5" t="s">
        <v>1189</v>
      </c>
      <c r="R112" s="5" t="s">
        <v>1190</v>
      </c>
      <c r="S112" s="5" t="s">
        <v>99</v>
      </c>
      <c r="T112" s="5" t="s">
        <v>99</v>
      </c>
      <c r="U112" s="5" t="s">
        <v>99</v>
      </c>
      <c r="V112" s="5" t="s">
        <v>99</v>
      </c>
      <c r="W112" s="5" t="s">
        <v>99</v>
      </c>
      <c r="X112" s="5">
        <v>1300.0</v>
      </c>
      <c r="Y112" s="5" t="s">
        <v>99</v>
      </c>
      <c r="Z112" s="5" t="s">
        <v>99</v>
      </c>
      <c r="AA112" s="5" t="s">
        <v>99</v>
      </c>
      <c r="AB112" s="5" t="s">
        <v>99</v>
      </c>
      <c r="AC112" s="5" t="s">
        <v>1191</v>
      </c>
      <c r="AD112" s="5" t="s">
        <v>395</v>
      </c>
      <c r="AE112" s="5" t="s">
        <v>99</v>
      </c>
      <c r="AF112" s="5" t="s">
        <v>99</v>
      </c>
      <c r="AG112" s="5" t="s">
        <v>99</v>
      </c>
      <c r="AH112" s="15" t="s">
        <v>99</v>
      </c>
      <c r="AI112" s="14" t="s">
        <v>99</v>
      </c>
      <c r="AJ112" s="5" t="s">
        <v>99</v>
      </c>
      <c r="AK112" s="10" t="s">
        <v>99</v>
      </c>
      <c r="AL112" s="5">
        <v>1.0</v>
      </c>
      <c r="AM112" s="5">
        <v>8.0</v>
      </c>
      <c r="AN112" s="5" t="s">
        <v>99</v>
      </c>
      <c r="AO112" s="5" t="s">
        <v>99</v>
      </c>
      <c r="AP112" s="5">
        <v>4.0</v>
      </c>
      <c r="AQ112" s="5" t="s">
        <v>99</v>
      </c>
      <c r="AR112" s="5">
        <v>3.0</v>
      </c>
      <c r="AS112" s="5" t="s">
        <v>99</v>
      </c>
      <c r="AT112" s="5" t="s">
        <v>99</v>
      </c>
      <c r="AU112" s="5" t="s">
        <v>99</v>
      </c>
      <c r="AV112" s="5" t="s">
        <v>281</v>
      </c>
      <c r="AW112" s="5">
        <v>3.5</v>
      </c>
      <c r="AX112" s="5" t="s">
        <v>434</v>
      </c>
      <c r="AY112" s="5" t="s">
        <v>99</v>
      </c>
      <c r="AZ112" s="5" t="s">
        <v>99</v>
      </c>
      <c r="BA112" s="5" t="s">
        <v>99</v>
      </c>
      <c r="BB112" s="5" t="s">
        <v>99</v>
      </c>
      <c r="BC112" s="5" t="s">
        <v>99</v>
      </c>
      <c r="BD112" s="5" t="s">
        <v>99</v>
      </c>
      <c r="BE112" s="5" t="s">
        <v>745</v>
      </c>
      <c r="BF112" s="5" t="s">
        <v>650</v>
      </c>
      <c r="BG112" s="5" t="s">
        <v>300</v>
      </c>
      <c r="BH112" s="5" t="s">
        <v>99</v>
      </c>
      <c r="BI112" s="5" t="s">
        <v>746</v>
      </c>
      <c r="BJ112" s="5" t="s">
        <v>99</v>
      </c>
      <c r="BK112" s="5" t="s">
        <v>112</v>
      </c>
      <c r="BL112" s="5" t="s">
        <v>1192</v>
      </c>
      <c r="BM112" s="5" t="s">
        <v>99</v>
      </c>
      <c r="BN112" s="5" t="s">
        <v>1193</v>
      </c>
      <c r="BO112" s="5" t="s">
        <v>112</v>
      </c>
      <c r="BP112" s="5" t="s">
        <v>1194</v>
      </c>
      <c r="BQ112" s="5" t="s">
        <v>113</v>
      </c>
      <c r="BR112" s="5" t="s">
        <v>99</v>
      </c>
      <c r="BS112" s="5" t="s">
        <v>99</v>
      </c>
      <c r="BT112" s="5" t="s">
        <v>99</v>
      </c>
      <c r="BU112" s="5" t="s">
        <v>99</v>
      </c>
      <c r="BV112" s="5" t="s">
        <v>99</v>
      </c>
      <c r="BW112" s="5" t="s">
        <v>99</v>
      </c>
      <c r="BX112" s="5" t="s">
        <v>99</v>
      </c>
      <c r="BY112" s="5" t="s">
        <v>99</v>
      </c>
      <c r="BZ112" s="5" t="s">
        <v>99</v>
      </c>
      <c r="CA112" s="5" t="s">
        <v>99</v>
      </c>
      <c r="CB112" s="5" t="s">
        <v>99</v>
      </c>
      <c r="CC112" s="5" t="s">
        <v>99</v>
      </c>
      <c r="CD112" s="5" t="s">
        <v>99</v>
      </c>
      <c r="CE112" s="5" t="s">
        <v>99</v>
      </c>
      <c r="CF112" s="5" t="s">
        <v>99</v>
      </c>
      <c r="CG112" s="5" t="s">
        <v>99</v>
      </c>
      <c r="CH112" s="5" t="s">
        <v>99</v>
      </c>
      <c r="CI112" s="5" t="s">
        <v>99</v>
      </c>
      <c r="CJ112" s="5" t="s">
        <v>99</v>
      </c>
      <c r="CK112" s="10" t="s">
        <v>1195</v>
      </c>
      <c r="CL112" s="5" t="s">
        <v>99</v>
      </c>
      <c r="CM112" s="5" t="s">
        <v>99</v>
      </c>
      <c r="CN112" s="5" t="s">
        <v>99</v>
      </c>
      <c r="CO112" s="5" t="s">
        <v>99</v>
      </c>
      <c r="CP112" s="13" t="s">
        <v>1196</v>
      </c>
      <c r="CQ112" s="6"/>
      <c r="CR112" s="6"/>
      <c r="CS112" s="6"/>
      <c r="CT112" s="6"/>
      <c r="CU112" s="6"/>
      <c r="CV112" s="6"/>
      <c r="CW112" s="6"/>
      <c r="CX112" s="6"/>
      <c r="CY112" s="6"/>
      <c r="CZ112" s="6"/>
    </row>
    <row r="113">
      <c r="A113" s="5" t="s">
        <v>94</v>
      </c>
      <c r="B113" s="5" t="s">
        <v>352</v>
      </c>
      <c r="C113" s="5" t="s">
        <v>1197</v>
      </c>
      <c r="D113" s="5">
        <v>245.0</v>
      </c>
      <c r="E113" s="5" t="s">
        <v>556</v>
      </c>
      <c r="F113" s="5">
        <v>1999.0</v>
      </c>
      <c r="G113" s="5" t="s">
        <v>143</v>
      </c>
      <c r="H113" s="5" t="s">
        <v>99</v>
      </c>
      <c r="I113" s="5" t="s">
        <v>144</v>
      </c>
      <c r="J113" s="5" t="s">
        <v>101</v>
      </c>
      <c r="K113" s="5" t="s">
        <v>618</v>
      </c>
      <c r="L113" s="5" t="s">
        <v>99</v>
      </c>
      <c r="M113" s="5" t="s">
        <v>365</v>
      </c>
      <c r="N113" s="5">
        <v>2.0</v>
      </c>
      <c r="O113" s="10" t="s">
        <v>1198</v>
      </c>
      <c r="P113" s="5" t="s">
        <v>1199</v>
      </c>
      <c r="Q113" s="5" t="s">
        <v>1200</v>
      </c>
      <c r="R113" s="5" t="s">
        <v>1201</v>
      </c>
      <c r="S113" s="5" t="s">
        <v>1202</v>
      </c>
      <c r="T113" s="5" t="s">
        <v>99</v>
      </c>
      <c r="U113" s="5" t="s">
        <v>99</v>
      </c>
      <c r="V113" s="5" t="s">
        <v>99</v>
      </c>
      <c r="W113" s="5" t="s">
        <v>99</v>
      </c>
      <c r="X113" s="5">
        <v>2300.0</v>
      </c>
      <c r="Y113" s="5" t="s">
        <v>99</v>
      </c>
      <c r="Z113" s="5" t="s">
        <v>161</v>
      </c>
      <c r="AA113" s="5" t="s">
        <v>99</v>
      </c>
      <c r="AB113" s="5" t="s">
        <v>99</v>
      </c>
      <c r="AC113" s="5" t="s">
        <v>1203</v>
      </c>
      <c r="AD113" s="5" t="s">
        <v>1204</v>
      </c>
      <c r="AE113" s="5" t="s">
        <v>99</v>
      </c>
      <c r="AF113" s="5" t="s">
        <v>99</v>
      </c>
      <c r="AG113" s="5" t="s">
        <v>99</v>
      </c>
      <c r="AH113" s="15" t="s">
        <v>99</v>
      </c>
      <c r="AI113" s="14" t="s">
        <v>99</v>
      </c>
      <c r="AJ113" s="5" t="s">
        <v>99</v>
      </c>
      <c r="AK113" s="10" t="s">
        <v>112</v>
      </c>
      <c r="AL113" s="5" t="s">
        <v>99</v>
      </c>
      <c r="AM113" s="5" t="s">
        <v>99</v>
      </c>
      <c r="AN113" s="5" t="s">
        <v>99</v>
      </c>
      <c r="AO113" s="5" t="s">
        <v>99</v>
      </c>
      <c r="AP113" s="5" t="s">
        <v>99</v>
      </c>
      <c r="AQ113" s="5" t="s">
        <v>99</v>
      </c>
      <c r="AR113" s="5" t="s">
        <v>99</v>
      </c>
      <c r="AS113" s="5" t="s">
        <v>99</v>
      </c>
      <c r="AT113" s="5" t="s">
        <v>99</v>
      </c>
      <c r="AU113" s="5" t="s">
        <v>99</v>
      </c>
      <c r="AV113" s="5" t="s">
        <v>99</v>
      </c>
      <c r="AW113" s="5" t="s">
        <v>99</v>
      </c>
      <c r="AX113" s="5" t="s">
        <v>99</v>
      </c>
      <c r="AY113" s="5" t="s">
        <v>99</v>
      </c>
      <c r="AZ113" s="5" t="s">
        <v>99</v>
      </c>
      <c r="BA113" s="5" t="s">
        <v>99</v>
      </c>
      <c r="BB113" s="5" t="s">
        <v>99</v>
      </c>
      <c r="BC113" s="5" t="s">
        <v>99</v>
      </c>
      <c r="BD113" s="5" t="s">
        <v>99</v>
      </c>
      <c r="BE113" s="5" t="s">
        <v>99</v>
      </c>
      <c r="BF113" s="5" t="s">
        <v>99</v>
      </c>
      <c r="BG113" s="5" t="s">
        <v>99</v>
      </c>
      <c r="BH113" s="5" t="s">
        <v>99</v>
      </c>
      <c r="BI113" s="5" t="s">
        <v>99</v>
      </c>
      <c r="BJ113" s="5" t="s">
        <v>99</v>
      </c>
      <c r="BK113" s="5" t="s">
        <v>99</v>
      </c>
      <c r="BL113" s="5" t="s">
        <v>99</v>
      </c>
      <c r="BM113" s="5" t="s">
        <v>99</v>
      </c>
      <c r="BN113" s="5" t="s">
        <v>374</v>
      </c>
      <c r="BO113" s="5" t="s">
        <v>99</v>
      </c>
      <c r="BP113" s="5" t="s">
        <v>374</v>
      </c>
      <c r="BQ113" s="5" t="s">
        <v>99</v>
      </c>
      <c r="BR113" s="5" t="s">
        <v>1205</v>
      </c>
      <c r="BS113" s="5" t="s">
        <v>99</v>
      </c>
      <c r="BT113" s="5" t="s">
        <v>99</v>
      </c>
      <c r="BU113" s="5" t="s">
        <v>99</v>
      </c>
      <c r="BV113" s="5" t="s">
        <v>99</v>
      </c>
      <c r="BW113" s="5" t="s">
        <v>99</v>
      </c>
      <c r="BX113" s="5" t="s">
        <v>99</v>
      </c>
      <c r="BY113" s="5" t="s">
        <v>99</v>
      </c>
      <c r="BZ113" s="5" t="s">
        <v>99</v>
      </c>
      <c r="CA113" s="5" t="s">
        <v>99</v>
      </c>
      <c r="CB113" s="5" t="s">
        <v>99</v>
      </c>
      <c r="CC113" s="5" t="s">
        <v>99</v>
      </c>
      <c r="CD113" s="5" t="s">
        <v>99</v>
      </c>
      <c r="CE113" s="5" t="s">
        <v>99</v>
      </c>
      <c r="CF113" s="5" t="s">
        <v>99</v>
      </c>
      <c r="CG113" s="5" t="s">
        <v>99</v>
      </c>
      <c r="CH113" s="5" t="s">
        <v>99</v>
      </c>
      <c r="CI113" s="5" t="s">
        <v>99</v>
      </c>
      <c r="CJ113" s="5" t="s">
        <v>1206</v>
      </c>
      <c r="CK113" s="10" t="s">
        <v>1207</v>
      </c>
      <c r="CL113" s="5" t="s">
        <v>99</v>
      </c>
      <c r="CM113" s="5" t="s">
        <v>99</v>
      </c>
      <c r="CN113" s="5" t="s">
        <v>99</v>
      </c>
      <c r="CO113" s="5" t="s">
        <v>99</v>
      </c>
      <c r="CP113" s="13" t="s">
        <v>1208</v>
      </c>
      <c r="CQ113" s="6"/>
      <c r="CR113" s="6"/>
      <c r="CS113" s="6"/>
      <c r="CT113" s="6"/>
      <c r="CU113" s="6"/>
      <c r="CV113" s="6"/>
      <c r="CW113" s="6"/>
      <c r="CX113" s="6"/>
      <c r="CY113" s="6"/>
      <c r="CZ113" s="6"/>
    </row>
    <row r="114">
      <c r="A114" s="5" t="s">
        <v>94</v>
      </c>
      <c r="B114" s="5" t="s">
        <v>352</v>
      </c>
      <c r="C114" s="5" t="s">
        <v>1197</v>
      </c>
      <c r="D114" s="5">
        <v>7031.0</v>
      </c>
      <c r="E114" s="5" t="s">
        <v>99</v>
      </c>
      <c r="F114" s="5">
        <v>2003.0</v>
      </c>
      <c r="G114" s="5" t="s">
        <v>157</v>
      </c>
      <c r="H114" s="5" t="s">
        <v>99</v>
      </c>
      <c r="I114" s="5" t="s">
        <v>144</v>
      </c>
      <c r="J114" s="5" t="s">
        <v>101</v>
      </c>
      <c r="K114" s="5" t="s">
        <v>102</v>
      </c>
      <c r="L114" s="5" t="s">
        <v>99</v>
      </c>
      <c r="M114" s="5" t="s">
        <v>219</v>
      </c>
      <c r="N114" s="5">
        <v>1.0</v>
      </c>
      <c r="O114" s="10" t="s">
        <v>1209</v>
      </c>
      <c r="P114" s="5" t="s">
        <v>99</v>
      </c>
      <c r="Q114" s="5" t="s">
        <v>1200</v>
      </c>
      <c r="R114" s="5" t="s">
        <v>99</v>
      </c>
      <c r="S114" s="5" t="s">
        <v>99</v>
      </c>
      <c r="T114" s="5" t="s">
        <v>99</v>
      </c>
      <c r="U114" s="5" t="s">
        <v>99</v>
      </c>
      <c r="V114" s="5" t="s">
        <v>99</v>
      </c>
      <c r="W114" s="5" t="s">
        <v>99</v>
      </c>
      <c r="X114" s="5">
        <v>200.0</v>
      </c>
      <c r="Y114" s="5" t="s">
        <v>409</v>
      </c>
      <c r="Z114" s="5" t="s">
        <v>161</v>
      </c>
      <c r="AA114" s="5" t="s">
        <v>99</v>
      </c>
      <c r="AB114" s="5" t="s">
        <v>99</v>
      </c>
      <c r="AC114" s="5" t="s">
        <v>1210</v>
      </c>
      <c r="AD114" s="5" t="s">
        <v>99</v>
      </c>
      <c r="AE114" s="5" t="s">
        <v>99</v>
      </c>
      <c r="AF114" s="5" t="s">
        <v>99</v>
      </c>
      <c r="AG114" s="5" t="s">
        <v>99</v>
      </c>
      <c r="AH114" s="15" t="s">
        <v>99</v>
      </c>
      <c r="AI114" s="14" t="s">
        <v>99</v>
      </c>
      <c r="AJ114" s="5" t="s">
        <v>99</v>
      </c>
      <c r="AK114" s="10" t="s">
        <v>99</v>
      </c>
      <c r="AL114" s="5">
        <v>1.0</v>
      </c>
      <c r="AM114" s="5">
        <v>9.5</v>
      </c>
      <c r="AN114" s="5" t="s">
        <v>99</v>
      </c>
      <c r="AO114" s="5" t="s">
        <v>99</v>
      </c>
      <c r="AP114" s="5" t="s">
        <v>99</v>
      </c>
      <c r="AQ114" s="5" t="s">
        <v>99</v>
      </c>
      <c r="AR114" s="5" t="s">
        <v>99</v>
      </c>
      <c r="AS114" s="5" t="s">
        <v>99</v>
      </c>
      <c r="AT114" s="5" t="s">
        <v>99</v>
      </c>
      <c r="AU114" s="5" t="s">
        <v>99</v>
      </c>
      <c r="AV114" s="5" t="s">
        <v>99</v>
      </c>
      <c r="AW114" s="5" t="s">
        <v>99</v>
      </c>
      <c r="AX114" s="5" t="s">
        <v>99</v>
      </c>
      <c r="AY114" s="5" t="s">
        <v>99</v>
      </c>
      <c r="AZ114" s="5" t="s">
        <v>99</v>
      </c>
      <c r="BA114" s="5" t="s">
        <v>99</v>
      </c>
      <c r="BB114" s="5" t="s">
        <v>99</v>
      </c>
      <c r="BC114" s="5" t="s">
        <v>99</v>
      </c>
      <c r="BD114" s="5" t="s">
        <v>99</v>
      </c>
      <c r="BE114" s="5" t="s">
        <v>99</v>
      </c>
      <c r="BF114" s="5" t="s">
        <v>99</v>
      </c>
      <c r="BG114" s="5" t="s">
        <v>99</v>
      </c>
      <c r="BH114" s="5" t="s">
        <v>99</v>
      </c>
      <c r="BI114" s="5" t="s">
        <v>99</v>
      </c>
      <c r="BJ114" s="5" t="s">
        <v>99</v>
      </c>
      <c r="BK114" s="5" t="s">
        <v>99</v>
      </c>
      <c r="BL114" s="5" t="s">
        <v>99</v>
      </c>
      <c r="BM114" s="5" t="s">
        <v>99</v>
      </c>
      <c r="BN114" s="5" t="s">
        <v>1211</v>
      </c>
      <c r="BO114" s="5" t="s">
        <v>99</v>
      </c>
      <c r="BP114" s="5" t="s">
        <v>99</v>
      </c>
      <c r="BQ114" s="5" t="s">
        <v>113</v>
      </c>
      <c r="BR114" s="5" t="s">
        <v>99</v>
      </c>
      <c r="BS114" s="5" t="s">
        <v>99</v>
      </c>
      <c r="BT114" s="5" t="s">
        <v>99</v>
      </c>
      <c r="BU114" s="5">
        <v>1.0</v>
      </c>
      <c r="BV114" s="5" t="s">
        <v>99</v>
      </c>
      <c r="BW114" s="5" t="s">
        <v>99</v>
      </c>
      <c r="BX114" s="5">
        <v>18.0</v>
      </c>
      <c r="BY114" s="5" t="s">
        <v>99</v>
      </c>
      <c r="BZ114" s="5" t="s">
        <v>99</v>
      </c>
      <c r="CA114" s="5" t="s">
        <v>99</v>
      </c>
      <c r="CB114" s="5" t="s">
        <v>99</v>
      </c>
      <c r="CC114" s="5" t="s">
        <v>99</v>
      </c>
      <c r="CD114" s="5" t="s">
        <v>99</v>
      </c>
      <c r="CE114" s="5" t="s">
        <v>99</v>
      </c>
      <c r="CF114" s="5" t="s">
        <v>99</v>
      </c>
      <c r="CG114" s="5" t="s">
        <v>99</v>
      </c>
      <c r="CH114" s="5" t="s">
        <v>99</v>
      </c>
      <c r="CI114" s="5" t="s">
        <v>99</v>
      </c>
      <c r="CJ114" s="5" t="s">
        <v>99</v>
      </c>
      <c r="CK114" s="10" t="s">
        <v>1212</v>
      </c>
      <c r="CL114" s="5" t="s">
        <v>99</v>
      </c>
      <c r="CM114" s="5" t="s">
        <v>99</v>
      </c>
      <c r="CN114" s="5" t="s">
        <v>99</v>
      </c>
      <c r="CO114" s="5" t="s">
        <v>99</v>
      </c>
      <c r="CP114" s="13" t="s">
        <v>1213</v>
      </c>
      <c r="CQ114" s="6"/>
      <c r="CR114" s="6"/>
      <c r="CS114" s="6"/>
      <c r="CT114" s="6"/>
      <c r="CU114" s="6"/>
      <c r="CV114" s="6"/>
      <c r="CW114" s="6"/>
      <c r="CX114" s="6"/>
      <c r="CY114" s="6"/>
      <c r="CZ114" s="6"/>
    </row>
    <row r="115">
      <c r="A115" s="5" t="s">
        <v>94</v>
      </c>
      <c r="B115" s="5" t="s">
        <v>352</v>
      </c>
      <c r="C115" s="5" t="s">
        <v>1197</v>
      </c>
      <c r="D115" s="5">
        <v>6938.0</v>
      </c>
      <c r="E115" s="5" t="s">
        <v>99</v>
      </c>
      <c r="F115" s="5">
        <v>2003.0</v>
      </c>
      <c r="G115" s="5" t="s">
        <v>191</v>
      </c>
      <c r="H115" s="5">
        <v>30.0</v>
      </c>
      <c r="I115" s="5" t="s">
        <v>144</v>
      </c>
      <c r="J115" s="5" t="s">
        <v>101</v>
      </c>
      <c r="K115" s="5" t="s">
        <v>145</v>
      </c>
      <c r="L115" s="5" t="s">
        <v>99</v>
      </c>
      <c r="M115" s="5" t="s">
        <v>99</v>
      </c>
      <c r="N115" s="5">
        <v>3.0</v>
      </c>
      <c r="O115" s="10" t="s">
        <v>1214</v>
      </c>
      <c r="P115" s="5" t="s">
        <v>99</v>
      </c>
      <c r="Q115" s="5" t="s">
        <v>1200</v>
      </c>
      <c r="R115" s="5" t="s">
        <v>99</v>
      </c>
      <c r="S115" s="5" t="s">
        <v>99</v>
      </c>
      <c r="T115" s="5" t="s">
        <v>99</v>
      </c>
      <c r="U115" s="5" t="s">
        <v>99</v>
      </c>
      <c r="V115" s="5" t="s">
        <v>99</v>
      </c>
      <c r="W115" s="5" t="s">
        <v>99</v>
      </c>
      <c r="X115" s="5">
        <v>700.0</v>
      </c>
      <c r="Y115" s="5">
        <v>80.0</v>
      </c>
      <c r="Z115" s="5" t="s">
        <v>161</v>
      </c>
      <c r="AA115" s="5" t="s">
        <v>214</v>
      </c>
      <c r="AB115" s="5">
        <v>1.0</v>
      </c>
      <c r="AC115" s="5" t="s">
        <v>1215</v>
      </c>
      <c r="AD115" s="5" t="s">
        <v>624</v>
      </c>
      <c r="AE115" s="5" t="s">
        <v>99</v>
      </c>
      <c r="AF115" s="5" t="s">
        <v>99</v>
      </c>
      <c r="AG115" s="5" t="s">
        <v>99</v>
      </c>
      <c r="AH115" s="15" t="s">
        <v>99</v>
      </c>
      <c r="AI115" s="14" t="s">
        <v>99</v>
      </c>
      <c r="AJ115" s="5" t="s">
        <v>99</v>
      </c>
      <c r="AK115" s="10" t="s">
        <v>99</v>
      </c>
      <c r="AL115" s="5" t="s">
        <v>99</v>
      </c>
      <c r="AM115" s="5" t="s">
        <v>99</v>
      </c>
      <c r="AN115" s="5" t="s">
        <v>99</v>
      </c>
      <c r="AO115" s="5" t="s">
        <v>99</v>
      </c>
      <c r="AP115" s="5" t="s">
        <v>99</v>
      </c>
      <c r="AQ115" s="5" t="s">
        <v>99</v>
      </c>
      <c r="AR115" s="5" t="s">
        <v>99</v>
      </c>
      <c r="AS115" s="5" t="s">
        <v>99</v>
      </c>
      <c r="AT115" s="5" t="s">
        <v>99</v>
      </c>
      <c r="AU115" s="5" t="s">
        <v>99</v>
      </c>
      <c r="AV115" s="5" t="s">
        <v>99</v>
      </c>
      <c r="AW115" s="5" t="s">
        <v>99</v>
      </c>
      <c r="AX115" s="5" t="s">
        <v>99</v>
      </c>
      <c r="AY115" s="5" t="s">
        <v>99</v>
      </c>
      <c r="AZ115" s="5" t="s">
        <v>99</v>
      </c>
      <c r="BA115" s="5" t="s">
        <v>99</v>
      </c>
      <c r="BB115" s="5" t="s">
        <v>99</v>
      </c>
      <c r="BC115" s="5" t="s">
        <v>99</v>
      </c>
      <c r="BD115" s="5" t="s">
        <v>99</v>
      </c>
      <c r="BE115" s="5" t="s">
        <v>99</v>
      </c>
      <c r="BF115" s="5" t="s">
        <v>99</v>
      </c>
      <c r="BG115" s="5" t="s">
        <v>99</v>
      </c>
      <c r="BH115" s="5" t="s">
        <v>99</v>
      </c>
      <c r="BI115" s="5" t="s">
        <v>99</v>
      </c>
      <c r="BJ115" s="5" t="s">
        <v>99</v>
      </c>
      <c r="BK115" s="5" t="s">
        <v>99</v>
      </c>
      <c r="BL115" s="5" t="s">
        <v>99</v>
      </c>
      <c r="BM115" s="5" t="s">
        <v>99</v>
      </c>
      <c r="BN115" s="5" t="s">
        <v>1216</v>
      </c>
      <c r="BO115" s="5" t="s">
        <v>99</v>
      </c>
      <c r="BP115" s="5" t="s">
        <v>99</v>
      </c>
      <c r="BQ115" s="5" t="s">
        <v>99</v>
      </c>
      <c r="BR115" s="5" t="s">
        <v>99</v>
      </c>
      <c r="BS115" s="5" t="s">
        <v>99</v>
      </c>
      <c r="BT115" s="5" t="s">
        <v>99</v>
      </c>
      <c r="BU115" s="5">
        <v>1.0</v>
      </c>
      <c r="BV115" s="5" t="s">
        <v>99</v>
      </c>
      <c r="BW115" s="5">
        <v>50.0</v>
      </c>
      <c r="BX115" s="5">
        <v>18.0</v>
      </c>
      <c r="BY115" s="5">
        <v>8.0</v>
      </c>
      <c r="BZ115" s="5">
        <v>4.5</v>
      </c>
      <c r="CA115" s="5" t="s">
        <v>99</v>
      </c>
      <c r="CB115" s="5" t="s">
        <v>99</v>
      </c>
      <c r="CC115" s="5" t="s">
        <v>99</v>
      </c>
      <c r="CD115" s="5" t="s">
        <v>99</v>
      </c>
      <c r="CE115" s="5" t="s">
        <v>99</v>
      </c>
      <c r="CF115" s="5" t="s">
        <v>112</v>
      </c>
      <c r="CG115" s="5">
        <v>5.0</v>
      </c>
      <c r="CH115" s="5">
        <v>3.0</v>
      </c>
      <c r="CI115" s="5" t="s">
        <v>99</v>
      </c>
      <c r="CJ115" s="5" t="s">
        <v>1217</v>
      </c>
      <c r="CK115" s="10" t="s">
        <v>1218</v>
      </c>
      <c r="CL115" s="5" t="s">
        <v>99</v>
      </c>
      <c r="CM115" s="5" t="s">
        <v>99</v>
      </c>
      <c r="CN115" s="5" t="s">
        <v>99</v>
      </c>
      <c r="CO115" s="5" t="s">
        <v>99</v>
      </c>
      <c r="CP115" s="13" t="s">
        <v>1219</v>
      </c>
      <c r="CQ115" s="6"/>
      <c r="CR115" s="6"/>
      <c r="CS115" s="6"/>
      <c r="CT115" s="6"/>
      <c r="CU115" s="6"/>
      <c r="CV115" s="6"/>
      <c r="CW115" s="6"/>
      <c r="CX115" s="6"/>
      <c r="CY115" s="6"/>
      <c r="CZ115" s="6"/>
    </row>
    <row r="116">
      <c r="A116" s="5" t="s">
        <v>94</v>
      </c>
      <c r="B116" s="5" t="s">
        <v>352</v>
      </c>
      <c r="C116" s="5" t="s">
        <v>1197</v>
      </c>
      <c r="D116" s="5">
        <v>35339.0</v>
      </c>
      <c r="E116" s="5" t="s">
        <v>484</v>
      </c>
      <c r="F116" s="5">
        <v>2012.0</v>
      </c>
      <c r="G116" s="5" t="s">
        <v>665</v>
      </c>
      <c r="H116" s="5">
        <v>31.0</v>
      </c>
      <c r="I116" s="5" t="s">
        <v>208</v>
      </c>
      <c r="J116" s="5" t="s">
        <v>118</v>
      </c>
      <c r="K116" s="5" t="s">
        <v>618</v>
      </c>
      <c r="L116" s="5" t="s">
        <v>99</v>
      </c>
      <c r="M116" s="5" t="s">
        <v>1220</v>
      </c>
      <c r="N116" s="5">
        <v>2.0</v>
      </c>
      <c r="O116" s="10" t="s">
        <v>1221</v>
      </c>
      <c r="P116" s="5" t="s">
        <v>1222</v>
      </c>
      <c r="Q116" s="5" t="s">
        <v>1223</v>
      </c>
      <c r="R116" s="5" t="s">
        <v>1224</v>
      </c>
      <c r="S116" s="5" t="s">
        <v>99</v>
      </c>
      <c r="T116" s="5" t="s">
        <v>99</v>
      </c>
      <c r="U116" s="5" t="s">
        <v>99</v>
      </c>
      <c r="V116" s="5" t="s">
        <v>99</v>
      </c>
      <c r="W116" s="5" t="s">
        <v>99</v>
      </c>
      <c r="X116" s="5">
        <v>2000.0</v>
      </c>
      <c r="Y116" s="5" t="s">
        <v>99</v>
      </c>
      <c r="Z116" s="5" t="s">
        <v>99</v>
      </c>
      <c r="AA116" s="5" t="s">
        <v>135</v>
      </c>
      <c r="AB116" s="5">
        <v>78.0</v>
      </c>
      <c r="AC116" s="5" t="s">
        <v>1225</v>
      </c>
      <c r="AD116" s="5" t="s">
        <v>99</v>
      </c>
      <c r="AE116" s="5" t="s">
        <v>99</v>
      </c>
      <c r="AF116" s="5" t="s">
        <v>99</v>
      </c>
      <c r="AG116" s="5" t="s">
        <v>99</v>
      </c>
      <c r="AH116" s="11">
        <f>CONVERT(AJ116, "yd", "m")</f>
        <v>804.672</v>
      </c>
      <c r="AI116" s="12">
        <f>CONVERT(AH116, "m", "ft")</f>
        <v>2640</v>
      </c>
      <c r="AJ116" s="5">
        <v>880.0</v>
      </c>
      <c r="AK116" s="10" t="s">
        <v>99</v>
      </c>
      <c r="AL116" s="5" t="s">
        <v>99</v>
      </c>
      <c r="AM116" s="5" t="s">
        <v>99</v>
      </c>
      <c r="AN116" s="5" t="s">
        <v>99</v>
      </c>
      <c r="AO116" s="5" t="s">
        <v>99</v>
      </c>
      <c r="AP116" s="5" t="s">
        <v>99</v>
      </c>
      <c r="AQ116" s="5" t="s">
        <v>99</v>
      </c>
      <c r="AR116" s="5" t="s">
        <v>99</v>
      </c>
      <c r="AS116" s="5" t="s">
        <v>99</v>
      </c>
      <c r="AT116" s="5" t="s">
        <v>99</v>
      </c>
      <c r="AU116" s="5" t="s">
        <v>99</v>
      </c>
      <c r="AV116" s="5" t="s">
        <v>99</v>
      </c>
      <c r="AW116" s="5" t="s">
        <v>99</v>
      </c>
      <c r="AX116" s="5" t="s">
        <v>99</v>
      </c>
      <c r="AY116" s="5" t="s">
        <v>99</v>
      </c>
      <c r="AZ116" s="5" t="s">
        <v>99</v>
      </c>
      <c r="BA116" s="5" t="s">
        <v>99</v>
      </c>
      <c r="BB116" s="5" t="s">
        <v>99</v>
      </c>
      <c r="BC116" s="5" t="s">
        <v>99</v>
      </c>
      <c r="BD116" s="5" t="s">
        <v>99</v>
      </c>
      <c r="BE116" s="5" t="s">
        <v>99</v>
      </c>
      <c r="BF116" s="5" t="s">
        <v>99</v>
      </c>
      <c r="BG116" s="5" t="s">
        <v>99</v>
      </c>
      <c r="BH116" s="5" t="s">
        <v>99</v>
      </c>
      <c r="BI116" s="5" t="s">
        <v>99</v>
      </c>
      <c r="BJ116" s="5" t="s">
        <v>99</v>
      </c>
      <c r="BK116" s="5" t="s">
        <v>99</v>
      </c>
      <c r="BL116" s="5" t="s">
        <v>99</v>
      </c>
      <c r="BM116" s="5" t="s">
        <v>99</v>
      </c>
      <c r="BN116" s="5" t="s">
        <v>99</v>
      </c>
      <c r="BO116" s="5" t="s">
        <v>99</v>
      </c>
      <c r="BP116" s="5" t="s">
        <v>99</v>
      </c>
      <c r="BQ116" s="5" t="s">
        <v>99</v>
      </c>
      <c r="BR116" s="5" t="s">
        <v>597</v>
      </c>
      <c r="BS116" s="5" t="s">
        <v>99</v>
      </c>
      <c r="BT116" s="5" t="s">
        <v>99</v>
      </c>
      <c r="BU116" s="5">
        <v>1.0</v>
      </c>
      <c r="BV116" s="5" t="s">
        <v>99</v>
      </c>
      <c r="BW116" s="5" t="s">
        <v>99</v>
      </c>
      <c r="BX116" s="5">
        <v>18.0</v>
      </c>
      <c r="BY116" s="5" t="s">
        <v>99</v>
      </c>
      <c r="BZ116" s="5" t="s">
        <v>99</v>
      </c>
      <c r="CA116" s="5" t="s">
        <v>99</v>
      </c>
      <c r="CB116" s="5" t="s">
        <v>99</v>
      </c>
      <c r="CC116" s="5" t="s">
        <v>99</v>
      </c>
      <c r="CD116" s="5" t="s">
        <v>99</v>
      </c>
      <c r="CE116" s="5" t="s">
        <v>99</v>
      </c>
      <c r="CF116" s="5" t="s">
        <v>99</v>
      </c>
      <c r="CG116" s="5" t="s">
        <v>99</v>
      </c>
      <c r="CH116" s="5" t="s">
        <v>99</v>
      </c>
      <c r="CI116" s="5" t="s">
        <v>99</v>
      </c>
      <c r="CJ116" s="5" t="s">
        <v>1226</v>
      </c>
      <c r="CK116" s="10" t="s">
        <v>1227</v>
      </c>
      <c r="CL116" s="5" t="s">
        <v>99</v>
      </c>
      <c r="CM116" s="5" t="s">
        <v>99</v>
      </c>
      <c r="CN116" s="5" t="s">
        <v>99</v>
      </c>
      <c r="CO116" s="5" t="s">
        <v>99</v>
      </c>
      <c r="CP116" s="13" t="s">
        <v>1228</v>
      </c>
      <c r="CQ116" s="6"/>
      <c r="CR116" s="6"/>
      <c r="CS116" s="6"/>
      <c r="CT116" s="6"/>
      <c r="CU116" s="6"/>
      <c r="CV116" s="6"/>
      <c r="CW116" s="6"/>
      <c r="CX116" s="6"/>
      <c r="CY116" s="6"/>
      <c r="CZ116" s="6"/>
    </row>
    <row r="117">
      <c r="A117" s="5" t="s">
        <v>94</v>
      </c>
      <c r="B117" s="5" t="s">
        <v>352</v>
      </c>
      <c r="C117" s="5" t="s">
        <v>1197</v>
      </c>
      <c r="D117" s="5">
        <v>44849.0</v>
      </c>
      <c r="E117" s="5" t="s">
        <v>428</v>
      </c>
      <c r="F117" s="5">
        <v>2014.0</v>
      </c>
      <c r="G117" s="5" t="s">
        <v>307</v>
      </c>
      <c r="H117" s="5">
        <v>16.0</v>
      </c>
      <c r="I117" s="5" t="s">
        <v>208</v>
      </c>
      <c r="J117" s="5" t="s">
        <v>101</v>
      </c>
      <c r="K117" s="5" t="s">
        <v>102</v>
      </c>
      <c r="L117" s="5" t="s">
        <v>99</v>
      </c>
      <c r="M117" s="5" t="s">
        <v>219</v>
      </c>
      <c r="N117" s="5">
        <v>1.0</v>
      </c>
      <c r="O117" s="10" t="s">
        <v>1229</v>
      </c>
      <c r="P117" s="5" t="s">
        <v>1230</v>
      </c>
      <c r="Q117" s="5" t="s">
        <v>1231</v>
      </c>
      <c r="R117" s="5" t="s">
        <v>1232</v>
      </c>
      <c r="S117" s="5" t="s">
        <v>99</v>
      </c>
      <c r="T117" s="5" t="s">
        <v>99</v>
      </c>
      <c r="U117" s="5" t="s">
        <v>99</v>
      </c>
      <c r="V117" s="5" t="s">
        <v>99</v>
      </c>
      <c r="W117" s="5" t="s">
        <v>99</v>
      </c>
      <c r="X117" s="5">
        <v>2100.0</v>
      </c>
      <c r="Y117" s="5" t="s">
        <v>99</v>
      </c>
      <c r="Z117" s="5" t="s">
        <v>99</v>
      </c>
      <c r="AA117" s="5" t="s">
        <v>278</v>
      </c>
      <c r="AB117" s="5">
        <v>98.0</v>
      </c>
      <c r="AC117" s="5" t="s">
        <v>279</v>
      </c>
      <c r="AD117" s="5" t="s">
        <v>395</v>
      </c>
      <c r="AE117" s="5" t="s">
        <v>99</v>
      </c>
      <c r="AF117" s="5" t="s">
        <v>99</v>
      </c>
      <c r="AG117" s="5" t="s">
        <v>99</v>
      </c>
      <c r="AH117" s="15" t="s">
        <v>99</v>
      </c>
      <c r="AI117" s="14" t="s">
        <v>99</v>
      </c>
      <c r="AJ117" s="5" t="s">
        <v>99</v>
      </c>
      <c r="AK117" s="10" t="s">
        <v>99</v>
      </c>
      <c r="AL117" s="5">
        <v>1.0</v>
      </c>
      <c r="AM117" s="5">
        <v>7.0</v>
      </c>
      <c r="AN117" s="5" t="s">
        <v>99</v>
      </c>
      <c r="AO117" s="5" t="s">
        <v>99</v>
      </c>
      <c r="AP117" s="5" t="s">
        <v>99</v>
      </c>
      <c r="AQ117" s="5" t="s">
        <v>99</v>
      </c>
      <c r="AR117" s="5" t="s">
        <v>99</v>
      </c>
      <c r="AS117" s="5">
        <v>350.0</v>
      </c>
      <c r="AT117" s="5" t="s">
        <v>99</v>
      </c>
      <c r="AU117" s="5" t="s">
        <v>99</v>
      </c>
      <c r="AV117" s="5" t="s">
        <v>164</v>
      </c>
      <c r="AW117" s="5" t="s">
        <v>99</v>
      </c>
      <c r="AX117" s="5" t="s">
        <v>99</v>
      </c>
      <c r="AY117" s="5" t="s">
        <v>99</v>
      </c>
      <c r="AZ117" s="5" t="s">
        <v>99</v>
      </c>
      <c r="BA117" s="5" t="s">
        <v>99</v>
      </c>
      <c r="BB117" s="5" t="s">
        <v>99</v>
      </c>
      <c r="BC117" s="5" t="s">
        <v>99</v>
      </c>
      <c r="BD117" s="5" t="s">
        <v>99</v>
      </c>
      <c r="BE117" s="5" t="s">
        <v>99</v>
      </c>
      <c r="BF117" s="5" t="s">
        <v>99</v>
      </c>
      <c r="BG117" s="5" t="s">
        <v>99</v>
      </c>
      <c r="BH117" s="5" t="s">
        <v>99</v>
      </c>
      <c r="BI117" s="5" t="s">
        <v>99</v>
      </c>
      <c r="BJ117" s="5" t="s">
        <v>99</v>
      </c>
      <c r="BK117" s="5" t="s">
        <v>99</v>
      </c>
      <c r="BL117" s="5" t="s">
        <v>99</v>
      </c>
      <c r="BM117" s="5" t="s">
        <v>99</v>
      </c>
      <c r="BN117" s="5" t="s">
        <v>228</v>
      </c>
      <c r="BO117" s="5" t="s">
        <v>99</v>
      </c>
      <c r="BP117" s="5" t="s">
        <v>1233</v>
      </c>
      <c r="BQ117" s="5" t="s">
        <v>113</v>
      </c>
      <c r="BR117" s="5" t="s">
        <v>99</v>
      </c>
      <c r="BS117" s="5" t="s">
        <v>99</v>
      </c>
      <c r="BT117" s="5" t="s">
        <v>99</v>
      </c>
      <c r="BU117" s="5" t="s">
        <v>99</v>
      </c>
      <c r="BV117" s="5" t="s">
        <v>99</v>
      </c>
      <c r="BW117" s="5" t="s">
        <v>99</v>
      </c>
      <c r="BX117" s="5" t="s">
        <v>99</v>
      </c>
      <c r="BY117" s="5" t="s">
        <v>99</v>
      </c>
      <c r="BZ117" s="5" t="s">
        <v>99</v>
      </c>
      <c r="CA117" s="5" t="s">
        <v>99</v>
      </c>
      <c r="CB117" s="5" t="s">
        <v>99</v>
      </c>
      <c r="CC117" s="5" t="s">
        <v>99</v>
      </c>
      <c r="CD117" s="5" t="s">
        <v>99</v>
      </c>
      <c r="CE117" s="5" t="s">
        <v>99</v>
      </c>
      <c r="CF117" s="5" t="s">
        <v>99</v>
      </c>
      <c r="CG117" s="5" t="s">
        <v>99</v>
      </c>
      <c r="CH117" s="5" t="s">
        <v>99</v>
      </c>
      <c r="CI117" s="5" t="s">
        <v>99</v>
      </c>
      <c r="CJ117" s="5" t="s">
        <v>1234</v>
      </c>
      <c r="CK117" s="10" t="s">
        <v>1235</v>
      </c>
      <c r="CL117" s="5" t="s">
        <v>99</v>
      </c>
      <c r="CM117" s="5" t="s">
        <v>99</v>
      </c>
      <c r="CN117" s="5" t="s">
        <v>99</v>
      </c>
      <c r="CO117" s="5" t="s">
        <v>99</v>
      </c>
      <c r="CP117" s="13" t="s">
        <v>1236</v>
      </c>
      <c r="CQ117" s="6"/>
      <c r="CR117" s="6"/>
      <c r="CS117" s="6"/>
      <c r="CT117" s="6"/>
      <c r="CU117" s="6"/>
      <c r="CV117" s="6"/>
      <c r="CW117" s="6"/>
      <c r="CX117" s="6"/>
      <c r="CY117" s="6"/>
      <c r="CZ117" s="6"/>
    </row>
    <row r="118">
      <c r="A118" s="5" t="s">
        <v>94</v>
      </c>
      <c r="B118" s="5" t="s">
        <v>352</v>
      </c>
      <c r="C118" s="5" t="s">
        <v>1237</v>
      </c>
      <c r="D118" s="5">
        <v>43217.0</v>
      </c>
      <c r="E118" s="5" t="s">
        <v>428</v>
      </c>
      <c r="F118" s="5">
        <v>1988.0</v>
      </c>
      <c r="G118" s="5" t="s">
        <v>143</v>
      </c>
      <c r="H118" s="5" t="s">
        <v>99</v>
      </c>
      <c r="I118" s="5" t="s">
        <v>144</v>
      </c>
      <c r="J118" s="5" t="s">
        <v>118</v>
      </c>
      <c r="K118" s="5" t="s">
        <v>102</v>
      </c>
      <c r="L118" s="5" t="s">
        <v>99</v>
      </c>
      <c r="M118" s="5" t="s">
        <v>273</v>
      </c>
      <c r="N118" s="5">
        <v>1.0</v>
      </c>
      <c r="O118" s="10" t="s">
        <v>1238</v>
      </c>
      <c r="P118" s="5" t="s">
        <v>1239</v>
      </c>
      <c r="Q118" s="5" t="s">
        <v>1240</v>
      </c>
      <c r="R118" s="5" t="s">
        <v>1241</v>
      </c>
      <c r="S118" s="5" t="s">
        <v>99</v>
      </c>
      <c r="T118" s="5">
        <v>33.8920942</v>
      </c>
      <c r="U118" s="5">
        <v>-87.3777929</v>
      </c>
      <c r="V118" s="5">
        <v>164.79</v>
      </c>
      <c r="W118" s="5">
        <v>533.0</v>
      </c>
      <c r="X118" s="5">
        <v>2000.0</v>
      </c>
      <c r="Y118" s="5">
        <v>70.0</v>
      </c>
      <c r="Z118" s="5" t="s">
        <v>99</v>
      </c>
      <c r="AA118" s="5" t="s">
        <v>99</v>
      </c>
      <c r="AB118" s="5" t="s">
        <v>99</v>
      </c>
      <c r="AC118" s="5" t="s">
        <v>1242</v>
      </c>
      <c r="AD118" s="5" t="s">
        <v>99</v>
      </c>
      <c r="AE118" s="5" t="s">
        <v>99</v>
      </c>
      <c r="AF118" s="5" t="s">
        <v>99</v>
      </c>
      <c r="AG118" s="5">
        <v>3.0</v>
      </c>
      <c r="AH118" s="11">
        <f t="shared" ref="AH118:AH123" si="35">CONVERT(AJ118, "yd", "m")</f>
        <v>2.37744</v>
      </c>
      <c r="AI118" s="12">
        <f t="shared" ref="AI118:AI123" si="36">CONVERT(AH118, "m", "ft")</f>
        <v>7.8</v>
      </c>
      <c r="AJ118" s="5">
        <v>2.6</v>
      </c>
      <c r="AK118" s="10" t="s">
        <v>99</v>
      </c>
      <c r="AL118" s="5">
        <v>1.0</v>
      </c>
      <c r="AM118" s="5" t="s">
        <v>99</v>
      </c>
      <c r="AN118" s="5" t="s">
        <v>99</v>
      </c>
      <c r="AO118" s="5" t="s">
        <v>99</v>
      </c>
      <c r="AP118" s="5" t="s">
        <v>99</v>
      </c>
      <c r="AQ118" s="5" t="s">
        <v>99</v>
      </c>
      <c r="AR118" s="5" t="s">
        <v>99</v>
      </c>
      <c r="AS118" s="5" t="s">
        <v>99</v>
      </c>
      <c r="AT118" s="5" t="s">
        <v>99</v>
      </c>
      <c r="AU118" s="5" t="s">
        <v>99</v>
      </c>
      <c r="AV118" s="5" t="s">
        <v>99</v>
      </c>
      <c r="AW118" s="5">
        <v>1.5</v>
      </c>
      <c r="AX118" s="5" t="s">
        <v>99</v>
      </c>
      <c r="AY118" s="5" t="s">
        <v>99</v>
      </c>
      <c r="AZ118" s="5" t="s">
        <v>99</v>
      </c>
      <c r="BA118" s="5" t="s">
        <v>99</v>
      </c>
      <c r="BB118" s="5" t="s">
        <v>99</v>
      </c>
      <c r="BC118" s="5" t="s">
        <v>99</v>
      </c>
      <c r="BD118" s="5" t="s">
        <v>99</v>
      </c>
      <c r="BE118" s="5" t="s">
        <v>99</v>
      </c>
      <c r="BF118" s="5" t="s">
        <v>99</v>
      </c>
      <c r="BG118" s="5" t="s">
        <v>99</v>
      </c>
      <c r="BH118" s="5" t="s">
        <v>99</v>
      </c>
      <c r="BI118" s="5" t="s">
        <v>99</v>
      </c>
      <c r="BJ118" s="5" t="s">
        <v>99</v>
      </c>
      <c r="BK118" s="5" t="s">
        <v>99</v>
      </c>
      <c r="BL118" s="5" t="s">
        <v>1243</v>
      </c>
      <c r="BM118" s="5" t="s">
        <v>99</v>
      </c>
      <c r="BN118" s="5" t="s">
        <v>1244</v>
      </c>
      <c r="BO118" s="5" t="s">
        <v>99</v>
      </c>
      <c r="BP118" s="5" t="s">
        <v>99</v>
      </c>
      <c r="BQ118" s="5" t="s">
        <v>99</v>
      </c>
      <c r="BR118" s="5" t="s">
        <v>99</v>
      </c>
      <c r="BS118" s="5" t="s">
        <v>99</v>
      </c>
      <c r="BT118" s="5" t="s">
        <v>99</v>
      </c>
      <c r="BU118" s="5" t="s">
        <v>99</v>
      </c>
      <c r="BV118" s="5" t="s">
        <v>99</v>
      </c>
      <c r="BW118" s="5" t="s">
        <v>99</v>
      </c>
      <c r="BX118" s="5" t="s">
        <v>99</v>
      </c>
      <c r="BY118" s="5" t="s">
        <v>99</v>
      </c>
      <c r="BZ118" s="5" t="s">
        <v>99</v>
      </c>
      <c r="CA118" s="5" t="s">
        <v>99</v>
      </c>
      <c r="CB118" s="5" t="s">
        <v>99</v>
      </c>
      <c r="CC118" s="5" t="s">
        <v>99</v>
      </c>
      <c r="CD118" s="5" t="s">
        <v>99</v>
      </c>
      <c r="CE118" s="5" t="s">
        <v>99</v>
      </c>
      <c r="CF118" s="5" t="s">
        <v>99</v>
      </c>
      <c r="CG118" s="5" t="s">
        <v>99</v>
      </c>
      <c r="CH118" s="5" t="s">
        <v>99</v>
      </c>
      <c r="CI118" s="5" t="s">
        <v>99</v>
      </c>
      <c r="CJ118" s="5" t="s">
        <v>99</v>
      </c>
      <c r="CK118" s="10" t="s">
        <v>1245</v>
      </c>
      <c r="CL118" s="5" t="s">
        <v>112</v>
      </c>
      <c r="CM118" s="5" t="s">
        <v>99</v>
      </c>
      <c r="CN118" s="5" t="s">
        <v>99</v>
      </c>
      <c r="CO118" s="5" t="s">
        <v>99</v>
      </c>
      <c r="CP118" s="13" t="s">
        <v>1246</v>
      </c>
      <c r="CQ118" s="6"/>
      <c r="CR118" s="6"/>
      <c r="CS118" s="6"/>
      <c r="CT118" s="6"/>
      <c r="CU118" s="6"/>
      <c r="CV118" s="6"/>
      <c r="CW118" s="6"/>
      <c r="CX118" s="6"/>
      <c r="CY118" s="6"/>
      <c r="CZ118" s="6"/>
    </row>
    <row r="119">
      <c r="A119" s="5" t="s">
        <v>94</v>
      </c>
      <c r="B119" s="5" t="s">
        <v>352</v>
      </c>
      <c r="C119" s="5" t="s">
        <v>1237</v>
      </c>
      <c r="D119" s="5">
        <v>27480.0</v>
      </c>
      <c r="E119" s="5" t="s">
        <v>404</v>
      </c>
      <c r="F119" s="5">
        <v>1990.0</v>
      </c>
      <c r="G119" s="5" t="s">
        <v>99</v>
      </c>
      <c r="H119" s="5" t="s">
        <v>99</v>
      </c>
      <c r="I119" s="5" t="s">
        <v>208</v>
      </c>
      <c r="J119" s="5" t="s">
        <v>101</v>
      </c>
      <c r="K119" s="5" t="s">
        <v>102</v>
      </c>
      <c r="L119" s="5" t="s">
        <v>99</v>
      </c>
      <c r="M119" s="5" t="s">
        <v>103</v>
      </c>
      <c r="N119" s="5">
        <v>1.0</v>
      </c>
      <c r="O119" s="10" t="s">
        <v>1247</v>
      </c>
      <c r="P119" s="5" t="s">
        <v>1248</v>
      </c>
      <c r="Q119" s="5" t="s">
        <v>1249</v>
      </c>
      <c r="R119" s="5" t="s">
        <v>1250</v>
      </c>
      <c r="S119" s="5" t="s">
        <v>99</v>
      </c>
      <c r="T119" s="5" t="s">
        <v>99</v>
      </c>
      <c r="U119" s="5" t="s">
        <v>99</v>
      </c>
      <c r="V119" s="5" t="s">
        <v>99</v>
      </c>
      <c r="W119" s="5" t="s">
        <v>99</v>
      </c>
      <c r="X119" s="5" t="s">
        <v>99</v>
      </c>
      <c r="Y119" s="5" t="s">
        <v>99</v>
      </c>
      <c r="Z119" s="5" t="s">
        <v>161</v>
      </c>
      <c r="AA119" s="5" t="s">
        <v>99</v>
      </c>
      <c r="AB119" s="5" t="s">
        <v>99</v>
      </c>
      <c r="AC119" s="5" t="s">
        <v>279</v>
      </c>
      <c r="AD119" s="5" t="s">
        <v>99</v>
      </c>
      <c r="AE119" s="5" t="s">
        <v>99</v>
      </c>
      <c r="AF119" s="5" t="s">
        <v>99</v>
      </c>
      <c r="AG119" s="5">
        <v>1.0</v>
      </c>
      <c r="AH119" s="11">
        <f t="shared" si="35"/>
        <v>4.572</v>
      </c>
      <c r="AI119" s="12">
        <f t="shared" si="36"/>
        <v>15</v>
      </c>
      <c r="AJ119" s="5">
        <v>5.0</v>
      </c>
      <c r="AK119" s="10" t="s">
        <v>99</v>
      </c>
      <c r="AL119" s="5">
        <v>1.0</v>
      </c>
      <c r="AM119" s="5">
        <v>8.0</v>
      </c>
      <c r="AN119" s="5" t="s">
        <v>99</v>
      </c>
      <c r="AO119" s="5" t="s">
        <v>99</v>
      </c>
      <c r="AP119" s="5" t="s">
        <v>99</v>
      </c>
      <c r="AQ119" s="5" t="s">
        <v>99</v>
      </c>
      <c r="AR119" s="5" t="s">
        <v>99</v>
      </c>
      <c r="AS119" s="5" t="s">
        <v>99</v>
      </c>
      <c r="AT119" s="5" t="s">
        <v>99</v>
      </c>
      <c r="AU119" s="5" t="s">
        <v>99</v>
      </c>
      <c r="AV119" s="5" t="s">
        <v>434</v>
      </c>
      <c r="AW119" s="5" t="s">
        <v>99</v>
      </c>
      <c r="AX119" s="5" t="s">
        <v>99</v>
      </c>
      <c r="AY119" s="5" t="s">
        <v>99</v>
      </c>
      <c r="AZ119" s="5" t="s">
        <v>99</v>
      </c>
      <c r="BA119" s="5" t="s">
        <v>99</v>
      </c>
      <c r="BB119" s="5" t="s">
        <v>99</v>
      </c>
      <c r="BC119" s="5" t="s">
        <v>99</v>
      </c>
      <c r="BD119" s="5" t="s">
        <v>99</v>
      </c>
      <c r="BE119" s="5" t="s">
        <v>99</v>
      </c>
      <c r="BF119" s="5" t="s">
        <v>99</v>
      </c>
      <c r="BG119" s="5" t="s">
        <v>99</v>
      </c>
      <c r="BH119" s="5" t="s">
        <v>99</v>
      </c>
      <c r="BI119" s="5" t="s">
        <v>99</v>
      </c>
      <c r="BJ119" s="5" t="s">
        <v>99</v>
      </c>
      <c r="BK119" s="5" t="s">
        <v>99</v>
      </c>
      <c r="BL119" s="5" t="s">
        <v>99</v>
      </c>
      <c r="BM119" s="5" t="s">
        <v>99</v>
      </c>
      <c r="BN119" s="5" t="s">
        <v>1251</v>
      </c>
      <c r="BO119" s="5" t="s">
        <v>99</v>
      </c>
      <c r="BP119" s="5" t="s">
        <v>99</v>
      </c>
      <c r="BQ119" s="5" t="s">
        <v>113</v>
      </c>
      <c r="BR119" s="5" t="s">
        <v>99</v>
      </c>
      <c r="BS119" s="5" t="s">
        <v>99</v>
      </c>
      <c r="BT119" s="5" t="s">
        <v>99</v>
      </c>
      <c r="BU119" s="5" t="s">
        <v>99</v>
      </c>
      <c r="BV119" s="5" t="s">
        <v>99</v>
      </c>
      <c r="BW119" s="5" t="s">
        <v>99</v>
      </c>
      <c r="BX119" s="5" t="s">
        <v>99</v>
      </c>
      <c r="BY119" s="5" t="s">
        <v>99</v>
      </c>
      <c r="BZ119" s="5" t="s">
        <v>99</v>
      </c>
      <c r="CA119" s="5" t="s">
        <v>99</v>
      </c>
      <c r="CB119" s="5" t="s">
        <v>99</v>
      </c>
      <c r="CC119" s="5" t="s">
        <v>99</v>
      </c>
      <c r="CD119" s="5" t="s">
        <v>99</v>
      </c>
      <c r="CE119" s="5" t="s">
        <v>99</v>
      </c>
      <c r="CF119" s="5" t="s">
        <v>99</v>
      </c>
      <c r="CG119" s="5" t="s">
        <v>99</v>
      </c>
      <c r="CH119" s="5" t="s">
        <v>99</v>
      </c>
      <c r="CI119" s="5" t="s">
        <v>99</v>
      </c>
      <c r="CJ119" s="5" t="s">
        <v>99</v>
      </c>
      <c r="CK119" s="10" t="s">
        <v>1252</v>
      </c>
      <c r="CL119" s="5" t="s">
        <v>99</v>
      </c>
      <c r="CM119" s="5" t="s">
        <v>99</v>
      </c>
      <c r="CN119" s="5" t="s">
        <v>99</v>
      </c>
      <c r="CO119" s="5" t="s">
        <v>99</v>
      </c>
      <c r="CP119" s="13" t="s">
        <v>1253</v>
      </c>
      <c r="CQ119" s="6"/>
      <c r="CR119" s="6"/>
      <c r="CS119" s="6"/>
      <c r="CT119" s="6"/>
      <c r="CU119" s="6"/>
      <c r="CV119" s="6"/>
      <c r="CW119" s="6"/>
      <c r="CX119" s="6"/>
      <c r="CY119" s="6"/>
      <c r="CZ119" s="6"/>
    </row>
    <row r="120">
      <c r="A120" s="5" t="s">
        <v>94</v>
      </c>
      <c r="B120" s="5" t="s">
        <v>352</v>
      </c>
      <c r="C120" s="5" t="s">
        <v>1237</v>
      </c>
      <c r="D120" s="5">
        <v>1022.0</v>
      </c>
      <c r="E120" s="5" t="s">
        <v>99</v>
      </c>
      <c r="F120" s="5">
        <v>1990.0</v>
      </c>
      <c r="G120" s="5" t="s">
        <v>99</v>
      </c>
      <c r="H120" s="5" t="s">
        <v>99</v>
      </c>
      <c r="I120" s="5" t="s">
        <v>130</v>
      </c>
      <c r="J120" s="5" t="s">
        <v>101</v>
      </c>
      <c r="K120" s="5" t="s">
        <v>102</v>
      </c>
      <c r="L120" s="5" t="s">
        <v>99</v>
      </c>
      <c r="M120" s="5" t="s">
        <v>103</v>
      </c>
      <c r="N120" s="5">
        <v>2.0</v>
      </c>
      <c r="O120" s="10" t="s">
        <v>1254</v>
      </c>
      <c r="P120" s="5" t="s">
        <v>1255</v>
      </c>
      <c r="Q120" s="5" t="s">
        <v>1256</v>
      </c>
      <c r="R120" s="5" t="s">
        <v>99</v>
      </c>
      <c r="S120" s="5" t="s">
        <v>99</v>
      </c>
      <c r="T120" s="5" t="s">
        <v>99</v>
      </c>
      <c r="U120" s="5" t="s">
        <v>99</v>
      </c>
      <c r="V120" s="5" t="s">
        <v>99</v>
      </c>
      <c r="W120" s="5" t="s">
        <v>99</v>
      </c>
      <c r="X120" s="5" t="s">
        <v>99</v>
      </c>
      <c r="Y120" s="5" t="s">
        <v>99</v>
      </c>
      <c r="Z120" s="5" t="s">
        <v>99</v>
      </c>
      <c r="AA120" s="5" t="s">
        <v>99</v>
      </c>
      <c r="AB120" s="5" t="s">
        <v>99</v>
      </c>
      <c r="AC120" s="5" t="s">
        <v>279</v>
      </c>
      <c r="AD120" s="5" t="s">
        <v>99</v>
      </c>
      <c r="AE120" s="5" t="s">
        <v>99</v>
      </c>
      <c r="AF120" s="5" t="s">
        <v>99</v>
      </c>
      <c r="AG120" s="5" t="s">
        <v>99</v>
      </c>
      <c r="AH120" s="11">
        <f t="shared" si="35"/>
        <v>149.9616</v>
      </c>
      <c r="AI120" s="12">
        <f t="shared" si="36"/>
        <v>492</v>
      </c>
      <c r="AJ120" s="5">
        <v>164.0</v>
      </c>
      <c r="AK120" s="10" t="s">
        <v>99</v>
      </c>
      <c r="AL120" s="5">
        <v>1.0</v>
      </c>
      <c r="AM120" s="5" t="s">
        <v>99</v>
      </c>
      <c r="AN120" s="5" t="s">
        <v>99</v>
      </c>
      <c r="AO120" s="5" t="s">
        <v>99</v>
      </c>
      <c r="AP120" s="5" t="s">
        <v>99</v>
      </c>
      <c r="AQ120" s="5" t="s">
        <v>99</v>
      </c>
      <c r="AR120" s="5" t="s">
        <v>99</v>
      </c>
      <c r="AS120" s="5" t="s">
        <v>99</v>
      </c>
      <c r="AT120" s="5" t="s">
        <v>99</v>
      </c>
      <c r="AU120" s="5" t="s">
        <v>99</v>
      </c>
      <c r="AV120" s="5" t="s">
        <v>99</v>
      </c>
      <c r="AW120" s="5" t="s">
        <v>99</v>
      </c>
      <c r="AX120" s="5" t="s">
        <v>99</v>
      </c>
      <c r="AY120" s="5" t="s">
        <v>99</v>
      </c>
      <c r="AZ120" s="5" t="s">
        <v>99</v>
      </c>
      <c r="BA120" s="5" t="s">
        <v>99</v>
      </c>
      <c r="BB120" s="5" t="s">
        <v>99</v>
      </c>
      <c r="BC120" s="5" t="s">
        <v>99</v>
      </c>
      <c r="BD120" s="5" t="s">
        <v>99</v>
      </c>
      <c r="BE120" s="5" t="s">
        <v>99</v>
      </c>
      <c r="BF120" s="5" t="s">
        <v>99</v>
      </c>
      <c r="BG120" s="5" t="s">
        <v>99</v>
      </c>
      <c r="BH120" s="5" t="s">
        <v>99</v>
      </c>
      <c r="BI120" s="5" t="s">
        <v>99</v>
      </c>
      <c r="BJ120" s="5" t="s">
        <v>99</v>
      </c>
      <c r="BK120" s="5" t="s">
        <v>99</v>
      </c>
      <c r="BL120" s="5" t="s">
        <v>99</v>
      </c>
      <c r="BM120" s="5" t="s">
        <v>99</v>
      </c>
      <c r="BN120" s="5" t="s">
        <v>1257</v>
      </c>
      <c r="BO120" s="5" t="s">
        <v>99</v>
      </c>
      <c r="BP120" s="5" t="s">
        <v>99</v>
      </c>
      <c r="BQ120" s="5" t="s">
        <v>99</v>
      </c>
      <c r="BR120" s="5" t="s">
        <v>99</v>
      </c>
      <c r="BS120" s="5" t="s">
        <v>99</v>
      </c>
      <c r="BT120" s="5" t="s">
        <v>99</v>
      </c>
      <c r="BU120" s="5" t="s">
        <v>99</v>
      </c>
      <c r="BV120" s="5" t="s">
        <v>99</v>
      </c>
      <c r="BW120" s="5" t="s">
        <v>99</v>
      </c>
      <c r="BX120" s="5" t="s">
        <v>99</v>
      </c>
      <c r="BY120" s="5" t="s">
        <v>99</v>
      </c>
      <c r="BZ120" s="5" t="s">
        <v>99</v>
      </c>
      <c r="CA120" s="5" t="s">
        <v>99</v>
      </c>
      <c r="CB120" s="5" t="s">
        <v>99</v>
      </c>
      <c r="CC120" s="5" t="s">
        <v>99</v>
      </c>
      <c r="CD120" s="5" t="s">
        <v>99</v>
      </c>
      <c r="CE120" s="5" t="s">
        <v>99</v>
      </c>
      <c r="CF120" s="5" t="s">
        <v>99</v>
      </c>
      <c r="CG120" s="5" t="s">
        <v>99</v>
      </c>
      <c r="CH120" s="5" t="s">
        <v>99</v>
      </c>
      <c r="CI120" s="5" t="s">
        <v>99</v>
      </c>
      <c r="CJ120" s="5" t="s">
        <v>99</v>
      </c>
      <c r="CK120" s="5" t="s">
        <v>99</v>
      </c>
      <c r="CL120" s="5" t="s">
        <v>99</v>
      </c>
      <c r="CM120" s="5" t="s">
        <v>99</v>
      </c>
      <c r="CN120" s="5" t="s">
        <v>99</v>
      </c>
      <c r="CO120" s="5" t="s">
        <v>99</v>
      </c>
      <c r="CP120" s="13" t="s">
        <v>1258</v>
      </c>
      <c r="CQ120" s="6"/>
      <c r="CR120" s="6"/>
      <c r="CS120" s="6"/>
      <c r="CT120" s="6"/>
      <c r="CU120" s="6"/>
      <c r="CV120" s="6"/>
      <c r="CW120" s="6"/>
      <c r="CX120" s="6"/>
      <c r="CY120" s="6"/>
      <c r="CZ120" s="6"/>
    </row>
    <row r="121">
      <c r="A121" s="5" t="s">
        <v>94</v>
      </c>
      <c r="B121" s="5" t="s">
        <v>352</v>
      </c>
      <c r="C121" s="5" t="s">
        <v>1237</v>
      </c>
      <c r="D121" s="5">
        <v>27459.0</v>
      </c>
      <c r="E121" s="5" t="s">
        <v>404</v>
      </c>
      <c r="F121" s="5">
        <v>2010.0</v>
      </c>
      <c r="G121" s="5" t="s">
        <v>665</v>
      </c>
      <c r="H121" s="5">
        <v>12.0</v>
      </c>
      <c r="I121" s="5" t="s">
        <v>208</v>
      </c>
      <c r="J121" s="5" t="s">
        <v>101</v>
      </c>
      <c r="K121" s="5" t="s">
        <v>102</v>
      </c>
      <c r="L121" s="5" t="s">
        <v>99</v>
      </c>
      <c r="M121" s="5" t="s">
        <v>219</v>
      </c>
      <c r="N121" s="5">
        <v>1.0</v>
      </c>
      <c r="O121" s="10" t="s">
        <v>1259</v>
      </c>
      <c r="P121" s="5" t="s">
        <v>1250</v>
      </c>
      <c r="Q121" s="5" t="s">
        <v>1249</v>
      </c>
      <c r="R121" s="5" t="s">
        <v>1250</v>
      </c>
      <c r="S121" s="5" t="s">
        <v>99</v>
      </c>
      <c r="T121" s="5" t="s">
        <v>99</v>
      </c>
      <c r="U121" s="5" t="s">
        <v>99</v>
      </c>
      <c r="V121" s="5" t="s">
        <v>99</v>
      </c>
      <c r="W121" s="5" t="s">
        <v>99</v>
      </c>
      <c r="X121" s="5">
        <v>1800.0</v>
      </c>
      <c r="Y121" s="5" t="s">
        <v>99</v>
      </c>
      <c r="Z121" s="5" t="s">
        <v>161</v>
      </c>
      <c r="AA121" s="5" t="s">
        <v>214</v>
      </c>
      <c r="AB121" s="5">
        <v>10.0</v>
      </c>
      <c r="AC121" s="5" t="s">
        <v>1260</v>
      </c>
      <c r="AD121" s="5" t="s">
        <v>99</v>
      </c>
      <c r="AE121" s="5" t="s">
        <v>99</v>
      </c>
      <c r="AF121" s="5" t="s">
        <v>99</v>
      </c>
      <c r="AG121" s="5" t="s">
        <v>99</v>
      </c>
      <c r="AH121" s="11">
        <f t="shared" si="35"/>
        <v>9.144</v>
      </c>
      <c r="AI121" s="12">
        <f t="shared" si="36"/>
        <v>30</v>
      </c>
      <c r="AJ121" s="5">
        <v>10.0</v>
      </c>
      <c r="AK121" s="10" t="s">
        <v>99</v>
      </c>
      <c r="AL121" s="5">
        <v>1.0</v>
      </c>
      <c r="AM121" s="5" t="s">
        <v>99</v>
      </c>
      <c r="AN121" s="5" t="s">
        <v>99</v>
      </c>
      <c r="AO121" s="5" t="s">
        <v>99</v>
      </c>
      <c r="AP121" s="5" t="s">
        <v>99</v>
      </c>
      <c r="AQ121" s="5" t="s">
        <v>99</v>
      </c>
      <c r="AR121" s="5" t="s">
        <v>99</v>
      </c>
      <c r="AS121" s="5" t="s">
        <v>99</v>
      </c>
      <c r="AT121" s="5" t="s">
        <v>99</v>
      </c>
      <c r="AU121" s="5" t="s">
        <v>99</v>
      </c>
      <c r="AV121" s="5" t="s">
        <v>434</v>
      </c>
      <c r="AW121" s="5" t="s">
        <v>99</v>
      </c>
      <c r="AX121" s="5" t="s">
        <v>99</v>
      </c>
      <c r="AY121" s="5" t="s">
        <v>99</v>
      </c>
      <c r="AZ121" s="5" t="s">
        <v>99</v>
      </c>
      <c r="BA121" s="5" t="s">
        <v>99</v>
      </c>
      <c r="BB121" s="5" t="s">
        <v>99</v>
      </c>
      <c r="BC121" s="5" t="s">
        <v>99</v>
      </c>
      <c r="BD121" s="5" t="s">
        <v>99</v>
      </c>
      <c r="BE121" s="5" t="s">
        <v>99</v>
      </c>
      <c r="BF121" s="5" t="s">
        <v>99</v>
      </c>
      <c r="BG121" s="5" t="s">
        <v>99</v>
      </c>
      <c r="BH121" s="5" t="s">
        <v>99</v>
      </c>
      <c r="BI121" s="5" t="s">
        <v>99</v>
      </c>
      <c r="BJ121" s="5" t="s">
        <v>99</v>
      </c>
      <c r="BK121" s="5" t="s">
        <v>99</v>
      </c>
      <c r="BL121" s="5" t="s">
        <v>1261</v>
      </c>
      <c r="BM121" s="5" t="s">
        <v>99</v>
      </c>
      <c r="BN121" s="5" t="s">
        <v>1262</v>
      </c>
      <c r="BO121" s="5" t="s">
        <v>99</v>
      </c>
      <c r="BP121" s="21" t="s">
        <v>1263</v>
      </c>
      <c r="BQ121" s="5" t="s">
        <v>113</v>
      </c>
      <c r="BR121" s="5" t="s">
        <v>99</v>
      </c>
      <c r="BS121" s="5" t="s">
        <v>99</v>
      </c>
      <c r="BT121" s="5" t="s">
        <v>99</v>
      </c>
      <c r="BU121" s="5" t="s">
        <v>99</v>
      </c>
      <c r="BV121" s="5" t="s">
        <v>99</v>
      </c>
      <c r="BW121" s="5" t="s">
        <v>99</v>
      </c>
      <c r="BX121" s="5" t="s">
        <v>99</v>
      </c>
      <c r="BY121" s="5" t="s">
        <v>99</v>
      </c>
      <c r="BZ121" s="5" t="s">
        <v>99</v>
      </c>
      <c r="CA121" s="5" t="s">
        <v>99</v>
      </c>
      <c r="CB121" s="5" t="s">
        <v>99</v>
      </c>
      <c r="CC121" s="5" t="s">
        <v>99</v>
      </c>
      <c r="CD121" s="5" t="s">
        <v>99</v>
      </c>
      <c r="CE121" s="5" t="s">
        <v>99</v>
      </c>
      <c r="CF121" s="5" t="s">
        <v>99</v>
      </c>
      <c r="CG121" s="5" t="s">
        <v>99</v>
      </c>
      <c r="CH121" s="5" t="s">
        <v>99</v>
      </c>
      <c r="CI121" s="5" t="s">
        <v>99</v>
      </c>
      <c r="CJ121" s="5" t="s">
        <v>99</v>
      </c>
      <c r="CK121" s="10" t="s">
        <v>1264</v>
      </c>
      <c r="CL121" s="5" t="s">
        <v>99</v>
      </c>
      <c r="CM121" s="5" t="s">
        <v>99</v>
      </c>
      <c r="CN121" s="5" t="s">
        <v>99</v>
      </c>
      <c r="CO121" s="5" t="s">
        <v>99</v>
      </c>
      <c r="CP121" s="13" t="s">
        <v>1265</v>
      </c>
      <c r="CQ121" s="6"/>
      <c r="CR121" s="6"/>
      <c r="CS121" s="6"/>
      <c r="CT121" s="6"/>
      <c r="CU121" s="6"/>
      <c r="CV121" s="6"/>
      <c r="CW121" s="6"/>
      <c r="CX121" s="6"/>
      <c r="CY121" s="6"/>
      <c r="CZ121" s="6"/>
    </row>
    <row r="122">
      <c r="A122" s="5" t="s">
        <v>94</v>
      </c>
      <c r="B122" s="5" t="s">
        <v>352</v>
      </c>
      <c r="C122" s="5" t="s">
        <v>1266</v>
      </c>
      <c r="D122" s="5">
        <v>961.0</v>
      </c>
      <c r="E122" s="5" t="s">
        <v>99</v>
      </c>
      <c r="F122" s="5">
        <v>1997.0</v>
      </c>
      <c r="G122" s="5" t="s">
        <v>389</v>
      </c>
      <c r="H122" s="5">
        <v>6.0</v>
      </c>
      <c r="I122" s="5" t="s">
        <v>100</v>
      </c>
      <c r="J122" s="5" t="s">
        <v>101</v>
      </c>
      <c r="K122" s="5" t="s">
        <v>102</v>
      </c>
      <c r="L122" s="5" t="s">
        <v>99</v>
      </c>
      <c r="M122" s="5" t="s">
        <v>219</v>
      </c>
      <c r="N122" s="5">
        <v>1.0</v>
      </c>
      <c r="O122" s="10" t="s">
        <v>1267</v>
      </c>
      <c r="P122" s="5" t="s">
        <v>1268</v>
      </c>
      <c r="Q122" s="5" t="s">
        <v>1269</v>
      </c>
      <c r="R122" s="5" t="s">
        <v>972</v>
      </c>
      <c r="S122" s="5" t="s">
        <v>99</v>
      </c>
      <c r="T122" s="5">
        <v>31.4468192</v>
      </c>
      <c r="U122" s="5">
        <v>-88.0726438</v>
      </c>
      <c r="V122" s="5">
        <v>39.1</v>
      </c>
      <c r="W122" s="5">
        <v>120.0</v>
      </c>
      <c r="X122" s="5" t="s">
        <v>99</v>
      </c>
      <c r="Y122" s="5">
        <v>50.0</v>
      </c>
      <c r="Z122" s="5" t="s">
        <v>255</v>
      </c>
      <c r="AA122" s="5" t="s">
        <v>214</v>
      </c>
      <c r="AB122" s="5">
        <v>1.0</v>
      </c>
      <c r="AC122" s="5" t="s">
        <v>279</v>
      </c>
      <c r="AD122" s="5" t="s">
        <v>395</v>
      </c>
      <c r="AE122" s="5" t="s">
        <v>99</v>
      </c>
      <c r="AF122" s="5" t="s">
        <v>99</v>
      </c>
      <c r="AG122" s="5" t="s">
        <v>99</v>
      </c>
      <c r="AH122" s="11">
        <f t="shared" si="35"/>
        <v>0.9144</v>
      </c>
      <c r="AI122" s="12">
        <f t="shared" si="36"/>
        <v>3</v>
      </c>
      <c r="AJ122" s="5">
        <v>1.0</v>
      </c>
      <c r="AK122" s="10" t="s">
        <v>99</v>
      </c>
      <c r="AL122" s="5">
        <v>1.0</v>
      </c>
      <c r="AM122" s="5" t="s">
        <v>99</v>
      </c>
      <c r="AN122" s="5" t="s">
        <v>99</v>
      </c>
      <c r="AO122" s="5" t="s">
        <v>99</v>
      </c>
      <c r="AP122" s="5" t="s">
        <v>99</v>
      </c>
      <c r="AQ122" s="5" t="s">
        <v>99</v>
      </c>
      <c r="AR122" s="5" t="s">
        <v>99</v>
      </c>
      <c r="AS122" s="5" t="s">
        <v>99</v>
      </c>
      <c r="AT122" s="5" t="s">
        <v>99</v>
      </c>
      <c r="AU122" s="5" t="s">
        <v>99</v>
      </c>
      <c r="AV122" s="5" t="s">
        <v>99</v>
      </c>
      <c r="AW122" s="5" t="s">
        <v>99</v>
      </c>
      <c r="AX122" s="5" t="s">
        <v>99</v>
      </c>
      <c r="AY122" s="5" t="s">
        <v>99</v>
      </c>
      <c r="AZ122" s="5" t="s">
        <v>99</v>
      </c>
      <c r="BA122" s="5" t="s">
        <v>99</v>
      </c>
      <c r="BB122" s="5" t="s">
        <v>99</v>
      </c>
      <c r="BC122" s="5" t="s">
        <v>99</v>
      </c>
      <c r="BD122" s="5" t="s">
        <v>99</v>
      </c>
      <c r="BE122" s="5" t="s">
        <v>99</v>
      </c>
      <c r="BF122" s="5" t="s">
        <v>99</v>
      </c>
      <c r="BG122" s="5" t="s">
        <v>99</v>
      </c>
      <c r="BH122" s="5" t="s">
        <v>99</v>
      </c>
      <c r="BI122" s="5" t="s">
        <v>99</v>
      </c>
      <c r="BJ122" s="5" t="s">
        <v>99</v>
      </c>
      <c r="BK122" s="5" t="s">
        <v>99</v>
      </c>
      <c r="BL122" s="5" t="s">
        <v>99</v>
      </c>
      <c r="BM122" s="5" t="s">
        <v>99</v>
      </c>
      <c r="BN122" s="5" t="s">
        <v>1270</v>
      </c>
      <c r="BO122" s="5" t="s">
        <v>99</v>
      </c>
      <c r="BP122" s="5" t="s">
        <v>1271</v>
      </c>
      <c r="BQ122" s="5" t="s">
        <v>113</v>
      </c>
      <c r="BR122" s="5" t="s">
        <v>177</v>
      </c>
      <c r="BS122" s="5" t="s">
        <v>99</v>
      </c>
      <c r="BT122" s="5" t="s">
        <v>99</v>
      </c>
      <c r="BU122" s="5" t="s">
        <v>99</v>
      </c>
      <c r="BV122" s="5" t="s">
        <v>99</v>
      </c>
      <c r="BW122" s="5" t="s">
        <v>99</v>
      </c>
      <c r="BX122" s="5" t="s">
        <v>99</v>
      </c>
      <c r="BY122" s="5" t="s">
        <v>99</v>
      </c>
      <c r="BZ122" s="5" t="s">
        <v>99</v>
      </c>
      <c r="CA122" s="5" t="s">
        <v>99</v>
      </c>
      <c r="CB122" s="5" t="s">
        <v>99</v>
      </c>
      <c r="CC122" s="5" t="s">
        <v>99</v>
      </c>
      <c r="CD122" s="5" t="s">
        <v>99</v>
      </c>
      <c r="CE122" s="5" t="s">
        <v>99</v>
      </c>
      <c r="CF122" s="5" t="s">
        <v>99</v>
      </c>
      <c r="CG122" s="5" t="s">
        <v>99</v>
      </c>
      <c r="CH122" s="5" t="s">
        <v>99</v>
      </c>
      <c r="CI122" s="5" t="s">
        <v>99</v>
      </c>
      <c r="CJ122" s="5" t="s">
        <v>99</v>
      </c>
      <c r="CK122" s="10" t="s">
        <v>99</v>
      </c>
      <c r="CL122" s="5" t="s">
        <v>112</v>
      </c>
      <c r="CM122" s="5" t="s">
        <v>99</v>
      </c>
      <c r="CN122" s="5" t="s">
        <v>99</v>
      </c>
      <c r="CO122" s="5" t="s">
        <v>99</v>
      </c>
      <c r="CP122" s="13" t="s">
        <v>1272</v>
      </c>
      <c r="CQ122" s="6"/>
      <c r="CR122" s="6"/>
      <c r="CS122" s="6"/>
      <c r="CT122" s="6"/>
      <c r="CU122" s="6"/>
      <c r="CV122" s="6"/>
      <c r="CW122" s="6"/>
      <c r="CX122" s="6"/>
      <c r="CY122" s="6"/>
      <c r="CZ122" s="6"/>
    </row>
    <row r="123">
      <c r="A123" s="5" t="s">
        <v>94</v>
      </c>
      <c r="B123" s="5" t="s">
        <v>352</v>
      </c>
      <c r="C123" s="5" t="s">
        <v>1266</v>
      </c>
      <c r="D123" s="5">
        <v>37038.0</v>
      </c>
      <c r="E123" s="5" t="s">
        <v>484</v>
      </c>
      <c r="F123" s="5">
        <v>2008.0</v>
      </c>
      <c r="G123" s="5" t="s">
        <v>98</v>
      </c>
      <c r="H123" s="5" t="s">
        <v>99</v>
      </c>
      <c r="I123" s="5" t="s">
        <v>100</v>
      </c>
      <c r="J123" s="5" t="s">
        <v>101</v>
      </c>
      <c r="K123" s="5" t="s">
        <v>102</v>
      </c>
      <c r="L123" s="5" t="s">
        <v>99</v>
      </c>
      <c r="M123" s="5" t="s">
        <v>209</v>
      </c>
      <c r="N123" s="5">
        <v>1.0</v>
      </c>
      <c r="O123" s="10" t="s">
        <v>1273</v>
      </c>
      <c r="P123" s="5" t="s">
        <v>1274</v>
      </c>
      <c r="Q123" s="5" t="s">
        <v>1275</v>
      </c>
      <c r="R123" s="5" t="s">
        <v>1276</v>
      </c>
      <c r="S123" s="5" t="s">
        <v>1277</v>
      </c>
      <c r="T123" s="5" t="s">
        <v>99</v>
      </c>
      <c r="U123" s="5" t="s">
        <v>99</v>
      </c>
      <c r="V123" s="5" t="s">
        <v>99</v>
      </c>
      <c r="W123" s="5" t="s">
        <v>99</v>
      </c>
      <c r="X123" s="5">
        <v>2000.0</v>
      </c>
      <c r="Y123" s="5" t="s">
        <v>99</v>
      </c>
      <c r="Z123" s="5" t="s">
        <v>99</v>
      </c>
      <c r="AA123" s="5" t="s">
        <v>99</v>
      </c>
      <c r="AB123" s="5" t="s">
        <v>99</v>
      </c>
      <c r="AC123" s="5" t="s">
        <v>1278</v>
      </c>
      <c r="AD123" s="5" t="s">
        <v>395</v>
      </c>
      <c r="AE123" s="5" t="s">
        <v>99</v>
      </c>
      <c r="AF123" s="5" t="s">
        <v>99</v>
      </c>
      <c r="AG123" s="5" t="s">
        <v>99</v>
      </c>
      <c r="AH123" s="11">
        <f t="shared" si="35"/>
        <v>60.3504</v>
      </c>
      <c r="AI123" s="12">
        <f t="shared" si="36"/>
        <v>198</v>
      </c>
      <c r="AJ123" s="5">
        <v>66.0</v>
      </c>
      <c r="AK123" s="10" t="s">
        <v>99</v>
      </c>
      <c r="AL123" s="5">
        <v>1.0</v>
      </c>
      <c r="AM123" s="5">
        <v>7.0</v>
      </c>
      <c r="AN123" s="5" t="s">
        <v>99</v>
      </c>
      <c r="AO123" s="5" t="s">
        <v>99</v>
      </c>
      <c r="AP123" s="5" t="s">
        <v>99</v>
      </c>
      <c r="AQ123" s="5" t="s">
        <v>99</v>
      </c>
      <c r="AR123" s="5" t="s">
        <v>99</v>
      </c>
      <c r="AS123" s="5" t="s">
        <v>99</v>
      </c>
      <c r="AT123" s="5" t="s">
        <v>99</v>
      </c>
      <c r="AU123" s="5" t="s">
        <v>99</v>
      </c>
      <c r="AV123" s="5" t="s">
        <v>1279</v>
      </c>
      <c r="AW123" s="5">
        <v>5.0</v>
      </c>
      <c r="AX123" s="5" t="s">
        <v>99</v>
      </c>
      <c r="AY123" s="5" t="s">
        <v>99</v>
      </c>
      <c r="AZ123" s="5" t="s">
        <v>99</v>
      </c>
      <c r="BA123" s="5" t="s">
        <v>99</v>
      </c>
      <c r="BB123" s="5" t="s">
        <v>99</v>
      </c>
      <c r="BC123" s="5" t="s">
        <v>99</v>
      </c>
      <c r="BD123" s="5" t="s">
        <v>99</v>
      </c>
      <c r="BE123" s="5" t="s">
        <v>99</v>
      </c>
      <c r="BF123" s="5" t="s">
        <v>99</v>
      </c>
      <c r="BG123" s="5" t="s">
        <v>99</v>
      </c>
      <c r="BH123" s="5" t="s">
        <v>99</v>
      </c>
      <c r="BI123" s="5" t="s">
        <v>99</v>
      </c>
      <c r="BJ123" s="5" t="s">
        <v>99</v>
      </c>
      <c r="BK123" s="5" t="s">
        <v>99</v>
      </c>
      <c r="BL123" s="5" t="s">
        <v>99</v>
      </c>
      <c r="BM123" s="5" t="s">
        <v>99</v>
      </c>
      <c r="BN123" s="5" t="s">
        <v>209</v>
      </c>
      <c r="BO123" s="5" t="s">
        <v>99</v>
      </c>
      <c r="BP123" s="5" t="s">
        <v>1280</v>
      </c>
      <c r="BQ123" s="5" t="s">
        <v>113</v>
      </c>
      <c r="BR123" s="5" t="s">
        <v>99</v>
      </c>
      <c r="BS123" s="5" t="s">
        <v>99</v>
      </c>
      <c r="BT123" s="5" t="s">
        <v>99</v>
      </c>
      <c r="BU123" s="5" t="s">
        <v>99</v>
      </c>
      <c r="BV123" s="5" t="s">
        <v>99</v>
      </c>
      <c r="BW123" s="5" t="s">
        <v>99</v>
      </c>
      <c r="BX123" s="5" t="s">
        <v>99</v>
      </c>
      <c r="BY123" s="5" t="s">
        <v>99</v>
      </c>
      <c r="BZ123" s="5" t="s">
        <v>99</v>
      </c>
      <c r="CA123" s="5" t="s">
        <v>99</v>
      </c>
      <c r="CB123" s="5" t="s">
        <v>99</v>
      </c>
      <c r="CC123" s="5" t="s">
        <v>99</v>
      </c>
      <c r="CD123" s="5" t="s">
        <v>99</v>
      </c>
      <c r="CE123" s="5" t="s">
        <v>99</v>
      </c>
      <c r="CF123" s="5" t="s">
        <v>99</v>
      </c>
      <c r="CG123" s="5" t="s">
        <v>99</v>
      </c>
      <c r="CH123" s="5" t="s">
        <v>99</v>
      </c>
      <c r="CI123" s="5" t="s">
        <v>99</v>
      </c>
      <c r="CJ123" s="5" t="s">
        <v>99</v>
      </c>
      <c r="CK123" s="10" t="s">
        <v>1281</v>
      </c>
      <c r="CL123" s="5" t="s">
        <v>99</v>
      </c>
      <c r="CM123" s="5" t="s">
        <v>99</v>
      </c>
      <c r="CN123" s="5" t="s">
        <v>99</v>
      </c>
      <c r="CO123" s="5" t="s">
        <v>99</v>
      </c>
      <c r="CP123" s="13" t="s">
        <v>1282</v>
      </c>
      <c r="CQ123" s="6"/>
      <c r="CR123" s="6"/>
      <c r="CS123" s="6"/>
      <c r="CT123" s="6"/>
      <c r="CU123" s="6"/>
      <c r="CV123" s="6"/>
      <c r="CW123" s="6"/>
      <c r="CX123" s="6"/>
      <c r="CY123" s="6"/>
      <c r="CZ123" s="6"/>
    </row>
    <row r="124">
      <c r="A124" s="5" t="s">
        <v>94</v>
      </c>
      <c r="B124" s="5" t="s">
        <v>352</v>
      </c>
      <c r="C124" s="5" t="s">
        <v>1266</v>
      </c>
      <c r="D124" s="5">
        <v>65679.0</v>
      </c>
      <c r="E124" s="5" t="s">
        <v>379</v>
      </c>
      <c r="F124" s="5">
        <v>2020.0</v>
      </c>
      <c r="G124" s="5" t="s">
        <v>307</v>
      </c>
      <c r="H124" s="5" t="s">
        <v>99</v>
      </c>
      <c r="I124" s="5" t="s">
        <v>208</v>
      </c>
      <c r="J124" s="5" t="s">
        <v>101</v>
      </c>
      <c r="K124" s="5" t="s">
        <v>102</v>
      </c>
      <c r="L124" s="5" t="s">
        <v>99</v>
      </c>
      <c r="M124" s="5" t="s">
        <v>209</v>
      </c>
      <c r="N124" s="5">
        <v>1.0</v>
      </c>
      <c r="O124" s="10" t="s">
        <v>1283</v>
      </c>
      <c r="P124" s="5" t="s">
        <v>1284</v>
      </c>
      <c r="Q124" s="5" t="s">
        <v>1285</v>
      </c>
      <c r="R124" s="5" t="s">
        <v>1286</v>
      </c>
      <c r="S124" s="5" t="s">
        <v>1287</v>
      </c>
      <c r="T124" s="5">
        <v>31.2167151</v>
      </c>
      <c r="U124" s="5">
        <v>-88.3070127</v>
      </c>
      <c r="V124" s="5">
        <v>51.99</v>
      </c>
      <c r="W124" s="5">
        <v>161.0</v>
      </c>
      <c r="X124" s="5">
        <v>1630.0</v>
      </c>
      <c r="Y124" s="5" t="s">
        <v>99</v>
      </c>
      <c r="Z124" s="5" t="s">
        <v>161</v>
      </c>
      <c r="AA124" s="5" t="s">
        <v>99</v>
      </c>
      <c r="AB124" s="5" t="s">
        <v>99</v>
      </c>
      <c r="AC124" s="5" t="s">
        <v>279</v>
      </c>
      <c r="AD124" s="5" t="s">
        <v>511</v>
      </c>
      <c r="AE124" s="5" t="s">
        <v>99</v>
      </c>
      <c r="AF124" s="5" t="s">
        <v>99</v>
      </c>
      <c r="AG124" s="5" t="s">
        <v>99</v>
      </c>
      <c r="AH124" s="15" t="s">
        <v>99</v>
      </c>
      <c r="AI124" s="14" t="s">
        <v>99</v>
      </c>
      <c r="AJ124" s="5" t="s">
        <v>99</v>
      </c>
      <c r="AK124" s="10" t="s">
        <v>99</v>
      </c>
      <c r="AL124" s="5">
        <v>1.0</v>
      </c>
      <c r="AM124" s="5">
        <v>9.5</v>
      </c>
      <c r="AN124" s="5" t="s">
        <v>99</v>
      </c>
      <c r="AO124" s="5" t="s">
        <v>99</v>
      </c>
      <c r="AP124" s="5" t="s">
        <v>99</v>
      </c>
      <c r="AQ124" s="5" t="s">
        <v>99</v>
      </c>
      <c r="AR124" s="5" t="s">
        <v>99</v>
      </c>
      <c r="AS124" s="5" t="s">
        <v>99</v>
      </c>
      <c r="AT124" s="5" t="s">
        <v>99</v>
      </c>
      <c r="AU124" s="5" t="s">
        <v>99</v>
      </c>
      <c r="AV124" s="5" t="s">
        <v>1279</v>
      </c>
      <c r="AW124" s="5" t="s">
        <v>99</v>
      </c>
      <c r="AX124" s="5" t="s">
        <v>99</v>
      </c>
      <c r="AY124" s="5" t="s">
        <v>99</v>
      </c>
      <c r="AZ124" s="5" t="s">
        <v>99</v>
      </c>
      <c r="BA124" s="5" t="s">
        <v>99</v>
      </c>
      <c r="BB124" s="5" t="s">
        <v>99</v>
      </c>
      <c r="BC124" s="5" t="s">
        <v>99</v>
      </c>
      <c r="BD124" s="5" t="s">
        <v>99</v>
      </c>
      <c r="BE124" s="5" t="s">
        <v>99</v>
      </c>
      <c r="BF124" s="5" t="s">
        <v>99</v>
      </c>
      <c r="BG124" s="5" t="s">
        <v>99</v>
      </c>
      <c r="BH124" s="5" t="s">
        <v>99</v>
      </c>
      <c r="BI124" s="5" t="s">
        <v>99</v>
      </c>
      <c r="BJ124" s="5" t="s">
        <v>99</v>
      </c>
      <c r="BK124" s="5" t="s">
        <v>99</v>
      </c>
      <c r="BL124" s="5" t="s">
        <v>99</v>
      </c>
      <c r="BM124" s="5" t="s">
        <v>99</v>
      </c>
      <c r="BN124" s="5" t="s">
        <v>209</v>
      </c>
      <c r="BO124" s="5" t="s">
        <v>99</v>
      </c>
      <c r="BP124" s="5" t="s">
        <v>1288</v>
      </c>
      <c r="BQ124" s="5" t="s">
        <v>113</v>
      </c>
      <c r="BR124" s="5" t="s">
        <v>99</v>
      </c>
      <c r="BS124" s="5" t="s">
        <v>99</v>
      </c>
      <c r="BT124" s="5" t="s">
        <v>99</v>
      </c>
      <c r="BU124" s="5" t="s">
        <v>99</v>
      </c>
      <c r="BV124" s="5" t="s">
        <v>99</v>
      </c>
      <c r="BW124" s="5" t="s">
        <v>99</v>
      </c>
      <c r="BX124" s="5" t="s">
        <v>99</v>
      </c>
      <c r="BY124" s="5" t="s">
        <v>99</v>
      </c>
      <c r="BZ124" s="5" t="s">
        <v>99</v>
      </c>
      <c r="CA124" s="5" t="s">
        <v>99</v>
      </c>
      <c r="CB124" s="5" t="s">
        <v>99</v>
      </c>
      <c r="CC124" s="5" t="s">
        <v>99</v>
      </c>
      <c r="CD124" s="5" t="s">
        <v>99</v>
      </c>
      <c r="CE124" s="5" t="s">
        <v>99</v>
      </c>
      <c r="CF124" s="5" t="s">
        <v>99</v>
      </c>
      <c r="CG124" s="5" t="s">
        <v>99</v>
      </c>
      <c r="CH124" s="5" t="s">
        <v>99</v>
      </c>
      <c r="CI124" s="5" t="s">
        <v>99</v>
      </c>
      <c r="CJ124" s="5" t="s">
        <v>99</v>
      </c>
      <c r="CK124" s="5" t="s">
        <v>99</v>
      </c>
      <c r="CL124" s="5" t="s">
        <v>112</v>
      </c>
      <c r="CM124" s="5" t="s">
        <v>99</v>
      </c>
      <c r="CN124" s="5" t="s">
        <v>99</v>
      </c>
      <c r="CO124" s="5" t="s">
        <v>99</v>
      </c>
      <c r="CP124" s="13" t="s">
        <v>1289</v>
      </c>
      <c r="CQ124" s="6"/>
      <c r="CR124" s="6"/>
      <c r="CS124" s="6"/>
      <c r="CT124" s="6"/>
      <c r="CU124" s="6"/>
      <c r="CV124" s="6"/>
      <c r="CW124" s="6"/>
      <c r="CX124" s="6"/>
      <c r="CY124" s="6"/>
      <c r="CZ124" s="6"/>
    </row>
    <row r="125">
      <c r="A125" s="5" t="s">
        <v>94</v>
      </c>
      <c r="B125" s="5" t="s">
        <v>352</v>
      </c>
      <c r="C125" s="5" t="s">
        <v>1290</v>
      </c>
      <c r="D125" s="5">
        <v>17035.0</v>
      </c>
      <c r="E125" s="5" t="s">
        <v>404</v>
      </c>
      <c r="F125" s="5">
        <v>1998.0</v>
      </c>
      <c r="G125" s="5" t="s">
        <v>99</v>
      </c>
      <c r="H125" s="5" t="s">
        <v>99</v>
      </c>
      <c r="I125" s="5" t="s">
        <v>100</v>
      </c>
      <c r="J125" s="5" t="s">
        <v>118</v>
      </c>
      <c r="K125" s="5" t="s">
        <v>319</v>
      </c>
      <c r="L125" s="5" t="s">
        <v>99</v>
      </c>
      <c r="M125" s="5" t="s">
        <v>320</v>
      </c>
      <c r="N125" s="5">
        <v>1.0</v>
      </c>
      <c r="O125" s="10" t="s">
        <v>1291</v>
      </c>
      <c r="P125" s="5" t="s">
        <v>1292</v>
      </c>
      <c r="Q125" s="5" t="s">
        <v>1293</v>
      </c>
      <c r="R125" s="5" t="s">
        <v>1294</v>
      </c>
      <c r="S125" s="5" t="s">
        <v>99</v>
      </c>
      <c r="T125" s="5" t="s">
        <v>99</v>
      </c>
      <c r="U125" s="5" t="s">
        <v>99</v>
      </c>
      <c r="V125" s="5" t="s">
        <v>99</v>
      </c>
      <c r="W125" s="5" t="s">
        <v>99</v>
      </c>
      <c r="X125" s="5">
        <v>1000.0</v>
      </c>
      <c r="Y125" s="5" t="s">
        <v>265</v>
      </c>
      <c r="Z125" s="5" t="s">
        <v>161</v>
      </c>
      <c r="AA125" s="5" t="s">
        <v>99</v>
      </c>
      <c r="AB125" s="5" t="s">
        <v>99</v>
      </c>
      <c r="AC125" s="5" t="s">
        <v>279</v>
      </c>
      <c r="AD125" s="5" t="s">
        <v>511</v>
      </c>
      <c r="AE125" s="5" t="s">
        <v>99</v>
      </c>
      <c r="AF125" s="5" t="s">
        <v>99</v>
      </c>
      <c r="AG125" s="5">
        <v>1.5</v>
      </c>
      <c r="AH125" s="15" t="s">
        <v>99</v>
      </c>
      <c r="AI125" s="14" t="s">
        <v>99</v>
      </c>
      <c r="AJ125" s="5" t="s">
        <v>99</v>
      </c>
      <c r="AK125" s="10" t="s">
        <v>99</v>
      </c>
      <c r="AL125" s="5" t="s">
        <v>99</v>
      </c>
      <c r="AM125" s="5" t="s">
        <v>99</v>
      </c>
      <c r="AN125" s="5" t="s">
        <v>99</v>
      </c>
      <c r="AO125" s="5" t="s">
        <v>99</v>
      </c>
      <c r="AP125" s="5" t="s">
        <v>99</v>
      </c>
      <c r="AQ125" s="5" t="s">
        <v>99</v>
      </c>
      <c r="AR125" s="5" t="s">
        <v>99</v>
      </c>
      <c r="AS125" s="5" t="s">
        <v>99</v>
      </c>
      <c r="AT125" s="5" t="s">
        <v>99</v>
      </c>
      <c r="AU125" s="5" t="s">
        <v>99</v>
      </c>
      <c r="AV125" s="5" t="s">
        <v>99</v>
      </c>
      <c r="AW125" s="5" t="s">
        <v>99</v>
      </c>
      <c r="AX125" s="5" t="s">
        <v>99</v>
      </c>
      <c r="AY125" s="5" t="s">
        <v>99</v>
      </c>
      <c r="AZ125" s="5" t="s">
        <v>99</v>
      </c>
      <c r="BA125" s="5" t="s">
        <v>99</v>
      </c>
      <c r="BB125" s="5" t="s">
        <v>99</v>
      </c>
      <c r="BC125" s="5" t="s">
        <v>99</v>
      </c>
      <c r="BD125" s="5" t="s">
        <v>99</v>
      </c>
      <c r="BE125" s="5" t="s">
        <v>99</v>
      </c>
      <c r="BF125" s="5" t="s">
        <v>99</v>
      </c>
      <c r="BG125" s="5" t="s">
        <v>99</v>
      </c>
      <c r="BH125" s="5" t="s">
        <v>99</v>
      </c>
      <c r="BI125" s="5" t="s">
        <v>99</v>
      </c>
      <c r="BJ125" s="5" t="s">
        <v>99</v>
      </c>
      <c r="BK125" s="5" t="s">
        <v>99</v>
      </c>
      <c r="BL125" s="5" t="s">
        <v>99</v>
      </c>
      <c r="BM125" s="5" t="s">
        <v>99</v>
      </c>
      <c r="BN125" s="5" t="s">
        <v>1295</v>
      </c>
      <c r="BO125" s="5" t="s">
        <v>99</v>
      </c>
      <c r="BP125" s="5" t="s">
        <v>99</v>
      </c>
      <c r="BQ125" s="5" t="s">
        <v>99</v>
      </c>
      <c r="BR125" s="5" t="s">
        <v>99</v>
      </c>
      <c r="BS125" s="5" t="s">
        <v>112</v>
      </c>
      <c r="BT125" s="5" t="s">
        <v>1296</v>
      </c>
      <c r="BU125" s="5" t="s">
        <v>99</v>
      </c>
      <c r="BV125" s="5" t="s">
        <v>99</v>
      </c>
      <c r="BW125" s="5" t="s">
        <v>99</v>
      </c>
      <c r="BX125" s="5" t="s">
        <v>99</v>
      </c>
      <c r="BY125" s="5" t="s">
        <v>99</v>
      </c>
      <c r="BZ125" s="5" t="s">
        <v>99</v>
      </c>
      <c r="CA125" s="5" t="s">
        <v>99</v>
      </c>
      <c r="CB125" s="5" t="s">
        <v>99</v>
      </c>
      <c r="CC125" s="5" t="s">
        <v>99</v>
      </c>
      <c r="CD125" s="5" t="s">
        <v>99</v>
      </c>
      <c r="CE125" s="5" t="s">
        <v>99</v>
      </c>
      <c r="CF125" s="5" t="s">
        <v>99</v>
      </c>
      <c r="CG125" s="5" t="s">
        <v>99</v>
      </c>
      <c r="CH125" s="5" t="s">
        <v>99</v>
      </c>
      <c r="CI125" s="5" t="s">
        <v>99</v>
      </c>
      <c r="CJ125" s="5" t="s">
        <v>99</v>
      </c>
      <c r="CK125" s="10" t="s">
        <v>1297</v>
      </c>
      <c r="CL125" s="5" t="s">
        <v>99</v>
      </c>
      <c r="CM125" s="5" t="s">
        <v>99</v>
      </c>
      <c r="CN125" s="5" t="s">
        <v>99</v>
      </c>
      <c r="CO125" s="5" t="s">
        <v>99</v>
      </c>
      <c r="CP125" s="13" t="s">
        <v>1298</v>
      </c>
      <c r="CQ125" s="6"/>
      <c r="CR125" s="6"/>
      <c r="CS125" s="6"/>
      <c r="CT125" s="6"/>
      <c r="CU125" s="6"/>
      <c r="CV125" s="6"/>
      <c r="CW125" s="6"/>
      <c r="CX125" s="6"/>
      <c r="CY125" s="6"/>
      <c r="CZ125" s="6"/>
    </row>
    <row r="126">
      <c r="A126" s="5" t="s">
        <v>94</v>
      </c>
      <c r="B126" s="5" t="s">
        <v>352</v>
      </c>
      <c r="C126" s="5" t="s">
        <v>1299</v>
      </c>
      <c r="D126" s="5">
        <v>30680.0</v>
      </c>
      <c r="E126" s="5" t="s">
        <v>1300</v>
      </c>
      <c r="F126" s="5">
        <v>2010.0</v>
      </c>
      <c r="G126" s="5" t="s">
        <v>99</v>
      </c>
      <c r="H126" s="5" t="s">
        <v>99</v>
      </c>
      <c r="I126" s="5" t="s">
        <v>144</v>
      </c>
      <c r="J126" s="5" t="s">
        <v>118</v>
      </c>
      <c r="K126" s="5" t="s">
        <v>618</v>
      </c>
      <c r="L126" s="5" t="s">
        <v>99</v>
      </c>
      <c r="M126" s="5" t="s">
        <v>193</v>
      </c>
      <c r="N126" s="5">
        <v>1.0</v>
      </c>
      <c r="O126" s="10" t="s">
        <v>1301</v>
      </c>
      <c r="P126" s="5" t="s">
        <v>1302</v>
      </c>
      <c r="Q126" s="5" t="s">
        <v>1303</v>
      </c>
      <c r="R126" s="5" t="s">
        <v>1304</v>
      </c>
      <c r="S126" s="5" t="s">
        <v>1302</v>
      </c>
      <c r="T126" s="5">
        <v>34.2181027</v>
      </c>
      <c r="U126" s="5">
        <v>-87.3688618</v>
      </c>
      <c r="V126" s="5">
        <v>184.59</v>
      </c>
      <c r="W126" s="5">
        <v>515.0</v>
      </c>
      <c r="X126" s="5" t="s">
        <v>99</v>
      </c>
      <c r="Y126" s="5" t="s">
        <v>99</v>
      </c>
      <c r="Z126" s="5" t="s">
        <v>99</v>
      </c>
      <c r="AA126" s="5" t="s">
        <v>99</v>
      </c>
      <c r="AB126" s="5" t="s">
        <v>99</v>
      </c>
      <c r="AC126" s="5" t="s">
        <v>1305</v>
      </c>
      <c r="AD126" s="5" t="s">
        <v>624</v>
      </c>
      <c r="AE126" s="5" t="s">
        <v>99</v>
      </c>
      <c r="AF126" s="5" t="s">
        <v>99</v>
      </c>
      <c r="AG126" s="5" t="s">
        <v>99</v>
      </c>
      <c r="AH126" s="11">
        <f t="shared" ref="AH126:AH128" si="37">CONVERT(AJ126, "yd", "m")</f>
        <v>402.336</v>
      </c>
      <c r="AI126" s="12">
        <f t="shared" ref="AI126:AI128" si="38">CONVERT(AH126, "m", "ft")</f>
        <v>1320</v>
      </c>
      <c r="AJ126" s="5">
        <v>440.0</v>
      </c>
      <c r="AK126" s="10" t="s">
        <v>99</v>
      </c>
      <c r="AL126" s="5" t="s">
        <v>99</v>
      </c>
      <c r="AM126" s="5" t="s">
        <v>99</v>
      </c>
      <c r="AN126" s="5" t="s">
        <v>99</v>
      </c>
      <c r="AO126" s="5" t="s">
        <v>99</v>
      </c>
      <c r="AP126" s="5" t="s">
        <v>99</v>
      </c>
      <c r="AQ126" s="5" t="s">
        <v>99</v>
      </c>
      <c r="AR126" s="5" t="s">
        <v>99</v>
      </c>
      <c r="AS126" s="5" t="s">
        <v>99</v>
      </c>
      <c r="AT126" s="5" t="s">
        <v>99</v>
      </c>
      <c r="AU126" s="5" t="s">
        <v>99</v>
      </c>
      <c r="AV126" s="5" t="s">
        <v>99</v>
      </c>
      <c r="AW126" s="5" t="s">
        <v>99</v>
      </c>
      <c r="AX126" s="5" t="s">
        <v>99</v>
      </c>
      <c r="AY126" s="5" t="s">
        <v>99</v>
      </c>
      <c r="AZ126" s="5" t="s">
        <v>99</v>
      </c>
      <c r="BA126" s="5" t="s">
        <v>99</v>
      </c>
      <c r="BB126" s="5" t="s">
        <v>99</v>
      </c>
      <c r="BC126" s="5" t="s">
        <v>99</v>
      </c>
      <c r="BD126" s="5" t="s">
        <v>99</v>
      </c>
      <c r="BE126" s="5" t="s">
        <v>99</v>
      </c>
      <c r="BF126" s="5" t="s">
        <v>99</v>
      </c>
      <c r="BG126" s="5" t="s">
        <v>99</v>
      </c>
      <c r="BH126" s="5" t="s">
        <v>99</v>
      </c>
      <c r="BI126" s="5" t="s">
        <v>99</v>
      </c>
      <c r="BJ126" s="5" t="s">
        <v>99</v>
      </c>
      <c r="BK126" s="5" t="s">
        <v>112</v>
      </c>
      <c r="BL126" s="5" t="s">
        <v>99</v>
      </c>
      <c r="BM126" s="5" t="s">
        <v>99</v>
      </c>
      <c r="BN126" s="5" t="s">
        <v>1306</v>
      </c>
      <c r="BO126" s="5" t="s">
        <v>99</v>
      </c>
      <c r="BP126" s="5" t="s">
        <v>99</v>
      </c>
      <c r="BQ126" s="5" t="s">
        <v>99</v>
      </c>
      <c r="BR126" s="5" t="s">
        <v>1307</v>
      </c>
      <c r="BS126" s="5" t="s">
        <v>99</v>
      </c>
      <c r="BT126" s="5" t="s">
        <v>99</v>
      </c>
      <c r="BU126" s="5" t="s">
        <v>99</v>
      </c>
      <c r="BV126" s="5" t="s">
        <v>99</v>
      </c>
      <c r="BW126" s="5" t="s">
        <v>99</v>
      </c>
      <c r="BX126" s="5" t="s">
        <v>99</v>
      </c>
      <c r="BY126" s="5" t="s">
        <v>99</v>
      </c>
      <c r="BZ126" s="5" t="s">
        <v>99</v>
      </c>
      <c r="CA126" s="5" t="s">
        <v>99</v>
      </c>
      <c r="CB126" s="5" t="s">
        <v>99</v>
      </c>
      <c r="CC126" s="5" t="s">
        <v>99</v>
      </c>
      <c r="CD126" s="5" t="s">
        <v>99</v>
      </c>
      <c r="CE126" s="5" t="s">
        <v>99</v>
      </c>
      <c r="CF126" s="5" t="s">
        <v>99</v>
      </c>
      <c r="CG126" s="5" t="s">
        <v>99</v>
      </c>
      <c r="CH126" s="5" t="s">
        <v>99</v>
      </c>
      <c r="CI126" s="5" t="s">
        <v>99</v>
      </c>
      <c r="CJ126" s="5" t="s">
        <v>99</v>
      </c>
      <c r="CK126" s="10" t="s">
        <v>1308</v>
      </c>
      <c r="CL126" s="5" t="s">
        <v>112</v>
      </c>
      <c r="CM126" s="5" t="s">
        <v>99</v>
      </c>
      <c r="CN126" s="5" t="s">
        <v>99</v>
      </c>
      <c r="CO126" s="5" t="s">
        <v>99</v>
      </c>
      <c r="CP126" s="13" t="s">
        <v>1309</v>
      </c>
      <c r="CQ126" s="6"/>
      <c r="CR126" s="6"/>
      <c r="CS126" s="6"/>
      <c r="CT126" s="6"/>
      <c r="CU126" s="6"/>
      <c r="CV126" s="6"/>
      <c r="CW126" s="6"/>
      <c r="CX126" s="6"/>
      <c r="CY126" s="6"/>
      <c r="CZ126" s="6"/>
    </row>
    <row r="127">
      <c r="A127" s="5" t="s">
        <v>94</v>
      </c>
      <c r="B127" s="5" t="s">
        <v>352</v>
      </c>
      <c r="C127" s="5" t="s">
        <v>1299</v>
      </c>
      <c r="D127" s="5">
        <v>43120.0</v>
      </c>
      <c r="E127" s="5" t="s">
        <v>428</v>
      </c>
      <c r="F127" s="5">
        <v>2013.0</v>
      </c>
      <c r="G127" s="5" t="s">
        <v>485</v>
      </c>
      <c r="H127" s="5" t="s">
        <v>99</v>
      </c>
      <c r="I127" s="5" t="s">
        <v>130</v>
      </c>
      <c r="J127" s="5" t="s">
        <v>101</v>
      </c>
      <c r="K127" s="5" t="s">
        <v>102</v>
      </c>
      <c r="L127" s="5" t="s">
        <v>99</v>
      </c>
      <c r="M127" s="5" t="s">
        <v>193</v>
      </c>
      <c r="N127" s="5">
        <v>1.0</v>
      </c>
      <c r="O127" s="10" t="s">
        <v>1310</v>
      </c>
      <c r="P127" s="5" t="s">
        <v>1311</v>
      </c>
      <c r="Q127" s="5" t="s">
        <v>1312</v>
      </c>
      <c r="R127" s="5" t="s">
        <v>1313</v>
      </c>
      <c r="S127" s="5" t="s">
        <v>1314</v>
      </c>
      <c r="T127" s="5" t="s">
        <v>99</v>
      </c>
      <c r="U127" s="5" t="s">
        <v>99</v>
      </c>
      <c r="V127" s="5" t="s">
        <v>99</v>
      </c>
      <c r="W127" s="5" t="s">
        <v>99</v>
      </c>
      <c r="X127" s="5">
        <v>100.0</v>
      </c>
      <c r="Y127" s="5" t="s">
        <v>99</v>
      </c>
      <c r="Z127" s="5" t="s">
        <v>99</v>
      </c>
      <c r="AA127" s="5" t="s">
        <v>539</v>
      </c>
      <c r="AB127" s="5">
        <v>100.0</v>
      </c>
      <c r="AC127" s="5" t="s">
        <v>99</v>
      </c>
      <c r="AD127" s="5" t="s">
        <v>99</v>
      </c>
      <c r="AE127" s="5" t="s">
        <v>99</v>
      </c>
      <c r="AF127" s="5" t="s">
        <v>99</v>
      </c>
      <c r="AG127" s="5" t="s">
        <v>99</v>
      </c>
      <c r="AH127" s="11">
        <f t="shared" si="37"/>
        <v>45.72</v>
      </c>
      <c r="AI127" s="12">
        <f t="shared" si="38"/>
        <v>150</v>
      </c>
      <c r="AJ127" s="5">
        <v>50.0</v>
      </c>
      <c r="AK127" s="10" t="s">
        <v>99</v>
      </c>
      <c r="AL127" s="5">
        <v>1.0</v>
      </c>
      <c r="AM127" s="5" t="s">
        <v>99</v>
      </c>
      <c r="AN127" s="5" t="s">
        <v>99</v>
      </c>
      <c r="AO127" s="5" t="s">
        <v>99</v>
      </c>
      <c r="AP127" s="5" t="s">
        <v>99</v>
      </c>
      <c r="AQ127" s="5" t="s">
        <v>99</v>
      </c>
      <c r="AR127" s="5" t="s">
        <v>99</v>
      </c>
      <c r="AS127" s="5" t="s">
        <v>99</v>
      </c>
      <c r="AT127" s="5" t="s">
        <v>99</v>
      </c>
      <c r="AU127" s="5" t="s">
        <v>99</v>
      </c>
      <c r="AV127" s="5" t="s">
        <v>164</v>
      </c>
      <c r="AW127" s="5" t="s">
        <v>99</v>
      </c>
      <c r="AX127" s="5" t="s">
        <v>99</v>
      </c>
      <c r="AY127" s="5" t="s">
        <v>99</v>
      </c>
      <c r="AZ127" s="5" t="s">
        <v>99</v>
      </c>
      <c r="BA127" s="5" t="s">
        <v>99</v>
      </c>
      <c r="BB127" s="5" t="s">
        <v>99</v>
      </c>
      <c r="BC127" s="5" t="s">
        <v>99</v>
      </c>
      <c r="BD127" s="5" t="s">
        <v>99</v>
      </c>
      <c r="BE127" s="5" t="s">
        <v>99</v>
      </c>
      <c r="BF127" s="5" t="s">
        <v>99</v>
      </c>
      <c r="BG127" s="5" t="s">
        <v>99</v>
      </c>
      <c r="BH127" s="5" t="s">
        <v>99</v>
      </c>
      <c r="BI127" s="5" t="s">
        <v>99</v>
      </c>
      <c r="BJ127" s="5" t="s">
        <v>99</v>
      </c>
      <c r="BK127" s="5" t="s">
        <v>99</v>
      </c>
      <c r="BL127" s="5" t="s">
        <v>1315</v>
      </c>
      <c r="BM127" s="5" t="s">
        <v>99</v>
      </c>
      <c r="BN127" s="5" t="s">
        <v>1316</v>
      </c>
      <c r="BO127" s="5" t="s">
        <v>99</v>
      </c>
      <c r="BP127" s="5" t="s">
        <v>1317</v>
      </c>
      <c r="BQ127" s="5" t="s">
        <v>113</v>
      </c>
      <c r="BR127" s="5" t="s">
        <v>597</v>
      </c>
      <c r="BS127" s="5" t="s">
        <v>99</v>
      </c>
      <c r="BT127" s="5" t="s">
        <v>99</v>
      </c>
      <c r="BU127" s="5" t="s">
        <v>99</v>
      </c>
      <c r="BV127" s="5" t="s">
        <v>99</v>
      </c>
      <c r="BW127" s="5" t="s">
        <v>99</v>
      </c>
      <c r="BX127" s="5" t="s">
        <v>99</v>
      </c>
      <c r="BY127" s="5" t="s">
        <v>99</v>
      </c>
      <c r="BZ127" s="5" t="s">
        <v>99</v>
      </c>
      <c r="CA127" s="5" t="s">
        <v>99</v>
      </c>
      <c r="CB127" s="5" t="s">
        <v>99</v>
      </c>
      <c r="CC127" s="5" t="s">
        <v>99</v>
      </c>
      <c r="CD127" s="5" t="s">
        <v>99</v>
      </c>
      <c r="CE127" s="5" t="s">
        <v>99</v>
      </c>
      <c r="CF127" s="5" t="s">
        <v>99</v>
      </c>
      <c r="CG127" s="5" t="s">
        <v>99</v>
      </c>
      <c r="CH127" s="5" t="s">
        <v>99</v>
      </c>
      <c r="CI127" s="5" t="s">
        <v>99</v>
      </c>
      <c r="CJ127" s="5" t="s">
        <v>99</v>
      </c>
      <c r="CK127" s="10" t="s">
        <v>1318</v>
      </c>
      <c r="CL127" s="5" t="s">
        <v>99</v>
      </c>
      <c r="CM127" s="5" t="s">
        <v>99</v>
      </c>
      <c r="CN127" s="5" t="s">
        <v>99</v>
      </c>
      <c r="CO127" s="5" t="s">
        <v>99</v>
      </c>
      <c r="CP127" s="13" t="s">
        <v>1319</v>
      </c>
      <c r="CQ127" s="6"/>
      <c r="CR127" s="6"/>
      <c r="CS127" s="6"/>
      <c r="CT127" s="6"/>
      <c r="CU127" s="6"/>
      <c r="CV127" s="6"/>
      <c r="CW127" s="6"/>
      <c r="CX127" s="6"/>
      <c r="CY127" s="6"/>
      <c r="CZ127" s="6"/>
    </row>
    <row r="128">
      <c r="A128" s="5" t="s">
        <v>94</v>
      </c>
      <c r="B128" s="5" t="s">
        <v>352</v>
      </c>
      <c r="C128" s="5" t="s">
        <v>1299</v>
      </c>
      <c r="D128" s="5">
        <v>43120.0</v>
      </c>
      <c r="E128" s="5" t="s">
        <v>428</v>
      </c>
      <c r="F128" s="5">
        <v>2013.0</v>
      </c>
      <c r="G128" s="5" t="s">
        <v>234</v>
      </c>
      <c r="H128" s="5">
        <v>2.0</v>
      </c>
      <c r="I128" s="5" t="s">
        <v>130</v>
      </c>
      <c r="J128" s="5" t="s">
        <v>101</v>
      </c>
      <c r="K128" s="5" t="s">
        <v>102</v>
      </c>
      <c r="L128" s="5" t="s">
        <v>99</v>
      </c>
      <c r="M128" s="5" t="s">
        <v>103</v>
      </c>
      <c r="N128" s="5">
        <v>1.0</v>
      </c>
      <c r="O128" s="10" t="s">
        <v>1320</v>
      </c>
      <c r="P128" s="5" t="s">
        <v>1311</v>
      </c>
      <c r="Q128" s="5" t="s">
        <v>1312</v>
      </c>
      <c r="R128" s="5" t="s">
        <v>1313</v>
      </c>
      <c r="S128" s="5" t="s">
        <v>1314</v>
      </c>
      <c r="T128" s="5" t="s">
        <v>99</v>
      </c>
      <c r="U128" s="5" t="s">
        <v>99</v>
      </c>
      <c r="V128" s="5" t="s">
        <v>99</v>
      </c>
      <c r="W128" s="5" t="s">
        <v>99</v>
      </c>
      <c r="X128" s="5">
        <v>1645.0</v>
      </c>
      <c r="Y128" s="5" t="s">
        <v>99</v>
      </c>
      <c r="Z128" s="5" t="s">
        <v>99</v>
      </c>
      <c r="AA128" s="5" t="s">
        <v>214</v>
      </c>
      <c r="AB128" s="5">
        <v>1.0</v>
      </c>
      <c r="AC128" s="5" t="s">
        <v>279</v>
      </c>
      <c r="AD128" s="5" t="s">
        <v>99</v>
      </c>
      <c r="AE128" s="5" t="s">
        <v>99</v>
      </c>
      <c r="AF128" s="5" t="s">
        <v>99</v>
      </c>
      <c r="AG128" s="5" t="s">
        <v>99</v>
      </c>
      <c r="AH128" s="11">
        <f t="shared" si="37"/>
        <v>32.9184</v>
      </c>
      <c r="AI128" s="12">
        <f t="shared" si="38"/>
        <v>108</v>
      </c>
      <c r="AJ128" s="5">
        <v>36.0</v>
      </c>
      <c r="AK128" s="10" t="s">
        <v>99</v>
      </c>
      <c r="AL128" s="5">
        <v>1.0</v>
      </c>
      <c r="AM128" s="5">
        <v>7.5</v>
      </c>
      <c r="AN128" s="5" t="s">
        <v>99</v>
      </c>
      <c r="AO128" s="5" t="s">
        <v>99</v>
      </c>
      <c r="AP128" s="5">
        <v>3.0</v>
      </c>
      <c r="AQ128" s="5" t="s">
        <v>99</v>
      </c>
      <c r="AR128" s="5" t="s">
        <v>99</v>
      </c>
      <c r="AS128" s="5">
        <v>450.0</v>
      </c>
      <c r="AT128" s="5" t="s">
        <v>99</v>
      </c>
      <c r="AU128" s="5" t="s">
        <v>99</v>
      </c>
      <c r="AV128" s="5" t="s">
        <v>110</v>
      </c>
      <c r="AW128" s="5">
        <v>3.0</v>
      </c>
      <c r="AX128" s="5" t="s">
        <v>99</v>
      </c>
      <c r="AY128" s="5" t="s">
        <v>99</v>
      </c>
      <c r="AZ128" s="5" t="s">
        <v>99</v>
      </c>
      <c r="BA128" s="5" t="s">
        <v>99</v>
      </c>
      <c r="BB128" s="5" t="s">
        <v>99</v>
      </c>
      <c r="BC128" s="5" t="s">
        <v>99</v>
      </c>
      <c r="BD128" s="5" t="s">
        <v>99</v>
      </c>
      <c r="BE128" s="5" t="s">
        <v>99</v>
      </c>
      <c r="BF128" s="5" t="s">
        <v>99</v>
      </c>
      <c r="BG128" s="5" t="s">
        <v>99</v>
      </c>
      <c r="BH128" s="5" t="s">
        <v>99</v>
      </c>
      <c r="BI128" s="5" t="s">
        <v>99</v>
      </c>
      <c r="BJ128" s="5" t="s">
        <v>99</v>
      </c>
      <c r="BK128" s="5" t="s">
        <v>99</v>
      </c>
      <c r="BL128" s="5" t="s">
        <v>1321</v>
      </c>
      <c r="BM128" s="5" t="s">
        <v>99</v>
      </c>
      <c r="BN128" s="5" t="s">
        <v>1322</v>
      </c>
      <c r="BO128" s="5" t="s">
        <v>112</v>
      </c>
      <c r="BP128" s="5" t="s">
        <v>1323</v>
      </c>
      <c r="BQ128" s="5" t="s">
        <v>113</v>
      </c>
      <c r="BR128" s="5" t="s">
        <v>99</v>
      </c>
      <c r="BS128" s="5" t="s">
        <v>99</v>
      </c>
      <c r="BT128" s="5" t="s">
        <v>99</v>
      </c>
      <c r="BU128" s="5" t="s">
        <v>99</v>
      </c>
      <c r="BV128" s="5" t="s">
        <v>99</v>
      </c>
      <c r="BW128" s="5" t="s">
        <v>99</v>
      </c>
      <c r="BX128" s="5" t="s">
        <v>99</v>
      </c>
      <c r="BY128" s="5" t="s">
        <v>99</v>
      </c>
      <c r="BZ128" s="5" t="s">
        <v>99</v>
      </c>
      <c r="CA128" s="5" t="s">
        <v>99</v>
      </c>
      <c r="CB128" s="5" t="s">
        <v>99</v>
      </c>
      <c r="CC128" s="5" t="s">
        <v>99</v>
      </c>
      <c r="CD128" s="5" t="s">
        <v>99</v>
      </c>
      <c r="CE128" s="5" t="s">
        <v>99</v>
      </c>
      <c r="CF128" s="5" t="s">
        <v>99</v>
      </c>
      <c r="CG128" s="5" t="s">
        <v>99</v>
      </c>
      <c r="CH128" s="5">
        <v>6.5</v>
      </c>
      <c r="CI128" s="5" t="s">
        <v>99</v>
      </c>
      <c r="CJ128" s="5" t="s">
        <v>99</v>
      </c>
      <c r="CK128" s="10" t="s">
        <v>1318</v>
      </c>
      <c r="CL128" s="5" t="s">
        <v>99</v>
      </c>
      <c r="CM128" s="5" t="s">
        <v>99</v>
      </c>
      <c r="CN128" s="5" t="s">
        <v>99</v>
      </c>
      <c r="CO128" s="5" t="s">
        <v>99</v>
      </c>
      <c r="CP128" s="13" t="s">
        <v>1319</v>
      </c>
      <c r="CQ128" s="6"/>
      <c r="CR128" s="6"/>
      <c r="CS128" s="6"/>
      <c r="CT128" s="6"/>
      <c r="CU128" s="6"/>
      <c r="CV128" s="6"/>
      <c r="CW128" s="6"/>
      <c r="CX128" s="6"/>
      <c r="CY128" s="6"/>
      <c r="CZ128" s="6"/>
    </row>
    <row r="129">
      <c r="A129" s="5" t="s">
        <v>94</v>
      </c>
      <c r="B129" s="5" t="s">
        <v>352</v>
      </c>
      <c r="C129" s="5" t="s">
        <v>1299</v>
      </c>
      <c r="D129" s="5">
        <v>43120.0</v>
      </c>
      <c r="E129" s="5" t="s">
        <v>428</v>
      </c>
      <c r="F129" s="5">
        <v>2013.0</v>
      </c>
      <c r="G129" s="5" t="s">
        <v>117</v>
      </c>
      <c r="H129" s="5">
        <v>4.0</v>
      </c>
      <c r="I129" s="5" t="s">
        <v>130</v>
      </c>
      <c r="J129" s="5" t="s">
        <v>118</v>
      </c>
      <c r="K129" s="5" t="s">
        <v>145</v>
      </c>
      <c r="L129" s="5" t="s">
        <v>99</v>
      </c>
      <c r="M129" s="5" t="s">
        <v>99</v>
      </c>
      <c r="N129" s="5">
        <v>1.0</v>
      </c>
      <c r="O129" s="10" t="s">
        <v>1324</v>
      </c>
      <c r="P129" s="5" t="s">
        <v>1311</v>
      </c>
      <c r="Q129" s="5" t="s">
        <v>1312</v>
      </c>
      <c r="R129" s="5" t="s">
        <v>1313</v>
      </c>
      <c r="S129" s="5" t="s">
        <v>1314</v>
      </c>
      <c r="T129" s="5" t="s">
        <v>99</v>
      </c>
      <c r="U129" s="5" t="s">
        <v>99</v>
      </c>
      <c r="V129" s="5" t="s">
        <v>99</v>
      </c>
      <c r="W129" s="5" t="s">
        <v>99</v>
      </c>
      <c r="X129" s="5" t="s">
        <v>99</v>
      </c>
      <c r="Y129" s="5" t="s">
        <v>99</v>
      </c>
      <c r="Z129" s="5" t="s">
        <v>99</v>
      </c>
      <c r="AA129" s="5" t="s">
        <v>150</v>
      </c>
      <c r="AB129" s="5">
        <v>3.0</v>
      </c>
      <c r="AC129" s="5" t="s">
        <v>279</v>
      </c>
      <c r="AD129" s="5" t="s">
        <v>99</v>
      </c>
      <c r="AE129" s="5" t="s">
        <v>99</v>
      </c>
      <c r="AF129" s="5" t="s">
        <v>99</v>
      </c>
      <c r="AG129" s="5" t="s">
        <v>99</v>
      </c>
      <c r="AH129" s="15" t="s">
        <v>99</v>
      </c>
      <c r="AI129" s="14" t="s">
        <v>99</v>
      </c>
      <c r="AJ129" s="5" t="s">
        <v>99</v>
      </c>
      <c r="AK129" s="10" t="s">
        <v>99</v>
      </c>
      <c r="AL129" s="5" t="s">
        <v>99</v>
      </c>
      <c r="AM129" s="5" t="s">
        <v>99</v>
      </c>
      <c r="AN129" s="5" t="s">
        <v>99</v>
      </c>
      <c r="AO129" s="5" t="s">
        <v>99</v>
      </c>
      <c r="AP129" s="5" t="s">
        <v>99</v>
      </c>
      <c r="AQ129" s="5" t="s">
        <v>99</v>
      </c>
      <c r="AR129" s="5" t="s">
        <v>99</v>
      </c>
      <c r="AS129" s="5" t="s">
        <v>99</v>
      </c>
      <c r="AT129" s="5" t="s">
        <v>99</v>
      </c>
      <c r="AU129" s="5" t="s">
        <v>99</v>
      </c>
      <c r="AV129" s="5" t="s">
        <v>99</v>
      </c>
      <c r="AW129" s="5" t="s">
        <v>99</v>
      </c>
      <c r="AX129" s="5" t="s">
        <v>99</v>
      </c>
      <c r="AY129" s="5" t="s">
        <v>99</v>
      </c>
      <c r="AZ129" s="5" t="s">
        <v>99</v>
      </c>
      <c r="BA129" s="5" t="s">
        <v>99</v>
      </c>
      <c r="BB129" s="5" t="s">
        <v>99</v>
      </c>
      <c r="BC129" s="5" t="s">
        <v>99</v>
      </c>
      <c r="BD129" s="5" t="s">
        <v>99</v>
      </c>
      <c r="BE129" s="5" t="s">
        <v>99</v>
      </c>
      <c r="BF129" s="5" t="s">
        <v>99</v>
      </c>
      <c r="BG129" s="5" t="s">
        <v>99</v>
      </c>
      <c r="BH129" s="5" t="s">
        <v>99</v>
      </c>
      <c r="BI129" s="5" t="s">
        <v>99</v>
      </c>
      <c r="BJ129" s="5" t="s">
        <v>99</v>
      </c>
      <c r="BK129" s="5" t="s">
        <v>99</v>
      </c>
      <c r="BL129" s="5" t="s">
        <v>99</v>
      </c>
      <c r="BM129" s="5" t="s">
        <v>99</v>
      </c>
      <c r="BN129" s="5" t="s">
        <v>99</v>
      </c>
      <c r="BO129" s="5" t="s">
        <v>99</v>
      </c>
      <c r="BP129" s="5" t="s">
        <v>99</v>
      </c>
      <c r="BQ129" s="5" t="s">
        <v>99</v>
      </c>
      <c r="BR129" s="5" t="s">
        <v>99</v>
      </c>
      <c r="BS129" s="5" t="s">
        <v>99</v>
      </c>
      <c r="BT129" s="5" t="s">
        <v>99</v>
      </c>
      <c r="BU129" s="5">
        <v>1.0</v>
      </c>
      <c r="BV129" s="5" t="s">
        <v>99</v>
      </c>
      <c r="BW129" s="5" t="s">
        <v>99</v>
      </c>
      <c r="BX129" s="5">
        <v>9.0</v>
      </c>
      <c r="BY129" s="5">
        <v>5.0</v>
      </c>
      <c r="BZ129" s="5" t="s">
        <v>99</v>
      </c>
      <c r="CA129" s="5" t="s">
        <v>99</v>
      </c>
      <c r="CB129" s="5" t="s">
        <v>99</v>
      </c>
      <c r="CC129" s="5" t="s">
        <v>99</v>
      </c>
      <c r="CD129" s="5" t="s">
        <v>99</v>
      </c>
      <c r="CE129" s="5" t="s">
        <v>99</v>
      </c>
      <c r="CF129" s="5" t="s">
        <v>112</v>
      </c>
      <c r="CG129" s="5">
        <v>5.0</v>
      </c>
      <c r="CH129" s="5" t="s">
        <v>99</v>
      </c>
      <c r="CI129" s="5" t="s">
        <v>99</v>
      </c>
      <c r="CJ129" s="5" t="s">
        <v>1325</v>
      </c>
      <c r="CK129" s="10" t="s">
        <v>1318</v>
      </c>
      <c r="CL129" s="5" t="s">
        <v>99</v>
      </c>
      <c r="CM129" s="5" t="s">
        <v>112</v>
      </c>
      <c r="CN129" s="5" t="s">
        <v>99</v>
      </c>
      <c r="CO129" s="5" t="s">
        <v>99</v>
      </c>
      <c r="CP129" s="13" t="s">
        <v>1319</v>
      </c>
      <c r="CQ129" s="6"/>
      <c r="CR129" s="6"/>
      <c r="CS129" s="6"/>
      <c r="CT129" s="6"/>
      <c r="CU129" s="6"/>
      <c r="CV129" s="6"/>
      <c r="CW129" s="6"/>
      <c r="CX129" s="6"/>
      <c r="CY129" s="6"/>
      <c r="CZ129" s="6"/>
    </row>
    <row r="130">
      <c r="A130" s="5" t="s">
        <v>94</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5"/>
      <c r="AF130" s="5"/>
      <c r="AG130" s="6"/>
      <c r="AH130" s="11"/>
      <c r="AI130" s="8"/>
      <c r="AJ130" s="6"/>
      <c r="AK130" s="10"/>
      <c r="AL130" s="6"/>
      <c r="AM130" s="6"/>
      <c r="AN130" s="6"/>
      <c r="AO130" s="6"/>
      <c r="AP130" s="6"/>
      <c r="AQ130" s="6"/>
      <c r="AR130" s="6"/>
      <c r="AS130" s="6"/>
      <c r="AT130" s="5"/>
      <c r="AU130" s="5"/>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row>
    <row r="131">
      <c r="A131" s="5" t="s">
        <v>94</v>
      </c>
      <c r="B131" s="5" t="s">
        <v>1326</v>
      </c>
      <c r="C131" s="5" t="s">
        <v>1327</v>
      </c>
      <c r="D131" s="5">
        <v>1636.0</v>
      </c>
      <c r="E131" s="5" t="s">
        <v>99</v>
      </c>
      <c r="F131" s="5">
        <v>1972.0</v>
      </c>
      <c r="G131" s="5" t="s">
        <v>99</v>
      </c>
      <c r="H131" s="5" t="s">
        <v>99</v>
      </c>
      <c r="I131" s="5" t="s">
        <v>130</v>
      </c>
      <c r="J131" s="5" t="s">
        <v>101</v>
      </c>
      <c r="K131" s="5" t="s">
        <v>102</v>
      </c>
      <c r="L131" s="5" t="s">
        <v>99</v>
      </c>
      <c r="M131" s="5" t="s">
        <v>131</v>
      </c>
      <c r="N131" s="5">
        <v>1.0</v>
      </c>
      <c r="O131" s="10" t="s">
        <v>1328</v>
      </c>
      <c r="P131" s="5" t="s">
        <v>1329</v>
      </c>
      <c r="Q131" s="5" t="s">
        <v>1330</v>
      </c>
      <c r="R131" s="5" t="s">
        <v>1331</v>
      </c>
      <c r="S131" s="5" t="s">
        <v>1332</v>
      </c>
      <c r="T131" s="5" t="s">
        <v>99</v>
      </c>
      <c r="U131" s="5" t="s">
        <v>99</v>
      </c>
      <c r="V131" s="5" t="s">
        <v>99</v>
      </c>
      <c r="W131" s="5" t="s">
        <v>99</v>
      </c>
      <c r="X131" s="5" t="s">
        <v>99</v>
      </c>
      <c r="Y131" s="5" t="s">
        <v>99</v>
      </c>
      <c r="Z131" s="5" t="s">
        <v>99</v>
      </c>
      <c r="AA131" s="5" t="s">
        <v>99</v>
      </c>
      <c r="AB131" s="5" t="s">
        <v>99</v>
      </c>
      <c r="AC131" s="5" t="s">
        <v>1333</v>
      </c>
      <c r="AD131" s="5" t="s">
        <v>1334</v>
      </c>
      <c r="AE131" s="5" t="s">
        <v>99</v>
      </c>
      <c r="AF131" s="5" t="s">
        <v>99</v>
      </c>
      <c r="AG131" s="6">
        <f>3/60</f>
        <v>0.05</v>
      </c>
      <c r="AH131" s="11">
        <f t="shared" ref="AH131:AH132" si="39">CONVERT(AJ131, "yd", "m")</f>
        <v>68.58</v>
      </c>
      <c r="AI131" s="8">
        <f t="shared" ref="AI131:AI132" si="40">CONVERT(AH131, "m", "ft")</f>
        <v>225</v>
      </c>
      <c r="AJ131" s="5">
        <v>75.0</v>
      </c>
      <c r="AK131" s="10" t="s">
        <v>99</v>
      </c>
      <c r="AL131" s="5">
        <v>1.0</v>
      </c>
      <c r="AM131" s="5" t="s">
        <v>99</v>
      </c>
      <c r="AN131" s="5" t="s">
        <v>99</v>
      </c>
      <c r="AO131" s="5" t="s">
        <v>99</v>
      </c>
      <c r="AP131" s="5" t="s">
        <v>99</v>
      </c>
      <c r="AQ131" s="5" t="s">
        <v>99</v>
      </c>
      <c r="AR131" s="5" t="s">
        <v>99</v>
      </c>
      <c r="AS131" s="5" t="s">
        <v>99</v>
      </c>
      <c r="AT131" s="5" t="s">
        <v>99</v>
      </c>
      <c r="AU131" s="5" t="s">
        <v>99</v>
      </c>
      <c r="AV131" s="5" t="s">
        <v>99</v>
      </c>
      <c r="AW131" s="5" t="s">
        <v>99</v>
      </c>
      <c r="AX131" s="5" t="s">
        <v>99</v>
      </c>
      <c r="AY131" s="5" t="s">
        <v>99</v>
      </c>
      <c r="AZ131" s="5" t="s">
        <v>99</v>
      </c>
      <c r="BA131" s="5" t="s">
        <v>99</v>
      </c>
      <c r="BB131" s="5" t="s">
        <v>99</v>
      </c>
      <c r="BC131" s="5" t="s">
        <v>99</v>
      </c>
      <c r="BD131" s="5" t="s">
        <v>99</v>
      </c>
      <c r="BE131" s="5" t="s">
        <v>99</v>
      </c>
      <c r="BF131" s="5" t="s">
        <v>99</v>
      </c>
      <c r="BG131" s="5" t="s">
        <v>99</v>
      </c>
      <c r="BH131" s="5" t="s">
        <v>99</v>
      </c>
      <c r="BI131" s="5" t="s">
        <v>99</v>
      </c>
      <c r="BJ131" s="5" t="s">
        <v>99</v>
      </c>
      <c r="BK131" s="5" t="s">
        <v>99</v>
      </c>
      <c r="BL131" s="5" t="s">
        <v>1335</v>
      </c>
      <c r="BM131" s="5" t="s">
        <v>99</v>
      </c>
      <c r="BN131" s="5" t="s">
        <v>1090</v>
      </c>
      <c r="BO131" s="5" t="s">
        <v>99</v>
      </c>
      <c r="BP131" s="5" t="s">
        <v>1336</v>
      </c>
      <c r="BQ131" s="5" t="s">
        <v>113</v>
      </c>
      <c r="BR131" s="5" t="s">
        <v>99</v>
      </c>
      <c r="BS131" s="5" t="s">
        <v>99</v>
      </c>
      <c r="BT131" s="5" t="s">
        <v>99</v>
      </c>
      <c r="BU131" s="5" t="s">
        <v>99</v>
      </c>
      <c r="BV131" s="5" t="s">
        <v>99</v>
      </c>
      <c r="BW131" s="5" t="s">
        <v>99</v>
      </c>
      <c r="BX131" s="5" t="s">
        <v>99</v>
      </c>
      <c r="BY131" s="5" t="s">
        <v>99</v>
      </c>
      <c r="BZ131" s="5" t="s">
        <v>99</v>
      </c>
      <c r="CA131" s="5" t="s">
        <v>99</v>
      </c>
      <c r="CB131" s="5" t="s">
        <v>99</v>
      </c>
      <c r="CC131" s="5" t="s">
        <v>99</v>
      </c>
      <c r="CD131" s="5" t="s">
        <v>99</v>
      </c>
      <c r="CE131" s="5" t="s">
        <v>99</v>
      </c>
      <c r="CF131" s="5" t="s">
        <v>99</v>
      </c>
      <c r="CG131" s="5" t="s">
        <v>99</v>
      </c>
      <c r="CH131" s="5" t="s">
        <v>99</v>
      </c>
      <c r="CI131" s="5" t="s">
        <v>99</v>
      </c>
      <c r="CJ131" s="5" t="s">
        <v>99</v>
      </c>
      <c r="CK131" s="5" t="s">
        <v>99</v>
      </c>
      <c r="CL131" s="5" t="s">
        <v>99</v>
      </c>
      <c r="CM131" s="5" t="s">
        <v>99</v>
      </c>
      <c r="CN131" s="5" t="s">
        <v>99</v>
      </c>
      <c r="CO131" s="5" t="s">
        <v>99</v>
      </c>
      <c r="CP131" s="13" t="s">
        <v>1337</v>
      </c>
      <c r="CQ131" s="6"/>
      <c r="CR131" s="6"/>
      <c r="CS131" s="6"/>
      <c r="CT131" s="6"/>
      <c r="CU131" s="6"/>
      <c r="CV131" s="6"/>
      <c r="CW131" s="6"/>
      <c r="CX131" s="6"/>
      <c r="CY131" s="6"/>
      <c r="CZ131" s="6"/>
    </row>
    <row r="132">
      <c r="A132" s="5" t="s">
        <v>94</v>
      </c>
      <c r="B132" s="5" t="s">
        <v>1326</v>
      </c>
      <c r="C132" s="5" t="s">
        <v>1327</v>
      </c>
      <c r="D132" s="5">
        <v>7969.0</v>
      </c>
      <c r="E132" s="5" t="s">
        <v>99</v>
      </c>
      <c r="F132" s="5">
        <v>1980.0</v>
      </c>
      <c r="G132" s="5" t="s">
        <v>157</v>
      </c>
      <c r="H132" s="5" t="s">
        <v>99</v>
      </c>
      <c r="I132" s="5" t="s">
        <v>144</v>
      </c>
      <c r="J132" s="5" t="s">
        <v>118</v>
      </c>
      <c r="K132" s="5" t="s">
        <v>193</v>
      </c>
      <c r="L132" s="5" t="s">
        <v>99</v>
      </c>
      <c r="M132" s="5" t="s">
        <v>365</v>
      </c>
      <c r="N132" s="5">
        <v>1.0</v>
      </c>
      <c r="O132" s="10" t="s">
        <v>1338</v>
      </c>
      <c r="P132" s="5" t="s">
        <v>99</v>
      </c>
      <c r="Q132" s="5" t="s">
        <v>1339</v>
      </c>
      <c r="R132" s="5" t="s">
        <v>99</v>
      </c>
      <c r="S132" s="5" t="s">
        <v>1340</v>
      </c>
      <c r="T132" s="5" t="s">
        <v>99</v>
      </c>
      <c r="U132" s="5" t="s">
        <v>99</v>
      </c>
      <c r="V132" s="5" t="s">
        <v>99</v>
      </c>
      <c r="W132" s="5" t="s">
        <v>99</v>
      </c>
      <c r="X132" s="5">
        <v>1000.0</v>
      </c>
      <c r="Y132" s="5" t="s">
        <v>184</v>
      </c>
      <c r="Z132" s="5" t="s">
        <v>99</v>
      </c>
      <c r="AA132" s="5" t="s">
        <v>99</v>
      </c>
      <c r="AB132" s="5" t="s">
        <v>99</v>
      </c>
      <c r="AC132" s="5" t="s">
        <v>1341</v>
      </c>
      <c r="AD132" s="5" t="s">
        <v>99</v>
      </c>
      <c r="AE132" s="5" t="s">
        <v>99</v>
      </c>
      <c r="AF132" s="5" t="s">
        <v>99</v>
      </c>
      <c r="AG132" s="5">
        <v>3.0</v>
      </c>
      <c r="AH132" s="11">
        <f t="shared" si="39"/>
        <v>3.6576</v>
      </c>
      <c r="AI132" s="8">
        <f t="shared" si="40"/>
        <v>12</v>
      </c>
      <c r="AJ132" s="5">
        <v>4.0</v>
      </c>
      <c r="AK132" s="10" t="s">
        <v>99</v>
      </c>
      <c r="AL132" s="5" t="s">
        <v>99</v>
      </c>
      <c r="AM132" s="5" t="s">
        <v>99</v>
      </c>
      <c r="AN132" s="5" t="s">
        <v>99</v>
      </c>
      <c r="AO132" s="5" t="s">
        <v>99</v>
      </c>
      <c r="AP132" s="5" t="s">
        <v>99</v>
      </c>
      <c r="AQ132" s="5" t="s">
        <v>99</v>
      </c>
      <c r="AR132" s="5" t="s">
        <v>99</v>
      </c>
      <c r="AS132" s="5" t="s">
        <v>99</v>
      </c>
      <c r="AT132" s="5" t="s">
        <v>99</v>
      </c>
      <c r="AU132" s="5" t="s">
        <v>99</v>
      </c>
      <c r="AV132" s="5" t="s">
        <v>99</v>
      </c>
      <c r="AW132" s="5" t="s">
        <v>99</v>
      </c>
      <c r="AX132" s="5" t="s">
        <v>99</v>
      </c>
      <c r="AY132" s="5" t="s">
        <v>99</v>
      </c>
      <c r="AZ132" s="5" t="s">
        <v>99</v>
      </c>
      <c r="BA132" s="5" t="s">
        <v>99</v>
      </c>
      <c r="BB132" s="5" t="s">
        <v>99</v>
      </c>
      <c r="BC132" s="5" t="s">
        <v>99</v>
      </c>
      <c r="BD132" s="5" t="s">
        <v>99</v>
      </c>
      <c r="BE132" s="5" t="s">
        <v>99</v>
      </c>
      <c r="BF132" s="5" t="s">
        <v>99</v>
      </c>
      <c r="BG132" s="5" t="s">
        <v>99</v>
      </c>
      <c r="BH132" s="5" t="s">
        <v>99</v>
      </c>
      <c r="BI132" s="5" t="s">
        <v>99</v>
      </c>
      <c r="BJ132" s="5" t="s">
        <v>99</v>
      </c>
      <c r="BK132" s="5" t="s">
        <v>99</v>
      </c>
      <c r="BL132" s="5" t="s">
        <v>99</v>
      </c>
      <c r="BM132" s="5" t="s">
        <v>99</v>
      </c>
      <c r="BN132" s="5" t="s">
        <v>1342</v>
      </c>
      <c r="BO132" s="5" t="s">
        <v>99</v>
      </c>
      <c r="BP132" s="5" t="s">
        <v>1343</v>
      </c>
      <c r="BQ132" s="5" t="s">
        <v>99</v>
      </c>
      <c r="BR132" s="5" t="s">
        <v>627</v>
      </c>
      <c r="BS132" s="5" t="s">
        <v>99</v>
      </c>
      <c r="BT132" s="5" t="s">
        <v>99</v>
      </c>
      <c r="BU132" s="5" t="s">
        <v>99</v>
      </c>
      <c r="BV132" s="5" t="s">
        <v>99</v>
      </c>
      <c r="BW132" s="5" t="s">
        <v>99</v>
      </c>
      <c r="BX132" s="5" t="s">
        <v>99</v>
      </c>
      <c r="BY132" s="5" t="s">
        <v>99</v>
      </c>
      <c r="BZ132" s="5" t="s">
        <v>99</v>
      </c>
      <c r="CA132" s="5" t="s">
        <v>99</v>
      </c>
      <c r="CB132" s="5" t="s">
        <v>99</v>
      </c>
      <c r="CC132" s="5" t="s">
        <v>99</v>
      </c>
      <c r="CD132" s="5" t="s">
        <v>99</v>
      </c>
      <c r="CE132" s="5" t="s">
        <v>99</v>
      </c>
      <c r="CF132" s="5" t="s">
        <v>99</v>
      </c>
      <c r="CG132" s="5" t="s">
        <v>99</v>
      </c>
      <c r="CH132" s="5" t="s">
        <v>99</v>
      </c>
      <c r="CI132" s="5" t="s">
        <v>99</v>
      </c>
      <c r="CJ132" s="5" t="s">
        <v>99</v>
      </c>
      <c r="CK132" s="10" t="s">
        <v>1344</v>
      </c>
      <c r="CL132" s="5" t="s">
        <v>99</v>
      </c>
      <c r="CM132" s="5" t="s">
        <v>99</v>
      </c>
      <c r="CN132" s="5" t="s">
        <v>99</v>
      </c>
      <c r="CO132" s="5" t="s">
        <v>99</v>
      </c>
      <c r="CP132" s="13" t="s">
        <v>1345</v>
      </c>
      <c r="CQ132" s="6"/>
      <c r="CR132" s="6"/>
      <c r="CS132" s="6"/>
      <c r="CT132" s="6"/>
      <c r="CU132" s="6"/>
      <c r="CV132" s="6"/>
      <c r="CW132" s="6"/>
      <c r="CX132" s="6"/>
      <c r="CY132" s="6"/>
      <c r="CZ132" s="6"/>
    </row>
    <row r="133">
      <c r="A133" s="5" t="s">
        <v>94</v>
      </c>
      <c r="B133" s="5" t="s">
        <v>1326</v>
      </c>
      <c r="C133" s="5" t="s">
        <v>1327</v>
      </c>
      <c r="D133" s="5">
        <v>1637.0</v>
      </c>
      <c r="E133" s="5" t="s">
        <v>99</v>
      </c>
      <c r="F133" s="5">
        <v>1995.0</v>
      </c>
      <c r="G133" s="5" t="s">
        <v>207</v>
      </c>
      <c r="H133" s="5" t="s">
        <v>99</v>
      </c>
      <c r="I133" s="5" t="s">
        <v>208</v>
      </c>
      <c r="J133" s="5" t="s">
        <v>101</v>
      </c>
      <c r="K133" s="5" t="s">
        <v>102</v>
      </c>
      <c r="L133" s="5" t="s">
        <v>99</v>
      </c>
      <c r="M133" s="5" t="s">
        <v>273</v>
      </c>
      <c r="N133" s="5">
        <v>1.0</v>
      </c>
      <c r="O133" s="10" t="s">
        <v>1346</v>
      </c>
      <c r="P133" s="5" t="s">
        <v>1347</v>
      </c>
      <c r="Q133" s="5" t="s">
        <v>1330</v>
      </c>
      <c r="R133" s="5" t="s">
        <v>1348</v>
      </c>
      <c r="S133" s="5" t="s">
        <v>99</v>
      </c>
      <c r="T133" s="5" t="s">
        <v>99</v>
      </c>
      <c r="U133" s="5" t="s">
        <v>99</v>
      </c>
      <c r="V133" s="5" t="s">
        <v>99</v>
      </c>
      <c r="W133" s="5" t="s">
        <v>99</v>
      </c>
      <c r="X133" s="5" t="s">
        <v>99</v>
      </c>
      <c r="Y133" s="5" t="s">
        <v>99</v>
      </c>
      <c r="Z133" s="5" t="s">
        <v>99</v>
      </c>
      <c r="AA133" s="5" t="s">
        <v>99</v>
      </c>
      <c r="AB133" s="5" t="s">
        <v>99</v>
      </c>
      <c r="AC133" s="5" t="s">
        <v>1349</v>
      </c>
      <c r="AD133" s="5" t="s">
        <v>99</v>
      </c>
      <c r="AE133" s="5" t="s">
        <v>99</v>
      </c>
      <c r="AF133" s="5" t="s">
        <v>99</v>
      </c>
      <c r="AG133" s="5" t="s">
        <v>99</v>
      </c>
      <c r="AH133" s="15" t="s">
        <v>99</v>
      </c>
      <c r="AI133" s="22" t="s">
        <v>99</v>
      </c>
      <c r="AJ133" s="5" t="s">
        <v>99</v>
      </c>
      <c r="AK133" s="10" t="s">
        <v>99</v>
      </c>
      <c r="AL133" s="5">
        <v>1.0</v>
      </c>
      <c r="AM133" s="5">
        <v>3.5</v>
      </c>
      <c r="AN133" s="5" t="s">
        <v>99</v>
      </c>
      <c r="AO133" s="5" t="s">
        <v>99</v>
      </c>
      <c r="AP133" s="5" t="s">
        <v>99</v>
      </c>
      <c r="AQ133" s="5" t="s">
        <v>99</v>
      </c>
      <c r="AR133" s="5" t="s">
        <v>99</v>
      </c>
      <c r="AS133" s="5" t="s">
        <v>99</v>
      </c>
      <c r="AT133" s="5" t="s">
        <v>99</v>
      </c>
      <c r="AU133" s="5" t="s">
        <v>99</v>
      </c>
      <c r="AV133" s="5" t="s">
        <v>99</v>
      </c>
      <c r="AW133" s="5" t="s">
        <v>99</v>
      </c>
      <c r="AX133" s="5" t="s">
        <v>99</v>
      </c>
      <c r="AY133" s="5" t="s">
        <v>99</v>
      </c>
      <c r="AZ133" s="5" t="s">
        <v>99</v>
      </c>
      <c r="BA133" s="5" t="s">
        <v>99</v>
      </c>
      <c r="BB133" s="5" t="s">
        <v>99</v>
      </c>
      <c r="BC133" s="5" t="s">
        <v>99</v>
      </c>
      <c r="BD133" s="5" t="s">
        <v>99</v>
      </c>
      <c r="BE133" s="5" t="s">
        <v>99</v>
      </c>
      <c r="BF133" s="5" t="s">
        <v>99</v>
      </c>
      <c r="BG133" s="5" t="s">
        <v>99</v>
      </c>
      <c r="BH133" s="5" t="s">
        <v>99</v>
      </c>
      <c r="BI133" s="5" t="s">
        <v>99</v>
      </c>
      <c r="BJ133" s="5" t="s">
        <v>99</v>
      </c>
      <c r="BK133" s="5" t="s">
        <v>99</v>
      </c>
      <c r="BL133" s="5" t="s">
        <v>1350</v>
      </c>
      <c r="BM133" s="5" t="s">
        <v>99</v>
      </c>
      <c r="BN133" s="5" t="s">
        <v>1351</v>
      </c>
      <c r="BO133" s="5" t="s">
        <v>99</v>
      </c>
      <c r="BP133" s="5" t="s">
        <v>1352</v>
      </c>
      <c r="BQ133" s="5" t="s">
        <v>113</v>
      </c>
      <c r="BR133" s="5" t="s">
        <v>99</v>
      </c>
      <c r="BS133" s="5" t="s">
        <v>99</v>
      </c>
      <c r="BT133" s="5" t="s">
        <v>99</v>
      </c>
      <c r="BU133" s="5" t="s">
        <v>99</v>
      </c>
      <c r="BV133" s="5" t="s">
        <v>99</v>
      </c>
      <c r="BW133" s="5" t="s">
        <v>99</v>
      </c>
      <c r="BX133" s="5" t="s">
        <v>99</v>
      </c>
      <c r="BY133" s="5" t="s">
        <v>99</v>
      </c>
      <c r="BZ133" s="5" t="s">
        <v>99</v>
      </c>
      <c r="CA133" s="5" t="s">
        <v>99</v>
      </c>
      <c r="CB133" s="5" t="s">
        <v>99</v>
      </c>
      <c r="CC133" s="5" t="s">
        <v>99</v>
      </c>
      <c r="CD133" s="5" t="s">
        <v>99</v>
      </c>
      <c r="CE133" s="5" t="s">
        <v>99</v>
      </c>
      <c r="CF133" s="5" t="s">
        <v>99</v>
      </c>
      <c r="CG133" s="5" t="s">
        <v>99</v>
      </c>
      <c r="CH133" s="5" t="s">
        <v>99</v>
      </c>
      <c r="CI133" s="5" t="s">
        <v>99</v>
      </c>
      <c r="CJ133" s="5" t="s">
        <v>99</v>
      </c>
      <c r="CK133" s="10" t="s">
        <v>99</v>
      </c>
      <c r="CL133" s="5" t="s">
        <v>99</v>
      </c>
      <c r="CM133" s="5" t="s">
        <v>99</v>
      </c>
      <c r="CN133" s="5" t="s">
        <v>99</v>
      </c>
      <c r="CO133" s="5" t="s">
        <v>99</v>
      </c>
      <c r="CP133" s="13" t="s">
        <v>1353</v>
      </c>
      <c r="CQ133" s="6"/>
      <c r="CR133" s="6"/>
      <c r="CS133" s="6"/>
      <c r="CT133" s="6"/>
      <c r="CU133" s="6"/>
      <c r="CV133" s="6"/>
      <c r="CW133" s="6"/>
      <c r="CX133" s="6"/>
      <c r="CY133" s="6"/>
      <c r="CZ133" s="6"/>
    </row>
    <row r="134">
      <c r="A134" s="5" t="s">
        <v>94</v>
      </c>
      <c r="B134" s="5" t="s">
        <v>1326</v>
      </c>
      <c r="C134" s="5" t="s">
        <v>1327</v>
      </c>
      <c r="D134" s="5">
        <v>76.0</v>
      </c>
      <c r="E134" s="5" t="s">
        <v>99</v>
      </c>
      <c r="F134" s="5">
        <v>1997.0</v>
      </c>
      <c r="G134" s="5" t="s">
        <v>157</v>
      </c>
      <c r="H134" s="5" t="s">
        <v>99</v>
      </c>
      <c r="I134" s="5" t="s">
        <v>144</v>
      </c>
      <c r="J134" s="5" t="s">
        <v>118</v>
      </c>
      <c r="K134" s="5" t="s">
        <v>193</v>
      </c>
      <c r="L134" s="5" t="s">
        <v>99</v>
      </c>
      <c r="M134" s="5" t="s">
        <v>193</v>
      </c>
      <c r="N134" s="5">
        <v>3.0</v>
      </c>
      <c r="O134" s="10" t="s">
        <v>1354</v>
      </c>
      <c r="P134" s="5" t="s">
        <v>1355</v>
      </c>
      <c r="Q134" s="5" t="s">
        <v>1330</v>
      </c>
      <c r="R134" s="5" t="s">
        <v>1356</v>
      </c>
      <c r="S134" s="5" t="s">
        <v>1357</v>
      </c>
      <c r="T134" s="5" t="s">
        <v>99</v>
      </c>
      <c r="U134" s="5" t="s">
        <v>99</v>
      </c>
      <c r="V134" s="5" t="s">
        <v>99</v>
      </c>
      <c r="W134" s="5" t="s">
        <v>99</v>
      </c>
      <c r="X134" s="5">
        <v>430.0</v>
      </c>
      <c r="Y134" s="5" t="s">
        <v>409</v>
      </c>
      <c r="Z134" s="5" t="s">
        <v>99</v>
      </c>
      <c r="AA134" s="5" t="s">
        <v>99</v>
      </c>
      <c r="AB134" s="5" t="s">
        <v>99</v>
      </c>
      <c r="AC134" s="5" t="s">
        <v>838</v>
      </c>
      <c r="AD134" s="5" t="s">
        <v>99</v>
      </c>
      <c r="AE134" s="5" t="s">
        <v>99</v>
      </c>
      <c r="AF134" s="5" t="s">
        <v>99</v>
      </c>
      <c r="AG134" s="5" t="s">
        <v>99</v>
      </c>
      <c r="AH134" s="11">
        <f>CONVERT(AJ134, "yd", "m")</f>
        <v>804.672</v>
      </c>
      <c r="AI134" s="8">
        <f>CONVERT(AH134, "m", "ft")</f>
        <v>2640</v>
      </c>
      <c r="AJ134" s="5">
        <v>880.0</v>
      </c>
      <c r="AK134" s="10" t="s">
        <v>99</v>
      </c>
      <c r="AL134" s="5" t="s">
        <v>99</v>
      </c>
      <c r="AM134" s="5" t="s">
        <v>99</v>
      </c>
      <c r="AN134" s="5" t="s">
        <v>99</v>
      </c>
      <c r="AO134" s="5" t="s">
        <v>99</v>
      </c>
      <c r="AP134" s="5" t="s">
        <v>99</v>
      </c>
      <c r="AQ134" s="5" t="s">
        <v>99</v>
      </c>
      <c r="AR134" s="5" t="s">
        <v>99</v>
      </c>
      <c r="AS134" s="5" t="s">
        <v>99</v>
      </c>
      <c r="AT134" s="5" t="s">
        <v>99</v>
      </c>
      <c r="AU134" s="5" t="s">
        <v>99</v>
      </c>
      <c r="AV134" s="5" t="s">
        <v>99</v>
      </c>
      <c r="AW134" s="5" t="s">
        <v>99</v>
      </c>
      <c r="AX134" s="5" t="s">
        <v>99</v>
      </c>
      <c r="AY134" s="5" t="s">
        <v>99</v>
      </c>
      <c r="AZ134" s="5" t="s">
        <v>99</v>
      </c>
      <c r="BA134" s="5" t="s">
        <v>99</v>
      </c>
      <c r="BB134" s="5" t="s">
        <v>99</v>
      </c>
      <c r="BC134" s="5" t="s">
        <v>99</v>
      </c>
      <c r="BD134" s="5" t="s">
        <v>99</v>
      </c>
      <c r="BE134" s="5" t="s">
        <v>99</v>
      </c>
      <c r="BF134" s="5" t="s">
        <v>99</v>
      </c>
      <c r="BG134" s="5" t="s">
        <v>99</v>
      </c>
      <c r="BH134" s="5" t="s">
        <v>99</v>
      </c>
      <c r="BI134" s="5" t="s">
        <v>99</v>
      </c>
      <c r="BJ134" s="5" t="s">
        <v>99</v>
      </c>
      <c r="BK134" s="5" t="s">
        <v>99</v>
      </c>
      <c r="BL134" s="5" t="s">
        <v>99</v>
      </c>
      <c r="BM134" s="5" t="s">
        <v>99</v>
      </c>
      <c r="BN134" s="5" t="s">
        <v>1358</v>
      </c>
      <c r="BO134" s="5" t="s">
        <v>99</v>
      </c>
      <c r="BP134" s="5" t="s">
        <v>1352</v>
      </c>
      <c r="BQ134" s="5" t="s">
        <v>113</v>
      </c>
      <c r="BR134" s="5" t="s">
        <v>597</v>
      </c>
      <c r="BS134" s="5" t="s">
        <v>99</v>
      </c>
      <c r="BT134" s="5" t="s">
        <v>99</v>
      </c>
      <c r="BU134" s="5" t="s">
        <v>99</v>
      </c>
      <c r="BV134" s="5" t="s">
        <v>99</v>
      </c>
      <c r="BW134" s="5" t="s">
        <v>99</v>
      </c>
      <c r="BX134" s="5" t="s">
        <v>99</v>
      </c>
      <c r="BY134" s="5" t="s">
        <v>99</v>
      </c>
      <c r="BZ134" s="5" t="s">
        <v>99</v>
      </c>
      <c r="CA134" s="5" t="s">
        <v>99</v>
      </c>
      <c r="CB134" s="5" t="s">
        <v>99</v>
      </c>
      <c r="CC134" s="5" t="s">
        <v>99</v>
      </c>
      <c r="CD134" s="5" t="s">
        <v>99</v>
      </c>
      <c r="CE134" s="5" t="s">
        <v>99</v>
      </c>
      <c r="CF134" s="5" t="s">
        <v>99</v>
      </c>
      <c r="CG134" s="5" t="s">
        <v>99</v>
      </c>
      <c r="CH134" s="5" t="s">
        <v>99</v>
      </c>
      <c r="CI134" s="5" t="s">
        <v>99</v>
      </c>
      <c r="CJ134" s="5" t="s">
        <v>99</v>
      </c>
      <c r="CK134" s="10" t="s">
        <v>99</v>
      </c>
      <c r="CL134" s="5" t="s">
        <v>99</v>
      </c>
      <c r="CM134" s="5" t="s">
        <v>99</v>
      </c>
      <c r="CN134" s="5" t="s">
        <v>99</v>
      </c>
      <c r="CO134" s="5" t="s">
        <v>99</v>
      </c>
      <c r="CP134" s="13" t="s">
        <v>1359</v>
      </c>
      <c r="CQ134" s="6"/>
      <c r="CR134" s="6"/>
      <c r="CS134" s="6"/>
      <c r="CT134" s="6"/>
      <c r="CU134" s="6"/>
      <c r="CV134" s="6"/>
      <c r="CW134" s="6"/>
      <c r="CX134" s="6"/>
      <c r="CY134" s="6"/>
      <c r="CZ134" s="6"/>
    </row>
    <row r="135">
      <c r="A135" s="5" t="s">
        <v>94</v>
      </c>
      <c r="B135" s="5" t="s">
        <v>1326</v>
      </c>
      <c r="C135" s="5" t="s">
        <v>1327</v>
      </c>
      <c r="D135" s="5">
        <v>55376.0</v>
      </c>
      <c r="E135" s="5" t="s">
        <v>674</v>
      </c>
      <c r="F135" s="5">
        <v>2003.0</v>
      </c>
      <c r="G135" s="5" t="s">
        <v>99</v>
      </c>
      <c r="H135" s="5" t="s">
        <v>99</v>
      </c>
      <c r="I135" s="5" t="s">
        <v>100</v>
      </c>
      <c r="J135" s="5" t="s">
        <v>101</v>
      </c>
      <c r="K135" s="5" t="s">
        <v>102</v>
      </c>
      <c r="L135" s="5" t="s">
        <v>99</v>
      </c>
      <c r="M135" s="5" t="s">
        <v>209</v>
      </c>
      <c r="N135" s="5">
        <v>2.0</v>
      </c>
      <c r="O135" s="10" t="s">
        <v>1360</v>
      </c>
      <c r="P135" s="5" t="s">
        <v>1361</v>
      </c>
      <c r="Q135" s="5" t="s">
        <v>1330</v>
      </c>
      <c r="R135" s="5" t="s">
        <v>1362</v>
      </c>
      <c r="S135" s="5" t="s">
        <v>1357</v>
      </c>
      <c r="T135" s="5">
        <v>36.3744135</v>
      </c>
      <c r="U135" s="5">
        <v>-92.2700173</v>
      </c>
      <c r="V135" s="5" t="s">
        <v>99</v>
      </c>
      <c r="W135" s="5" t="s">
        <v>99</v>
      </c>
      <c r="X135" s="5">
        <v>230.0</v>
      </c>
      <c r="Y135" s="5" t="s">
        <v>265</v>
      </c>
      <c r="Z135" s="5" t="s">
        <v>161</v>
      </c>
      <c r="AA135" s="5" t="s">
        <v>99</v>
      </c>
      <c r="AB135" s="5" t="s">
        <v>99</v>
      </c>
      <c r="AC135" s="5" t="s">
        <v>838</v>
      </c>
      <c r="AD135" s="5" t="s">
        <v>395</v>
      </c>
      <c r="AE135" s="5" t="s">
        <v>99</v>
      </c>
      <c r="AF135" s="5" t="s">
        <v>99</v>
      </c>
      <c r="AG135" s="5" t="s">
        <v>99</v>
      </c>
      <c r="AH135" s="5" t="s">
        <v>99</v>
      </c>
      <c r="AI135" s="22" t="s">
        <v>99</v>
      </c>
      <c r="AJ135" s="5" t="s">
        <v>99</v>
      </c>
      <c r="AK135" s="10" t="s">
        <v>99</v>
      </c>
      <c r="AL135" s="5">
        <v>1.0</v>
      </c>
      <c r="AM135" s="5">
        <v>7.0</v>
      </c>
      <c r="AN135" s="5" t="s">
        <v>99</v>
      </c>
      <c r="AO135" s="5" t="s">
        <v>99</v>
      </c>
      <c r="AP135" s="5" t="s">
        <v>99</v>
      </c>
      <c r="AQ135" s="5" t="s">
        <v>99</v>
      </c>
      <c r="AR135" s="5" t="s">
        <v>99</v>
      </c>
      <c r="AS135" s="5" t="s">
        <v>99</v>
      </c>
      <c r="AT135" s="5" t="s">
        <v>99</v>
      </c>
      <c r="AU135" s="5" t="s">
        <v>99</v>
      </c>
      <c r="AV135" s="5" t="s">
        <v>110</v>
      </c>
      <c r="AW135" s="5" t="s">
        <v>99</v>
      </c>
      <c r="AX135" s="5" t="s">
        <v>99</v>
      </c>
      <c r="AY135" s="5" t="s">
        <v>99</v>
      </c>
      <c r="AZ135" s="5" t="s">
        <v>99</v>
      </c>
      <c r="BA135" s="5" t="s">
        <v>99</v>
      </c>
      <c r="BB135" s="5" t="s">
        <v>99</v>
      </c>
      <c r="BC135" s="5" t="s">
        <v>99</v>
      </c>
      <c r="BD135" s="5" t="s">
        <v>99</v>
      </c>
      <c r="BE135" s="5" t="s">
        <v>99</v>
      </c>
      <c r="BF135" s="5" t="s">
        <v>99</v>
      </c>
      <c r="BG135" s="5" t="s">
        <v>99</v>
      </c>
      <c r="BH135" s="5" t="s">
        <v>99</v>
      </c>
      <c r="BI135" s="5" t="s">
        <v>746</v>
      </c>
      <c r="BJ135" s="5" t="s">
        <v>99</v>
      </c>
      <c r="BK135" s="5" t="s">
        <v>99</v>
      </c>
      <c r="BL135" s="5" t="s">
        <v>1363</v>
      </c>
      <c r="BM135" s="5" t="s">
        <v>99</v>
      </c>
      <c r="BN135" s="5" t="s">
        <v>209</v>
      </c>
      <c r="BO135" s="5" t="s">
        <v>99</v>
      </c>
      <c r="BP135" s="5" t="s">
        <v>1364</v>
      </c>
      <c r="BQ135" s="5" t="s">
        <v>113</v>
      </c>
      <c r="BR135" s="5" t="s">
        <v>99</v>
      </c>
      <c r="BS135" s="5" t="s">
        <v>99</v>
      </c>
      <c r="BT135" s="5" t="s">
        <v>99</v>
      </c>
      <c r="BU135" s="5" t="s">
        <v>99</v>
      </c>
      <c r="BV135" s="5" t="s">
        <v>99</v>
      </c>
      <c r="BW135" s="5" t="s">
        <v>99</v>
      </c>
      <c r="BX135" s="5" t="s">
        <v>99</v>
      </c>
      <c r="BY135" s="5" t="s">
        <v>99</v>
      </c>
      <c r="BZ135" s="5" t="s">
        <v>99</v>
      </c>
      <c r="CA135" s="5" t="s">
        <v>99</v>
      </c>
      <c r="CB135" s="5" t="s">
        <v>99</v>
      </c>
      <c r="CC135" s="5" t="s">
        <v>99</v>
      </c>
      <c r="CD135" s="5" t="s">
        <v>99</v>
      </c>
      <c r="CE135" s="5" t="s">
        <v>99</v>
      </c>
      <c r="CF135" s="5" t="s">
        <v>99</v>
      </c>
      <c r="CG135" s="5" t="s">
        <v>99</v>
      </c>
      <c r="CH135" s="5" t="s">
        <v>99</v>
      </c>
      <c r="CI135" s="5" t="s">
        <v>99</v>
      </c>
      <c r="CJ135" s="5" t="s">
        <v>99</v>
      </c>
      <c r="CK135" s="10" t="s">
        <v>1365</v>
      </c>
      <c r="CL135" s="5" t="s">
        <v>112</v>
      </c>
      <c r="CM135" s="5" t="s">
        <v>112</v>
      </c>
      <c r="CN135" s="5" t="s">
        <v>99</v>
      </c>
      <c r="CO135" s="5" t="s">
        <v>99</v>
      </c>
      <c r="CP135" s="13" t="s">
        <v>1366</v>
      </c>
      <c r="CQ135" s="6"/>
      <c r="CR135" s="6"/>
      <c r="CS135" s="6"/>
      <c r="CT135" s="6"/>
      <c r="CU135" s="6"/>
      <c r="CV135" s="6"/>
      <c r="CW135" s="6"/>
      <c r="CX135" s="6"/>
      <c r="CY135" s="6"/>
      <c r="CZ135" s="6"/>
    </row>
    <row r="136">
      <c r="A136" s="5" t="s">
        <v>94</v>
      </c>
      <c r="B136" s="5" t="s">
        <v>1326</v>
      </c>
      <c r="C136" s="5" t="s">
        <v>1327</v>
      </c>
      <c r="D136" s="5">
        <v>41827.0</v>
      </c>
      <c r="E136" s="5" t="s">
        <v>674</v>
      </c>
      <c r="F136" s="5">
        <v>2009.0</v>
      </c>
      <c r="G136" s="5" t="s">
        <v>98</v>
      </c>
      <c r="H136" s="5" t="s">
        <v>99</v>
      </c>
      <c r="I136" s="5" t="s">
        <v>100</v>
      </c>
      <c r="J136" s="5" t="s">
        <v>101</v>
      </c>
      <c r="K136" s="5" t="s">
        <v>102</v>
      </c>
      <c r="L136" s="5" t="s">
        <v>99</v>
      </c>
      <c r="M136" s="5" t="s">
        <v>209</v>
      </c>
      <c r="N136" s="5">
        <v>1.0</v>
      </c>
      <c r="O136" s="10" t="s">
        <v>1367</v>
      </c>
      <c r="P136" s="5" t="s">
        <v>1368</v>
      </c>
      <c r="Q136" s="5" t="s">
        <v>1330</v>
      </c>
      <c r="R136" s="5" t="s">
        <v>1369</v>
      </c>
      <c r="S136" s="5" t="s">
        <v>1370</v>
      </c>
      <c r="T136" s="5">
        <v>36.3926261</v>
      </c>
      <c r="U136" s="5">
        <v>-92.3015258</v>
      </c>
      <c r="V136" s="5">
        <v>249.99</v>
      </c>
      <c r="W136" s="5" t="s">
        <v>99</v>
      </c>
      <c r="X136" s="5">
        <v>200.0</v>
      </c>
      <c r="Y136" s="5" t="s">
        <v>99</v>
      </c>
      <c r="Z136" s="5" t="s">
        <v>161</v>
      </c>
      <c r="AA136" s="5" t="s">
        <v>99</v>
      </c>
      <c r="AB136" s="5" t="s">
        <v>99</v>
      </c>
      <c r="AC136" s="5" t="s">
        <v>1371</v>
      </c>
      <c r="AD136" s="5" t="s">
        <v>99</v>
      </c>
      <c r="AE136" s="5" t="s">
        <v>99</v>
      </c>
      <c r="AF136" s="5" t="s">
        <v>99</v>
      </c>
      <c r="AG136" s="5" t="s">
        <v>99</v>
      </c>
      <c r="AH136" s="23" t="s">
        <v>99</v>
      </c>
      <c r="AI136" s="22" t="s">
        <v>99</v>
      </c>
      <c r="AJ136" s="5" t="s">
        <v>99</v>
      </c>
      <c r="AK136" s="10" t="s">
        <v>99</v>
      </c>
      <c r="AL136" s="5">
        <v>1.0</v>
      </c>
      <c r="AM136" s="5">
        <v>6.75</v>
      </c>
      <c r="AN136" s="5" t="s">
        <v>99</v>
      </c>
      <c r="AO136" s="5" t="s">
        <v>99</v>
      </c>
      <c r="AP136" s="5" t="s">
        <v>99</v>
      </c>
      <c r="AQ136" s="5" t="s">
        <v>99</v>
      </c>
      <c r="AR136" s="5" t="s">
        <v>99</v>
      </c>
      <c r="AS136" s="5" t="s">
        <v>99</v>
      </c>
      <c r="AT136" s="5" t="s">
        <v>99</v>
      </c>
      <c r="AU136" s="5" t="s">
        <v>99</v>
      </c>
      <c r="AV136" s="5" t="s">
        <v>1130</v>
      </c>
      <c r="AW136" s="5" t="s">
        <v>99</v>
      </c>
      <c r="AX136" s="5" t="s">
        <v>99</v>
      </c>
      <c r="AY136" s="5" t="s">
        <v>99</v>
      </c>
      <c r="AZ136" s="5" t="s">
        <v>99</v>
      </c>
      <c r="BA136" s="5" t="s">
        <v>99</v>
      </c>
      <c r="BB136" s="5" t="s">
        <v>99</v>
      </c>
      <c r="BC136" s="5" t="s">
        <v>99</v>
      </c>
      <c r="BD136" s="5" t="s">
        <v>99</v>
      </c>
      <c r="BE136" s="5" t="s">
        <v>99</v>
      </c>
      <c r="BF136" s="5" t="s">
        <v>99</v>
      </c>
      <c r="BG136" s="5" t="s">
        <v>99</v>
      </c>
      <c r="BH136" s="5" t="s">
        <v>99</v>
      </c>
      <c r="BI136" s="5" t="s">
        <v>99</v>
      </c>
      <c r="BJ136" s="5" t="s">
        <v>99</v>
      </c>
      <c r="BK136" s="5" t="s">
        <v>112</v>
      </c>
      <c r="BL136" s="5" t="s">
        <v>99</v>
      </c>
      <c r="BM136" s="5" t="s">
        <v>99</v>
      </c>
      <c r="BN136" s="5" t="s">
        <v>209</v>
      </c>
      <c r="BO136" s="5" t="s">
        <v>99</v>
      </c>
      <c r="BP136" s="5" t="s">
        <v>99</v>
      </c>
      <c r="BQ136" s="5" t="s">
        <v>113</v>
      </c>
      <c r="BR136" s="5" t="s">
        <v>99</v>
      </c>
      <c r="BS136" s="5" t="s">
        <v>99</v>
      </c>
      <c r="BT136" s="5" t="s">
        <v>99</v>
      </c>
      <c r="BU136" s="5" t="s">
        <v>99</v>
      </c>
      <c r="BV136" s="5" t="s">
        <v>99</v>
      </c>
      <c r="BW136" s="5" t="s">
        <v>99</v>
      </c>
      <c r="BX136" s="5" t="s">
        <v>99</v>
      </c>
      <c r="BY136" s="5" t="s">
        <v>99</v>
      </c>
      <c r="BZ136" s="5" t="s">
        <v>99</v>
      </c>
      <c r="CA136" s="5" t="s">
        <v>99</v>
      </c>
      <c r="CB136" s="5" t="s">
        <v>99</v>
      </c>
      <c r="CC136" s="5" t="s">
        <v>99</v>
      </c>
      <c r="CD136" s="5" t="s">
        <v>99</v>
      </c>
      <c r="CE136" s="5" t="s">
        <v>99</v>
      </c>
      <c r="CF136" s="5" t="s">
        <v>99</v>
      </c>
      <c r="CG136" s="5" t="s">
        <v>99</v>
      </c>
      <c r="CH136" s="6">
        <f>23/2</f>
        <v>11.5</v>
      </c>
      <c r="CI136" s="5" t="s">
        <v>99</v>
      </c>
      <c r="CJ136" s="5" t="s">
        <v>99</v>
      </c>
      <c r="CK136" s="10" t="s">
        <v>1372</v>
      </c>
      <c r="CL136" s="5" t="s">
        <v>112</v>
      </c>
      <c r="CM136" s="5" t="s">
        <v>99</v>
      </c>
      <c r="CN136" s="5" t="s">
        <v>99</v>
      </c>
      <c r="CO136" s="5" t="s">
        <v>99</v>
      </c>
      <c r="CP136" s="13" t="s">
        <v>1373</v>
      </c>
      <c r="CQ136" s="6"/>
      <c r="CR136" s="6"/>
      <c r="CS136" s="6"/>
      <c r="CT136" s="6"/>
      <c r="CU136" s="6"/>
      <c r="CV136" s="6"/>
      <c r="CW136" s="6"/>
      <c r="CX136" s="6"/>
      <c r="CY136" s="6"/>
      <c r="CZ136" s="6"/>
    </row>
    <row r="137">
      <c r="A137" s="5" t="s">
        <v>94</v>
      </c>
      <c r="B137" s="5" t="s">
        <v>1326</v>
      </c>
      <c r="C137" s="5" t="s">
        <v>1374</v>
      </c>
      <c r="D137" s="5">
        <v>6178.0</v>
      </c>
      <c r="E137" s="5" t="s">
        <v>99</v>
      </c>
      <c r="F137" s="5">
        <v>1981.0</v>
      </c>
      <c r="G137" s="5" t="s">
        <v>485</v>
      </c>
      <c r="H137" s="5" t="s">
        <v>99</v>
      </c>
      <c r="I137" s="5" t="s">
        <v>130</v>
      </c>
      <c r="J137" s="5" t="s">
        <v>101</v>
      </c>
      <c r="K137" s="5" t="s">
        <v>102</v>
      </c>
      <c r="L137" s="5" t="s">
        <v>99</v>
      </c>
      <c r="M137" s="5" t="s">
        <v>209</v>
      </c>
      <c r="N137" s="5">
        <v>1.0</v>
      </c>
      <c r="O137" s="10" t="s">
        <v>1375</v>
      </c>
      <c r="P137" s="5" t="s">
        <v>1376</v>
      </c>
      <c r="Q137" s="5" t="s">
        <v>1377</v>
      </c>
      <c r="R137" s="5" t="s">
        <v>1378</v>
      </c>
      <c r="S137" s="5" t="s">
        <v>1376</v>
      </c>
      <c r="T137" s="5">
        <v>36.2521203</v>
      </c>
      <c r="U137" s="5">
        <v>-94.4406749</v>
      </c>
      <c r="V137" s="5">
        <v>363.29</v>
      </c>
      <c r="W137" s="5" t="s">
        <v>99</v>
      </c>
      <c r="X137" s="5">
        <v>530.0</v>
      </c>
      <c r="Y137" s="5" t="s">
        <v>1039</v>
      </c>
      <c r="Z137" s="5" t="s">
        <v>161</v>
      </c>
      <c r="AA137" s="5" t="s">
        <v>99</v>
      </c>
      <c r="AB137" s="5" t="s">
        <v>99</v>
      </c>
      <c r="AC137" s="5" t="s">
        <v>1379</v>
      </c>
      <c r="AD137" s="5" t="s">
        <v>99</v>
      </c>
      <c r="AE137" s="5" t="s">
        <v>99</v>
      </c>
      <c r="AF137" s="5" t="s">
        <v>99</v>
      </c>
      <c r="AG137" s="5" t="s">
        <v>99</v>
      </c>
      <c r="AH137" s="23" t="s">
        <v>99</v>
      </c>
      <c r="AI137" s="22" t="s">
        <v>99</v>
      </c>
      <c r="AJ137" s="5" t="s">
        <v>99</v>
      </c>
      <c r="AK137" s="10" t="s">
        <v>99</v>
      </c>
      <c r="AL137" s="5">
        <v>1.0</v>
      </c>
      <c r="AM137" s="5">
        <v>7.0</v>
      </c>
      <c r="AN137" s="5" t="s">
        <v>99</v>
      </c>
      <c r="AO137" s="5" t="s">
        <v>99</v>
      </c>
      <c r="AP137" s="5" t="s">
        <v>99</v>
      </c>
      <c r="AQ137" s="5" t="s">
        <v>99</v>
      </c>
      <c r="AR137" s="5" t="s">
        <v>99</v>
      </c>
      <c r="AS137" s="5" t="s">
        <v>99</v>
      </c>
      <c r="AT137" s="5" t="s">
        <v>99</v>
      </c>
      <c r="AU137" s="5" t="s">
        <v>99</v>
      </c>
      <c r="AV137" s="5" t="s">
        <v>491</v>
      </c>
      <c r="AW137" s="5" t="s">
        <v>99</v>
      </c>
      <c r="AX137" s="5" t="s">
        <v>1380</v>
      </c>
      <c r="AY137" s="5" t="s">
        <v>99</v>
      </c>
      <c r="AZ137" s="5" t="s">
        <v>99</v>
      </c>
      <c r="BA137" s="5" t="s">
        <v>99</v>
      </c>
      <c r="BB137" s="5" t="s">
        <v>99</v>
      </c>
      <c r="BC137" s="5" t="s">
        <v>99</v>
      </c>
      <c r="BD137" s="5" t="s">
        <v>99</v>
      </c>
      <c r="BE137" s="5" t="s">
        <v>99</v>
      </c>
      <c r="BF137" s="5" t="s">
        <v>99</v>
      </c>
      <c r="BG137" s="5" t="s">
        <v>99</v>
      </c>
      <c r="BH137" s="5" t="s">
        <v>99</v>
      </c>
      <c r="BI137" s="5" t="s">
        <v>397</v>
      </c>
      <c r="BJ137" s="5" t="s">
        <v>99</v>
      </c>
      <c r="BK137" s="5" t="s">
        <v>99</v>
      </c>
      <c r="BL137" s="5" t="s">
        <v>1381</v>
      </c>
      <c r="BM137" s="5" t="s">
        <v>99</v>
      </c>
      <c r="BN137" s="5" t="s">
        <v>1382</v>
      </c>
      <c r="BO137" s="5" t="s">
        <v>99</v>
      </c>
      <c r="BP137" s="5" t="s">
        <v>1383</v>
      </c>
      <c r="BQ137" s="5" t="s">
        <v>113</v>
      </c>
      <c r="BR137" s="5" t="s">
        <v>99</v>
      </c>
      <c r="BS137" s="5" t="s">
        <v>99</v>
      </c>
      <c r="BT137" s="5" t="s">
        <v>99</v>
      </c>
      <c r="BU137" s="5" t="s">
        <v>99</v>
      </c>
      <c r="BV137" s="5" t="s">
        <v>99</v>
      </c>
      <c r="BW137" s="5" t="s">
        <v>99</v>
      </c>
      <c r="BX137" s="5" t="s">
        <v>99</v>
      </c>
      <c r="BY137" s="5" t="s">
        <v>99</v>
      </c>
      <c r="BZ137" s="5" t="s">
        <v>99</v>
      </c>
      <c r="CA137" s="5" t="s">
        <v>99</v>
      </c>
      <c r="CB137" s="5" t="s">
        <v>99</v>
      </c>
      <c r="CC137" s="5" t="s">
        <v>99</v>
      </c>
      <c r="CD137" s="5" t="s">
        <v>99</v>
      </c>
      <c r="CE137" s="5" t="s">
        <v>99</v>
      </c>
      <c r="CF137" s="5" t="s">
        <v>99</v>
      </c>
      <c r="CG137" s="5" t="s">
        <v>99</v>
      </c>
      <c r="CH137" s="5" t="s">
        <v>99</v>
      </c>
      <c r="CI137" s="5" t="s">
        <v>99</v>
      </c>
      <c r="CJ137" s="5" t="s">
        <v>99</v>
      </c>
      <c r="CK137" s="5" t="s">
        <v>99</v>
      </c>
      <c r="CL137" s="5" t="s">
        <v>112</v>
      </c>
      <c r="CM137" s="5" t="s">
        <v>112</v>
      </c>
      <c r="CN137" s="5" t="s">
        <v>99</v>
      </c>
      <c r="CO137" s="5" t="s">
        <v>99</v>
      </c>
      <c r="CP137" s="13" t="s">
        <v>1384</v>
      </c>
      <c r="CQ137" s="6"/>
      <c r="CR137" s="6"/>
      <c r="CS137" s="6"/>
      <c r="CT137" s="6"/>
      <c r="CU137" s="6"/>
      <c r="CV137" s="6"/>
      <c r="CW137" s="6"/>
      <c r="CX137" s="6"/>
      <c r="CY137" s="6"/>
      <c r="CZ137" s="6"/>
    </row>
    <row r="138">
      <c r="A138" s="5" t="s">
        <v>94</v>
      </c>
      <c r="B138" s="5" t="s">
        <v>1326</v>
      </c>
      <c r="C138" s="5" t="s">
        <v>1374</v>
      </c>
      <c r="D138" s="5">
        <v>7045.0</v>
      </c>
      <c r="E138" s="5" t="s">
        <v>99</v>
      </c>
      <c r="F138" s="5">
        <v>1994.0</v>
      </c>
      <c r="G138" s="5" t="s">
        <v>99</v>
      </c>
      <c r="H138" s="5">
        <v>31.0</v>
      </c>
      <c r="I138" s="5" t="s">
        <v>208</v>
      </c>
      <c r="J138" s="5" t="s">
        <v>101</v>
      </c>
      <c r="K138" s="5" t="s">
        <v>102</v>
      </c>
      <c r="L138" s="5" t="s">
        <v>99</v>
      </c>
      <c r="M138" s="5" t="s">
        <v>131</v>
      </c>
      <c r="N138" s="5">
        <v>1.0</v>
      </c>
      <c r="O138" s="10" t="s">
        <v>1385</v>
      </c>
      <c r="P138" s="5" t="s">
        <v>99</v>
      </c>
      <c r="Q138" s="5" t="s">
        <v>1386</v>
      </c>
      <c r="R138" s="5" t="s">
        <v>99</v>
      </c>
      <c r="S138" s="5" t="s">
        <v>1387</v>
      </c>
      <c r="T138" s="5" t="s">
        <v>99</v>
      </c>
      <c r="U138" s="5" t="s">
        <v>99</v>
      </c>
      <c r="V138" s="5" t="s">
        <v>99</v>
      </c>
      <c r="W138" s="5" t="s">
        <v>99</v>
      </c>
      <c r="X138" s="5" t="s">
        <v>99</v>
      </c>
      <c r="Y138" s="5" t="s">
        <v>99</v>
      </c>
      <c r="Z138" s="5" t="s">
        <v>99</v>
      </c>
      <c r="AA138" s="5" t="s">
        <v>99</v>
      </c>
      <c r="AB138" s="5" t="s">
        <v>99</v>
      </c>
      <c r="AC138" s="5" t="s">
        <v>561</v>
      </c>
      <c r="AD138" s="5" t="s">
        <v>99</v>
      </c>
      <c r="AE138" s="5" t="s">
        <v>99</v>
      </c>
      <c r="AF138" s="5" t="s">
        <v>99</v>
      </c>
      <c r="AG138" s="5" t="s">
        <v>99</v>
      </c>
      <c r="AH138" s="23">
        <v>45.7</v>
      </c>
      <c r="AI138" s="8">
        <f>CONVERT(AH138, "m", "ft")</f>
        <v>149.9343832</v>
      </c>
      <c r="AJ138" s="24">
        <f>CONVERT(AI138, "ft", "yd")</f>
        <v>49.97812773</v>
      </c>
      <c r="AK138" s="10" t="s">
        <v>99</v>
      </c>
      <c r="AL138" s="5">
        <v>1.0</v>
      </c>
      <c r="AM138" s="5">
        <v>7.0</v>
      </c>
      <c r="AN138" s="5" t="s">
        <v>99</v>
      </c>
      <c r="AO138" s="5" t="s">
        <v>99</v>
      </c>
      <c r="AP138" s="5" t="s">
        <v>99</v>
      </c>
      <c r="AQ138" s="5" t="s">
        <v>99</v>
      </c>
      <c r="AR138" s="5" t="s">
        <v>99</v>
      </c>
      <c r="AS138" s="5" t="s">
        <v>99</v>
      </c>
      <c r="AT138" s="5" t="s">
        <v>99</v>
      </c>
      <c r="AU138" s="5" t="s">
        <v>99</v>
      </c>
      <c r="AV138" s="5" t="s">
        <v>99</v>
      </c>
      <c r="AW138" s="5" t="s">
        <v>99</v>
      </c>
      <c r="AX138" s="5" t="s">
        <v>99</v>
      </c>
      <c r="AY138" s="5" t="s">
        <v>99</v>
      </c>
      <c r="AZ138" s="5" t="s">
        <v>99</v>
      </c>
      <c r="BA138" s="5" t="s">
        <v>99</v>
      </c>
      <c r="BB138" s="5" t="s">
        <v>99</v>
      </c>
      <c r="BC138" s="5" t="s">
        <v>99</v>
      </c>
      <c r="BD138" s="5" t="s">
        <v>99</v>
      </c>
      <c r="BE138" s="5" t="s">
        <v>99</v>
      </c>
      <c r="BF138" s="5" t="s">
        <v>99</v>
      </c>
      <c r="BG138" s="5" t="s">
        <v>99</v>
      </c>
      <c r="BH138" s="5" t="s">
        <v>99</v>
      </c>
      <c r="BI138" s="5" t="s">
        <v>99</v>
      </c>
      <c r="BJ138" s="5" t="s">
        <v>99</v>
      </c>
      <c r="BK138" s="5" t="s">
        <v>99</v>
      </c>
      <c r="BL138" s="5" t="s">
        <v>99</v>
      </c>
      <c r="BM138" s="5" t="s">
        <v>99</v>
      </c>
      <c r="BN138" s="5" t="s">
        <v>1388</v>
      </c>
      <c r="BO138" s="5" t="s">
        <v>99</v>
      </c>
      <c r="BP138" s="5" t="s">
        <v>99</v>
      </c>
      <c r="BQ138" s="5" t="s">
        <v>113</v>
      </c>
      <c r="BR138" s="5" t="s">
        <v>99</v>
      </c>
      <c r="BS138" s="5" t="s">
        <v>99</v>
      </c>
      <c r="BT138" s="5" t="s">
        <v>99</v>
      </c>
      <c r="BU138" s="5" t="s">
        <v>99</v>
      </c>
      <c r="BV138" s="5" t="s">
        <v>99</v>
      </c>
      <c r="BW138" s="5" t="s">
        <v>99</v>
      </c>
      <c r="BX138" s="5" t="s">
        <v>99</v>
      </c>
      <c r="BY138" s="5" t="s">
        <v>99</v>
      </c>
      <c r="BZ138" s="5" t="s">
        <v>99</v>
      </c>
      <c r="CA138" s="5" t="s">
        <v>99</v>
      </c>
      <c r="CB138" s="5" t="s">
        <v>99</v>
      </c>
      <c r="CC138" s="5" t="s">
        <v>99</v>
      </c>
      <c r="CD138" s="5" t="s">
        <v>99</v>
      </c>
      <c r="CE138" s="5" t="s">
        <v>99</v>
      </c>
      <c r="CF138" s="5" t="s">
        <v>99</v>
      </c>
      <c r="CG138" s="5" t="s">
        <v>99</v>
      </c>
      <c r="CH138" s="5" t="s">
        <v>99</v>
      </c>
      <c r="CI138" s="5" t="s">
        <v>99</v>
      </c>
      <c r="CJ138" s="5" t="s">
        <v>99</v>
      </c>
      <c r="CK138" s="10" t="s">
        <v>1389</v>
      </c>
      <c r="CL138" s="5" t="s">
        <v>99</v>
      </c>
      <c r="CM138" s="5" t="s">
        <v>99</v>
      </c>
      <c r="CN138" s="5" t="s">
        <v>99</v>
      </c>
      <c r="CO138" s="5" t="s">
        <v>99</v>
      </c>
      <c r="CP138" s="13" t="s">
        <v>1390</v>
      </c>
      <c r="CQ138" s="6"/>
      <c r="CR138" s="6"/>
      <c r="CS138" s="6"/>
      <c r="CT138" s="6"/>
      <c r="CU138" s="6"/>
      <c r="CV138" s="6"/>
      <c r="CW138" s="6"/>
      <c r="CX138" s="6"/>
      <c r="CY138" s="6"/>
      <c r="CZ138" s="6"/>
    </row>
    <row r="139">
      <c r="A139" s="5" t="s">
        <v>94</v>
      </c>
      <c r="B139" s="5" t="s">
        <v>1326</v>
      </c>
      <c r="C139" s="5" t="s">
        <v>1374</v>
      </c>
      <c r="D139" s="5">
        <v>2635.0</v>
      </c>
      <c r="E139" s="5" t="s">
        <v>1391</v>
      </c>
      <c r="F139" s="5">
        <v>2000.0</v>
      </c>
      <c r="G139" s="5" t="s">
        <v>234</v>
      </c>
      <c r="H139" s="5" t="s">
        <v>99</v>
      </c>
      <c r="I139" s="5" t="s">
        <v>130</v>
      </c>
      <c r="J139" s="5" t="s">
        <v>118</v>
      </c>
      <c r="K139" s="5" t="s">
        <v>145</v>
      </c>
      <c r="L139" s="5" t="s">
        <v>99</v>
      </c>
      <c r="M139" s="5" t="s">
        <v>618</v>
      </c>
      <c r="N139" s="5">
        <v>2.0</v>
      </c>
      <c r="O139" s="10" t="s">
        <v>1392</v>
      </c>
      <c r="P139" s="5" t="s">
        <v>1393</v>
      </c>
      <c r="Q139" s="5" t="s">
        <v>1394</v>
      </c>
      <c r="R139" s="5" t="s">
        <v>1395</v>
      </c>
      <c r="S139" s="5" t="s">
        <v>1396</v>
      </c>
      <c r="T139" s="5" t="s">
        <v>99</v>
      </c>
      <c r="U139" s="5" t="s">
        <v>99</v>
      </c>
      <c r="V139" s="5" t="s">
        <v>99</v>
      </c>
      <c r="W139" s="5" t="s">
        <v>99</v>
      </c>
      <c r="X139" s="5">
        <v>1100.0</v>
      </c>
      <c r="Y139" s="5">
        <v>50.0</v>
      </c>
      <c r="Z139" s="5" t="s">
        <v>161</v>
      </c>
      <c r="AA139" s="5" t="s">
        <v>99</v>
      </c>
      <c r="AB139" s="5" t="s">
        <v>99</v>
      </c>
      <c r="AC139" s="5" t="s">
        <v>1397</v>
      </c>
      <c r="AD139" s="5" t="s">
        <v>1398</v>
      </c>
      <c r="AE139" s="5" t="s">
        <v>99</v>
      </c>
      <c r="AF139" s="5" t="s">
        <v>99</v>
      </c>
      <c r="AG139" s="5" t="s">
        <v>99</v>
      </c>
      <c r="AH139" s="5" t="s">
        <v>99</v>
      </c>
      <c r="AI139" s="22" t="s">
        <v>99</v>
      </c>
      <c r="AJ139" s="5" t="s">
        <v>99</v>
      </c>
      <c r="AK139" s="10" t="s">
        <v>99</v>
      </c>
      <c r="AL139" s="5" t="s">
        <v>99</v>
      </c>
      <c r="AM139" s="5" t="s">
        <v>99</v>
      </c>
      <c r="AN139" s="5" t="s">
        <v>99</v>
      </c>
      <c r="AO139" s="5" t="s">
        <v>99</v>
      </c>
      <c r="AP139" s="5" t="s">
        <v>99</v>
      </c>
      <c r="AQ139" s="5" t="s">
        <v>99</v>
      </c>
      <c r="AR139" s="5" t="s">
        <v>99</v>
      </c>
      <c r="AS139" s="5" t="s">
        <v>99</v>
      </c>
      <c r="AT139" s="5" t="s">
        <v>99</v>
      </c>
      <c r="AU139" s="5" t="s">
        <v>99</v>
      </c>
      <c r="AV139" s="5" t="s">
        <v>99</v>
      </c>
      <c r="AW139" s="5" t="s">
        <v>99</v>
      </c>
      <c r="AX139" s="5" t="s">
        <v>99</v>
      </c>
      <c r="AY139" s="5" t="s">
        <v>99</v>
      </c>
      <c r="AZ139" s="5" t="s">
        <v>99</v>
      </c>
      <c r="BA139" s="5" t="s">
        <v>99</v>
      </c>
      <c r="BB139" s="5" t="s">
        <v>99</v>
      </c>
      <c r="BC139" s="5" t="s">
        <v>99</v>
      </c>
      <c r="BD139" s="5" t="s">
        <v>99</v>
      </c>
      <c r="BE139" s="5" t="s">
        <v>99</v>
      </c>
      <c r="BF139" s="5" t="s">
        <v>99</v>
      </c>
      <c r="BG139" s="5" t="s">
        <v>99</v>
      </c>
      <c r="BH139" s="5" t="s">
        <v>99</v>
      </c>
      <c r="BI139" s="5" t="s">
        <v>99</v>
      </c>
      <c r="BJ139" s="5" t="s">
        <v>99</v>
      </c>
      <c r="BK139" s="5" t="s">
        <v>99</v>
      </c>
      <c r="BL139" s="5" t="s">
        <v>99</v>
      </c>
      <c r="BM139" s="5" t="s">
        <v>99</v>
      </c>
      <c r="BN139" s="5" t="s">
        <v>1399</v>
      </c>
      <c r="BO139" s="5" t="s">
        <v>99</v>
      </c>
      <c r="BP139" s="5" t="s">
        <v>1400</v>
      </c>
      <c r="BQ139" s="5" t="s">
        <v>113</v>
      </c>
      <c r="BR139" s="5" t="s">
        <v>99</v>
      </c>
      <c r="BS139" s="5" t="s">
        <v>99</v>
      </c>
      <c r="BT139" s="5" t="s">
        <v>99</v>
      </c>
      <c r="BU139" s="5">
        <v>2.0</v>
      </c>
      <c r="BV139" s="5" t="s">
        <v>99</v>
      </c>
      <c r="BW139" s="5" t="s">
        <v>99</v>
      </c>
      <c r="BX139" s="5">
        <v>16.5</v>
      </c>
      <c r="BY139" s="5">
        <v>5.5</v>
      </c>
      <c r="BZ139" s="5" t="s">
        <v>99</v>
      </c>
      <c r="CA139" s="5">
        <v>4.0</v>
      </c>
      <c r="CB139" s="5">
        <v>11.0</v>
      </c>
      <c r="CC139" s="5">
        <v>4.5</v>
      </c>
      <c r="CD139" s="5" t="s">
        <v>99</v>
      </c>
      <c r="CE139" s="5">
        <v>2.0</v>
      </c>
      <c r="CF139" s="5" t="s">
        <v>99</v>
      </c>
      <c r="CG139" s="5" t="s">
        <v>99</v>
      </c>
      <c r="CH139" s="5" t="s">
        <v>99</v>
      </c>
      <c r="CI139" s="5" t="s">
        <v>99</v>
      </c>
      <c r="CJ139" s="5" t="s">
        <v>1401</v>
      </c>
      <c r="CK139" s="5" t="s">
        <v>99</v>
      </c>
      <c r="CL139" s="5" t="s">
        <v>99</v>
      </c>
      <c r="CM139" s="5" t="s">
        <v>112</v>
      </c>
      <c r="CN139" s="5" t="s">
        <v>99</v>
      </c>
      <c r="CO139" s="5" t="s">
        <v>99</v>
      </c>
      <c r="CP139" s="13" t="s">
        <v>1402</v>
      </c>
      <c r="CQ139" s="6"/>
      <c r="CR139" s="6"/>
      <c r="CS139" s="6"/>
      <c r="CT139" s="6"/>
      <c r="CU139" s="6"/>
      <c r="CV139" s="6"/>
      <c r="CW139" s="6"/>
      <c r="CX139" s="6"/>
      <c r="CY139" s="6"/>
      <c r="CZ139" s="6"/>
    </row>
    <row r="140">
      <c r="A140" s="5" t="s">
        <v>94</v>
      </c>
      <c r="B140" s="5" t="s">
        <v>1326</v>
      </c>
      <c r="C140" s="5" t="s">
        <v>1403</v>
      </c>
      <c r="D140" s="5">
        <v>9507.0</v>
      </c>
      <c r="E140" s="5" t="s">
        <v>99</v>
      </c>
      <c r="F140" s="5">
        <v>1994.0</v>
      </c>
      <c r="G140" s="5" t="s">
        <v>143</v>
      </c>
      <c r="H140" s="5" t="s">
        <v>99</v>
      </c>
      <c r="I140" s="5" t="s">
        <v>144</v>
      </c>
      <c r="J140" s="5" t="s">
        <v>101</v>
      </c>
      <c r="K140" s="5" t="s">
        <v>102</v>
      </c>
      <c r="L140" s="5" t="s">
        <v>99</v>
      </c>
      <c r="M140" s="5" t="s">
        <v>219</v>
      </c>
      <c r="N140" s="5">
        <v>5.0</v>
      </c>
      <c r="O140" s="10" t="s">
        <v>1404</v>
      </c>
      <c r="P140" s="5" t="s">
        <v>1405</v>
      </c>
      <c r="Q140" s="5" t="s">
        <v>1406</v>
      </c>
      <c r="R140" s="5" t="s">
        <v>1407</v>
      </c>
      <c r="S140" s="5" t="s">
        <v>99</v>
      </c>
      <c r="T140" s="5" t="s">
        <v>99</v>
      </c>
      <c r="U140" s="5" t="s">
        <v>99</v>
      </c>
      <c r="V140" s="5" t="s">
        <v>99</v>
      </c>
      <c r="W140" s="5" t="s">
        <v>99</v>
      </c>
      <c r="X140" s="5">
        <v>0.0</v>
      </c>
      <c r="Y140" s="5" t="s">
        <v>184</v>
      </c>
      <c r="Z140" s="5" t="s">
        <v>99</v>
      </c>
      <c r="AA140" s="5" t="s">
        <v>99</v>
      </c>
      <c r="AB140" s="5" t="s">
        <v>99</v>
      </c>
      <c r="AC140" s="5" t="s">
        <v>279</v>
      </c>
      <c r="AD140" s="5" t="s">
        <v>99</v>
      </c>
      <c r="AE140" s="5" t="s">
        <v>99</v>
      </c>
      <c r="AF140" s="5" t="s">
        <v>99</v>
      </c>
      <c r="AG140" s="5" t="s">
        <v>99</v>
      </c>
      <c r="AH140" s="23" t="s">
        <v>99</v>
      </c>
      <c r="AI140" s="22" t="s">
        <v>99</v>
      </c>
      <c r="AJ140" s="5" t="s">
        <v>99</v>
      </c>
      <c r="AK140" s="10" t="s">
        <v>99</v>
      </c>
      <c r="AL140" s="5">
        <v>1.0</v>
      </c>
      <c r="AM140" s="5">
        <v>7.5</v>
      </c>
      <c r="AN140" s="5" t="s">
        <v>99</v>
      </c>
      <c r="AO140" s="5" t="s">
        <v>99</v>
      </c>
      <c r="AP140" s="5" t="s">
        <v>99</v>
      </c>
      <c r="AQ140" s="5" t="s">
        <v>99</v>
      </c>
      <c r="AR140" s="5" t="s">
        <v>99</v>
      </c>
      <c r="AS140" s="5" t="s">
        <v>99</v>
      </c>
      <c r="AT140" s="5" t="s">
        <v>99</v>
      </c>
      <c r="AU140" s="5" t="s">
        <v>99</v>
      </c>
      <c r="AV140" s="5" t="s">
        <v>569</v>
      </c>
      <c r="AW140" s="5" t="s">
        <v>99</v>
      </c>
      <c r="AX140" s="5" t="s">
        <v>99</v>
      </c>
      <c r="AY140" s="5" t="s">
        <v>99</v>
      </c>
      <c r="AZ140" s="5" t="s">
        <v>99</v>
      </c>
      <c r="BA140" s="5" t="s">
        <v>99</v>
      </c>
      <c r="BB140" s="5" t="s">
        <v>99</v>
      </c>
      <c r="BC140" s="5" t="s">
        <v>99</v>
      </c>
      <c r="BD140" s="5" t="s">
        <v>99</v>
      </c>
      <c r="BE140" s="5" t="s">
        <v>745</v>
      </c>
      <c r="BF140" s="5" t="s">
        <v>99</v>
      </c>
      <c r="BG140" s="5" t="s">
        <v>99</v>
      </c>
      <c r="BH140" s="5" t="s">
        <v>99</v>
      </c>
      <c r="BI140" s="5" t="s">
        <v>1408</v>
      </c>
      <c r="BJ140" s="5" t="s">
        <v>99</v>
      </c>
      <c r="BK140" s="5" t="s">
        <v>99</v>
      </c>
      <c r="BL140" s="5" t="s">
        <v>1409</v>
      </c>
      <c r="BM140" s="5" t="s">
        <v>99</v>
      </c>
      <c r="BN140" s="5" t="s">
        <v>1410</v>
      </c>
      <c r="BO140" s="5" t="s">
        <v>99</v>
      </c>
      <c r="BP140" s="5" t="s">
        <v>1411</v>
      </c>
      <c r="BQ140" s="5" t="s">
        <v>113</v>
      </c>
      <c r="BR140" s="5" t="s">
        <v>99</v>
      </c>
      <c r="BS140" s="5" t="s">
        <v>99</v>
      </c>
      <c r="BT140" s="5" t="s">
        <v>99</v>
      </c>
      <c r="BU140" s="5" t="s">
        <v>99</v>
      </c>
      <c r="BV140" s="5" t="s">
        <v>99</v>
      </c>
      <c r="BW140" s="5" t="s">
        <v>99</v>
      </c>
      <c r="BX140" s="5" t="s">
        <v>99</v>
      </c>
      <c r="BY140" s="5" t="s">
        <v>99</v>
      </c>
      <c r="BZ140" s="5" t="s">
        <v>99</v>
      </c>
      <c r="CA140" s="5" t="s">
        <v>99</v>
      </c>
      <c r="CB140" s="5" t="s">
        <v>99</v>
      </c>
      <c r="CC140" s="5" t="s">
        <v>99</v>
      </c>
      <c r="CD140" s="5" t="s">
        <v>99</v>
      </c>
      <c r="CE140" s="5" t="s">
        <v>99</v>
      </c>
      <c r="CF140" s="5" t="s">
        <v>99</v>
      </c>
      <c r="CG140" s="5" t="s">
        <v>99</v>
      </c>
      <c r="CH140" s="5" t="s">
        <v>99</v>
      </c>
      <c r="CI140" s="5" t="s">
        <v>99</v>
      </c>
      <c r="CJ140" s="5" t="s">
        <v>99</v>
      </c>
      <c r="CK140" s="10" t="s">
        <v>1412</v>
      </c>
      <c r="CL140" s="5" t="s">
        <v>99</v>
      </c>
      <c r="CM140" s="5" t="s">
        <v>99</v>
      </c>
      <c r="CN140" s="5" t="s">
        <v>99</v>
      </c>
      <c r="CO140" s="5" t="s">
        <v>99</v>
      </c>
      <c r="CP140" s="13" t="s">
        <v>1413</v>
      </c>
      <c r="CQ140" s="6"/>
      <c r="CR140" s="6"/>
      <c r="CS140" s="6"/>
      <c r="CT140" s="6"/>
      <c r="CU140" s="6"/>
      <c r="CV140" s="6"/>
      <c r="CW140" s="6"/>
      <c r="CX140" s="6"/>
      <c r="CY140" s="6"/>
      <c r="CZ140" s="6"/>
    </row>
    <row r="141">
      <c r="A141" s="5" t="s">
        <v>94</v>
      </c>
      <c r="B141" s="5" t="s">
        <v>1326</v>
      </c>
      <c r="C141" s="5" t="s">
        <v>1403</v>
      </c>
      <c r="D141" s="5">
        <v>62679.0</v>
      </c>
      <c r="E141" s="5" t="s">
        <v>1414</v>
      </c>
      <c r="F141" s="5">
        <v>1997.0</v>
      </c>
      <c r="G141" s="5" t="s">
        <v>207</v>
      </c>
      <c r="H141" s="5">
        <v>10.0</v>
      </c>
      <c r="I141" s="5" t="s">
        <v>208</v>
      </c>
      <c r="J141" s="5" t="s">
        <v>101</v>
      </c>
      <c r="K141" s="5" t="s">
        <v>102</v>
      </c>
      <c r="L141" s="5" t="s">
        <v>99</v>
      </c>
      <c r="M141" s="5" t="s">
        <v>131</v>
      </c>
      <c r="N141" s="5">
        <v>3.0</v>
      </c>
      <c r="O141" s="10" t="s">
        <v>1415</v>
      </c>
      <c r="P141" s="5" t="s">
        <v>1416</v>
      </c>
      <c r="Q141" s="5" t="s">
        <v>1417</v>
      </c>
      <c r="R141" s="5" t="s">
        <v>1418</v>
      </c>
      <c r="S141" s="5" t="s">
        <v>1419</v>
      </c>
      <c r="T141" s="5" t="s">
        <v>99</v>
      </c>
      <c r="U141" s="5" t="s">
        <v>99</v>
      </c>
      <c r="V141" s="5" t="s">
        <v>99</v>
      </c>
      <c r="W141" s="5" t="s">
        <v>99</v>
      </c>
      <c r="X141" s="5">
        <v>900.0</v>
      </c>
      <c r="Y141" s="5" t="s">
        <v>99</v>
      </c>
      <c r="Z141" s="5" t="s">
        <v>99</v>
      </c>
      <c r="AA141" s="5" t="s">
        <v>99</v>
      </c>
      <c r="AB141" s="5" t="s">
        <v>99</v>
      </c>
      <c r="AC141" s="5" t="s">
        <v>1420</v>
      </c>
      <c r="AD141" s="5" t="s">
        <v>99</v>
      </c>
      <c r="AE141" s="5" t="s">
        <v>99</v>
      </c>
      <c r="AF141" s="5" t="s">
        <v>99</v>
      </c>
      <c r="AG141" s="5" t="s">
        <v>99</v>
      </c>
      <c r="AH141" s="7">
        <f>CONVERT(AI141, "ft", "m")</f>
        <v>15.24</v>
      </c>
      <c r="AI141" s="22">
        <v>50.0</v>
      </c>
      <c r="AJ141" s="24">
        <f>CONVERT(AI141, "ft", "yd")</f>
        <v>16.66666667</v>
      </c>
      <c r="AK141" s="10" t="s">
        <v>99</v>
      </c>
      <c r="AL141" s="5">
        <v>1.0</v>
      </c>
      <c r="AM141" s="5">
        <v>5.0</v>
      </c>
      <c r="AN141" s="5" t="s">
        <v>99</v>
      </c>
      <c r="AO141" s="5" t="s">
        <v>99</v>
      </c>
      <c r="AP141" s="5" t="s">
        <v>99</v>
      </c>
      <c r="AQ141" s="5" t="s">
        <v>99</v>
      </c>
      <c r="AR141" s="5" t="s">
        <v>99</v>
      </c>
      <c r="AS141" s="5" t="s">
        <v>99</v>
      </c>
      <c r="AT141" s="5" t="s">
        <v>99</v>
      </c>
      <c r="AU141" s="5" t="s">
        <v>99</v>
      </c>
      <c r="AV141" s="5" t="s">
        <v>110</v>
      </c>
      <c r="AW141" s="5" t="s">
        <v>99</v>
      </c>
      <c r="AX141" s="5" t="s">
        <v>99</v>
      </c>
      <c r="AY141" s="5" t="s">
        <v>99</v>
      </c>
      <c r="AZ141" s="5" t="s">
        <v>99</v>
      </c>
      <c r="BA141" s="5" t="s">
        <v>99</v>
      </c>
      <c r="BB141" s="5" t="s">
        <v>1421</v>
      </c>
      <c r="BC141" s="5" t="s">
        <v>99</v>
      </c>
      <c r="BD141" s="5" t="s">
        <v>99</v>
      </c>
      <c r="BE141" s="5" t="s">
        <v>312</v>
      </c>
      <c r="BF141" s="5" t="s">
        <v>99</v>
      </c>
      <c r="BG141" s="5" t="s">
        <v>99</v>
      </c>
      <c r="BH141" s="5" t="s">
        <v>99</v>
      </c>
      <c r="BI141" s="5" t="s">
        <v>99</v>
      </c>
      <c r="BJ141" s="5" t="s">
        <v>681</v>
      </c>
      <c r="BK141" s="5" t="s">
        <v>99</v>
      </c>
      <c r="BL141" s="5" t="s">
        <v>99</v>
      </c>
      <c r="BM141" s="5" t="s">
        <v>99</v>
      </c>
      <c r="BN141" s="5" t="s">
        <v>1422</v>
      </c>
      <c r="BO141" s="5" t="s">
        <v>99</v>
      </c>
      <c r="BP141" s="5" t="s">
        <v>1423</v>
      </c>
      <c r="BQ141" s="5" t="s">
        <v>113</v>
      </c>
      <c r="BR141" s="5" t="s">
        <v>99</v>
      </c>
      <c r="BS141" s="5" t="s">
        <v>99</v>
      </c>
      <c r="BT141" s="5" t="s">
        <v>99</v>
      </c>
      <c r="BU141" s="5" t="s">
        <v>99</v>
      </c>
      <c r="BV141" s="5" t="s">
        <v>99</v>
      </c>
      <c r="BW141" s="5" t="s">
        <v>99</v>
      </c>
      <c r="BX141" s="5" t="s">
        <v>99</v>
      </c>
      <c r="BY141" s="5" t="s">
        <v>99</v>
      </c>
      <c r="BZ141" s="5" t="s">
        <v>99</v>
      </c>
      <c r="CA141" s="5" t="s">
        <v>99</v>
      </c>
      <c r="CB141" s="5" t="s">
        <v>99</v>
      </c>
      <c r="CC141" s="5" t="s">
        <v>99</v>
      </c>
      <c r="CD141" s="5" t="s">
        <v>99</v>
      </c>
      <c r="CE141" s="5" t="s">
        <v>99</v>
      </c>
      <c r="CF141" s="5" t="s">
        <v>99</v>
      </c>
      <c r="CG141" s="5" t="s">
        <v>99</v>
      </c>
      <c r="CH141" s="5" t="s">
        <v>99</v>
      </c>
      <c r="CI141" s="5" t="s">
        <v>99</v>
      </c>
      <c r="CJ141" s="5" t="s">
        <v>1424</v>
      </c>
      <c r="CK141" s="10" t="s">
        <v>1425</v>
      </c>
      <c r="CL141" s="5" t="s">
        <v>99</v>
      </c>
      <c r="CM141" s="5" t="s">
        <v>99</v>
      </c>
      <c r="CN141" s="5" t="s">
        <v>99</v>
      </c>
      <c r="CO141" s="5" t="s">
        <v>99</v>
      </c>
      <c r="CP141" s="13" t="s">
        <v>1426</v>
      </c>
      <c r="CQ141" s="6"/>
      <c r="CR141" s="6"/>
      <c r="CS141" s="6"/>
      <c r="CT141" s="6"/>
      <c r="CU141" s="6"/>
      <c r="CV141" s="6"/>
      <c r="CW141" s="6"/>
      <c r="CX141" s="6"/>
      <c r="CY141" s="6"/>
      <c r="CZ141" s="6"/>
    </row>
    <row r="142">
      <c r="A142" s="5" t="s">
        <v>94</v>
      </c>
      <c r="B142" s="5" t="s">
        <v>1326</v>
      </c>
      <c r="C142" s="5" t="s">
        <v>1403</v>
      </c>
      <c r="D142" s="5">
        <v>3032.0</v>
      </c>
      <c r="E142" s="5" t="s">
        <v>99</v>
      </c>
      <c r="F142" s="5">
        <v>2001.0</v>
      </c>
      <c r="G142" s="5" t="s">
        <v>157</v>
      </c>
      <c r="H142" s="5">
        <v>15.0</v>
      </c>
      <c r="I142" s="5" t="s">
        <v>144</v>
      </c>
      <c r="J142" s="5" t="s">
        <v>118</v>
      </c>
      <c r="K142" s="5" t="s">
        <v>193</v>
      </c>
      <c r="L142" s="5" t="s">
        <v>99</v>
      </c>
      <c r="M142" s="5" t="s">
        <v>99</v>
      </c>
      <c r="N142" s="5">
        <v>5.0</v>
      </c>
      <c r="O142" s="10" t="s">
        <v>1427</v>
      </c>
      <c r="P142" s="5" t="s">
        <v>1428</v>
      </c>
      <c r="Q142" s="5" t="s">
        <v>1406</v>
      </c>
      <c r="R142" s="5" t="s">
        <v>1418</v>
      </c>
      <c r="S142" s="5" t="s">
        <v>99</v>
      </c>
      <c r="T142" s="5" t="s">
        <v>99</v>
      </c>
      <c r="U142" s="5" t="s">
        <v>99</v>
      </c>
      <c r="V142" s="5" t="s">
        <v>99</v>
      </c>
      <c r="W142" s="5" t="s">
        <v>99</v>
      </c>
      <c r="X142" s="5">
        <v>2300.0</v>
      </c>
      <c r="Y142" s="5" t="s">
        <v>99</v>
      </c>
      <c r="Z142" s="5" t="s">
        <v>161</v>
      </c>
      <c r="AA142" s="5" t="s">
        <v>99</v>
      </c>
      <c r="AB142" s="5" t="s">
        <v>99</v>
      </c>
      <c r="AC142" s="5" t="s">
        <v>1429</v>
      </c>
      <c r="AD142" s="5" t="s">
        <v>624</v>
      </c>
      <c r="AE142" s="5" t="s">
        <v>99</v>
      </c>
      <c r="AF142" s="5" t="s">
        <v>99</v>
      </c>
      <c r="AG142" s="5" t="s">
        <v>99</v>
      </c>
      <c r="AH142" s="23" t="s">
        <v>99</v>
      </c>
      <c r="AI142" s="22" t="s">
        <v>99</v>
      </c>
      <c r="AJ142" s="5" t="s">
        <v>99</v>
      </c>
      <c r="AK142" s="10" t="s">
        <v>99</v>
      </c>
      <c r="AL142" s="5" t="s">
        <v>99</v>
      </c>
      <c r="AM142" s="5" t="s">
        <v>99</v>
      </c>
      <c r="AN142" s="5" t="s">
        <v>99</v>
      </c>
      <c r="AO142" s="5" t="s">
        <v>99</v>
      </c>
      <c r="AP142" s="5" t="s">
        <v>99</v>
      </c>
      <c r="AQ142" s="5" t="s">
        <v>99</v>
      </c>
      <c r="AR142" s="5" t="s">
        <v>99</v>
      </c>
      <c r="AS142" s="5" t="s">
        <v>99</v>
      </c>
      <c r="AT142" s="5" t="s">
        <v>99</v>
      </c>
      <c r="AU142" s="5" t="s">
        <v>99</v>
      </c>
      <c r="AV142" s="5" t="s">
        <v>99</v>
      </c>
      <c r="AW142" s="5" t="s">
        <v>99</v>
      </c>
      <c r="AX142" s="5" t="s">
        <v>99</v>
      </c>
      <c r="AY142" s="5" t="s">
        <v>99</v>
      </c>
      <c r="AZ142" s="5" t="s">
        <v>99</v>
      </c>
      <c r="BA142" s="5" t="s">
        <v>99</v>
      </c>
      <c r="BB142" s="5" t="s">
        <v>99</v>
      </c>
      <c r="BC142" s="5" t="s">
        <v>99</v>
      </c>
      <c r="BD142" s="5" t="s">
        <v>99</v>
      </c>
      <c r="BE142" s="5" t="s">
        <v>99</v>
      </c>
      <c r="BF142" s="5" t="s">
        <v>99</v>
      </c>
      <c r="BG142" s="5" t="s">
        <v>99</v>
      </c>
      <c r="BH142" s="5" t="s">
        <v>99</v>
      </c>
      <c r="BI142" s="5" t="s">
        <v>99</v>
      </c>
      <c r="BJ142" s="5" t="s">
        <v>99</v>
      </c>
      <c r="BK142" s="5" t="s">
        <v>99</v>
      </c>
      <c r="BL142" s="5" t="s">
        <v>99</v>
      </c>
      <c r="BM142" s="5" t="s">
        <v>99</v>
      </c>
      <c r="BN142" s="5" t="s">
        <v>99</v>
      </c>
      <c r="BO142" s="5" t="s">
        <v>99</v>
      </c>
      <c r="BP142" s="5" t="s">
        <v>99</v>
      </c>
      <c r="BQ142" s="5" t="s">
        <v>99</v>
      </c>
      <c r="BR142" s="5" t="s">
        <v>1430</v>
      </c>
      <c r="BS142" s="5" t="s">
        <v>99</v>
      </c>
      <c r="BT142" s="5" t="s">
        <v>99</v>
      </c>
      <c r="BU142" s="5" t="s">
        <v>99</v>
      </c>
      <c r="BV142" s="5" t="s">
        <v>99</v>
      </c>
      <c r="BW142" s="5" t="s">
        <v>99</v>
      </c>
      <c r="BX142" s="5" t="s">
        <v>99</v>
      </c>
      <c r="BY142" s="5" t="s">
        <v>99</v>
      </c>
      <c r="BZ142" s="5" t="s">
        <v>99</v>
      </c>
      <c r="CA142" s="5" t="s">
        <v>99</v>
      </c>
      <c r="CB142" s="5" t="s">
        <v>99</v>
      </c>
      <c r="CC142" s="5" t="s">
        <v>99</v>
      </c>
      <c r="CD142" s="5" t="s">
        <v>99</v>
      </c>
      <c r="CE142" s="5" t="s">
        <v>99</v>
      </c>
      <c r="CF142" s="5" t="s">
        <v>99</v>
      </c>
      <c r="CG142" s="5" t="s">
        <v>99</v>
      </c>
      <c r="CH142" s="5" t="s">
        <v>99</v>
      </c>
      <c r="CI142" s="5" t="s">
        <v>99</v>
      </c>
      <c r="CJ142" s="5" t="s">
        <v>1431</v>
      </c>
      <c r="CK142" s="5" t="s">
        <v>99</v>
      </c>
      <c r="CL142" s="5" t="s">
        <v>99</v>
      </c>
      <c r="CM142" s="5" t="s">
        <v>99</v>
      </c>
      <c r="CN142" s="5" t="s">
        <v>99</v>
      </c>
      <c r="CO142" s="5" t="s">
        <v>99</v>
      </c>
      <c r="CP142" s="13" t="s">
        <v>1432</v>
      </c>
      <c r="CQ142" s="6"/>
      <c r="CR142" s="6"/>
      <c r="CS142" s="6"/>
      <c r="CT142" s="6"/>
      <c r="CU142" s="6"/>
      <c r="CV142" s="6"/>
      <c r="CW142" s="6"/>
      <c r="CX142" s="6"/>
      <c r="CY142" s="6"/>
      <c r="CZ142" s="6"/>
    </row>
    <row r="143">
      <c r="A143" s="5" t="s">
        <v>94</v>
      </c>
      <c r="B143" s="5" t="s">
        <v>1326</v>
      </c>
      <c r="C143" s="5" t="s">
        <v>1433</v>
      </c>
      <c r="D143" s="5">
        <v>36178.0</v>
      </c>
      <c r="E143" s="5" t="s">
        <v>674</v>
      </c>
      <c r="F143" s="5">
        <v>2012.0</v>
      </c>
      <c r="G143" s="5" t="s">
        <v>143</v>
      </c>
      <c r="H143" s="5">
        <v>29.0</v>
      </c>
      <c r="I143" s="5" t="s">
        <v>144</v>
      </c>
      <c r="J143" s="5" t="s">
        <v>101</v>
      </c>
      <c r="K143" s="5" t="s">
        <v>102</v>
      </c>
      <c r="L143" s="5" t="s">
        <v>99</v>
      </c>
      <c r="M143" s="5" t="s">
        <v>209</v>
      </c>
      <c r="N143" s="5">
        <v>1.0</v>
      </c>
      <c r="O143" s="10" t="s">
        <v>1434</v>
      </c>
      <c r="P143" s="5" t="s">
        <v>1435</v>
      </c>
      <c r="Q143" s="5" t="s">
        <v>1436</v>
      </c>
      <c r="R143" s="5" t="s">
        <v>1437</v>
      </c>
      <c r="S143" s="5" t="s">
        <v>1438</v>
      </c>
      <c r="T143" s="5">
        <v>33.2693518</v>
      </c>
      <c r="U143" s="5">
        <v>-91.2198092</v>
      </c>
      <c r="V143" s="5">
        <v>38.57</v>
      </c>
      <c r="W143" s="5" t="s">
        <v>99</v>
      </c>
      <c r="X143" s="5">
        <v>2230.0</v>
      </c>
      <c r="Y143" s="5" t="s">
        <v>99</v>
      </c>
      <c r="Z143" s="5" t="s">
        <v>161</v>
      </c>
      <c r="AA143" s="5" t="s">
        <v>135</v>
      </c>
      <c r="AB143" s="5">
        <v>83.0</v>
      </c>
      <c r="AC143" s="5" t="s">
        <v>1439</v>
      </c>
      <c r="AD143" s="5" t="s">
        <v>99</v>
      </c>
      <c r="AE143" s="5" t="s">
        <v>99</v>
      </c>
      <c r="AF143" s="5" t="s">
        <v>99</v>
      </c>
      <c r="AG143" s="5" t="s">
        <v>99</v>
      </c>
      <c r="AH143" s="7">
        <f t="shared" ref="AH143:AH144" si="41">CONVERT(AI143, "ft", "m")</f>
        <v>91.44</v>
      </c>
      <c r="AI143" s="22">
        <v>300.0</v>
      </c>
      <c r="AJ143" s="24">
        <f t="shared" ref="AJ143:AJ144" si="42">CONVERT(AI143, "ft", "yd")</f>
        <v>100</v>
      </c>
      <c r="AK143" s="10" t="s">
        <v>99</v>
      </c>
      <c r="AL143" s="5">
        <v>1.0</v>
      </c>
      <c r="AM143" s="5">
        <v>7.0</v>
      </c>
      <c r="AN143" s="5" t="s">
        <v>99</v>
      </c>
      <c r="AO143" s="5" t="s">
        <v>99</v>
      </c>
      <c r="AP143" s="5" t="s">
        <v>99</v>
      </c>
      <c r="AQ143" s="5" t="s">
        <v>99</v>
      </c>
      <c r="AR143" s="5" t="s">
        <v>99</v>
      </c>
      <c r="AS143" s="5" t="s">
        <v>99</v>
      </c>
      <c r="AT143" s="5" t="s">
        <v>99</v>
      </c>
      <c r="AU143" s="5" t="s">
        <v>99</v>
      </c>
      <c r="AV143" s="5" t="s">
        <v>138</v>
      </c>
      <c r="AW143" s="5" t="s">
        <v>99</v>
      </c>
      <c r="AX143" s="5" t="s">
        <v>99</v>
      </c>
      <c r="AY143" s="5" t="s">
        <v>99</v>
      </c>
      <c r="AZ143" s="5" t="s">
        <v>99</v>
      </c>
      <c r="BA143" s="5" t="s">
        <v>99</v>
      </c>
      <c r="BB143" s="5" t="s">
        <v>99</v>
      </c>
      <c r="BC143" s="5" t="s">
        <v>99</v>
      </c>
      <c r="BD143" s="5" t="s">
        <v>99</v>
      </c>
      <c r="BE143" s="5" t="s">
        <v>99</v>
      </c>
      <c r="BF143" s="5" t="s">
        <v>99</v>
      </c>
      <c r="BG143" s="5" t="s">
        <v>99</v>
      </c>
      <c r="BH143" s="5" t="s">
        <v>99</v>
      </c>
      <c r="BI143" s="5" t="s">
        <v>1440</v>
      </c>
      <c r="BJ143" s="5" t="s">
        <v>681</v>
      </c>
      <c r="BK143" s="5" t="s">
        <v>99</v>
      </c>
      <c r="BL143" s="5" t="s">
        <v>99</v>
      </c>
      <c r="BM143" s="5" t="s">
        <v>99</v>
      </c>
      <c r="BN143" s="5" t="s">
        <v>209</v>
      </c>
      <c r="BO143" s="5" t="s">
        <v>99</v>
      </c>
      <c r="BP143" s="5" t="s">
        <v>1441</v>
      </c>
      <c r="BQ143" s="5" t="s">
        <v>113</v>
      </c>
      <c r="BR143" s="5" t="s">
        <v>99</v>
      </c>
      <c r="BS143" s="5" t="s">
        <v>99</v>
      </c>
      <c r="BT143" s="5" t="s">
        <v>99</v>
      </c>
      <c r="BU143" s="5" t="s">
        <v>99</v>
      </c>
      <c r="BV143" s="5" t="s">
        <v>99</v>
      </c>
      <c r="BW143" s="5" t="s">
        <v>99</v>
      </c>
      <c r="BX143" s="5" t="s">
        <v>99</v>
      </c>
      <c r="BY143" s="5" t="s">
        <v>99</v>
      </c>
      <c r="BZ143" s="5" t="s">
        <v>99</v>
      </c>
      <c r="CA143" s="5" t="s">
        <v>99</v>
      </c>
      <c r="CB143" s="5" t="s">
        <v>99</v>
      </c>
      <c r="CC143" s="5" t="s">
        <v>99</v>
      </c>
      <c r="CD143" s="5" t="s">
        <v>99</v>
      </c>
      <c r="CE143" s="5" t="s">
        <v>99</v>
      </c>
      <c r="CF143" s="5" t="s">
        <v>99</v>
      </c>
      <c r="CG143" s="5" t="s">
        <v>99</v>
      </c>
      <c r="CH143" s="5" t="s">
        <v>99</v>
      </c>
      <c r="CI143" s="5" t="s">
        <v>99</v>
      </c>
      <c r="CJ143" s="5" t="s">
        <v>99</v>
      </c>
      <c r="CK143" s="10" t="s">
        <v>1442</v>
      </c>
      <c r="CL143" s="5" t="s">
        <v>112</v>
      </c>
      <c r="CM143" s="5" t="s">
        <v>99</v>
      </c>
      <c r="CN143" s="5" t="s">
        <v>99</v>
      </c>
      <c r="CO143" s="5" t="s">
        <v>99</v>
      </c>
      <c r="CP143" s="13" t="s">
        <v>1443</v>
      </c>
      <c r="CQ143" s="6"/>
      <c r="CR143" s="6"/>
      <c r="CS143" s="6"/>
      <c r="CT143" s="6"/>
      <c r="CU143" s="6"/>
      <c r="CV143" s="6"/>
      <c r="CW143" s="6"/>
      <c r="CX143" s="6"/>
      <c r="CY143" s="6"/>
      <c r="CZ143" s="6"/>
    </row>
    <row r="144">
      <c r="A144" s="5" t="s">
        <v>94</v>
      </c>
      <c r="B144" s="5" t="s">
        <v>1326</v>
      </c>
      <c r="C144" s="5" t="s">
        <v>1444</v>
      </c>
      <c r="D144" s="5">
        <v>3519.0</v>
      </c>
      <c r="E144" s="5" t="s">
        <v>99</v>
      </c>
      <c r="F144" s="5">
        <v>1984.0</v>
      </c>
      <c r="G144" s="5" t="s">
        <v>1445</v>
      </c>
      <c r="H144" s="5" t="s">
        <v>99</v>
      </c>
      <c r="I144" s="5" t="s">
        <v>208</v>
      </c>
      <c r="J144" s="5" t="s">
        <v>101</v>
      </c>
      <c r="K144" s="5" t="s">
        <v>102</v>
      </c>
      <c r="L144" s="5" t="s">
        <v>99</v>
      </c>
      <c r="M144" s="5" t="s">
        <v>131</v>
      </c>
      <c r="N144" s="5">
        <v>1.0</v>
      </c>
      <c r="O144" s="10" t="s">
        <v>1446</v>
      </c>
      <c r="P144" s="5" t="s">
        <v>1447</v>
      </c>
      <c r="Q144" s="5" t="s">
        <v>1448</v>
      </c>
      <c r="R144" s="5" t="s">
        <v>1407</v>
      </c>
      <c r="S144" s="5" t="s">
        <v>1449</v>
      </c>
      <c r="T144" s="5">
        <v>33.8786892</v>
      </c>
      <c r="U144" s="5">
        <v>-93.2370477</v>
      </c>
      <c r="V144" s="5">
        <v>64.59</v>
      </c>
      <c r="W144" s="5" t="s">
        <v>99</v>
      </c>
      <c r="X144" s="5">
        <v>1430.0</v>
      </c>
      <c r="Y144" s="5" t="s">
        <v>99</v>
      </c>
      <c r="Z144" s="5" t="s">
        <v>161</v>
      </c>
      <c r="AA144" s="5" t="s">
        <v>99</v>
      </c>
      <c r="AB144" s="5" t="s">
        <v>99</v>
      </c>
      <c r="AC144" s="5" t="s">
        <v>279</v>
      </c>
      <c r="AD144" s="5" t="s">
        <v>1450</v>
      </c>
      <c r="AE144" s="5" t="s">
        <v>99</v>
      </c>
      <c r="AF144" s="5" t="s">
        <v>99</v>
      </c>
      <c r="AG144" s="5" t="s">
        <v>99</v>
      </c>
      <c r="AH144" s="7">
        <f t="shared" si="41"/>
        <v>402.336</v>
      </c>
      <c r="AI144" s="22">
        <v>1320.0</v>
      </c>
      <c r="AJ144" s="24">
        <f t="shared" si="42"/>
        <v>440</v>
      </c>
      <c r="AK144" s="10" t="s">
        <v>99</v>
      </c>
      <c r="AL144" s="5">
        <v>1.0</v>
      </c>
      <c r="AM144" s="5">
        <v>9.0</v>
      </c>
      <c r="AN144" s="5" t="s">
        <v>99</v>
      </c>
      <c r="AO144" s="5" t="s">
        <v>99</v>
      </c>
      <c r="AP144" s="5" t="s">
        <v>99</v>
      </c>
      <c r="AQ144" s="5" t="s">
        <v>99</v>
      </c>
      <c r="AR144" s="5" t="s">
        <v>99</v>
      </c>
      <c r="AS144" s="5" t="s">
        <v>99</v>
      </c>
      <c r="AT144" s="5" t="s">
        <v>99</v>
      </c>
      <c r="AU144" s="5" t="s">
        <v>99</v>
      </c>
      <c r="AV144" s="5" t="s">
        <v>110</v>
      </c>
      <c r="AW144" s="5" t="s">
        <v>99</v>
      </c>
      <c r="AX144" s="5" t="s">
        <v>99</v>
      </c>
      <c r="AY144" s="5" t="s">
        <v>99</v>
      </c>
      <c r="AZ144" s="5" t="s">
        <v>99</v>
      </c>
      <c r="BA144" s="5" t="s">
        <v>99</v>
      </c>
      <c r="BB144" s="5" t="s">
        <v>99</v>
      </c>
      <c r="BC144" s="5" t="s">
        <v>99</v>
      </c>
      <c r="BD144" s="5" t="s">
        <v>99</v>
      </c>
      <c r="BE144" s="5" t="s">
        <v>745</v>
      </c>
      <c r="BF144" s="5" t="s">
        <v>650</v>
      </c>
      <c r="BG144" s="5" t="s">
        <v>99</v>
      </c>
      <c r="BH144" s="5" t="s">
        <v>99</v>
      </c>
      <c r="BI144" s="5" t="s">
        <v>99</v>
      </c>
      <c r="BJ144" s="5" t="s">
        <v>99</v>
      </c>
      <c r="BK144" s="5" t="s">
        <v>99</v>
      </c>
      <c r="BL144" s="5" t="s">
        <v>1451</v>
      </c>
      <c r="BM144" s="5" t="s">
        <v>99</v>
      </c>
      <c r="BN144" s="5" t="s">
        <v>1452</v>
      </c>
      <c r="BO144" s="5" t="s">
        <v>99</v>
      </c>
      <c r="BP144" s="25" t="s">
        <v>1453</v>
      </c>
      <c r="BQ144" s="5" t="s">
        <v>113</v>
      </c>
      <c r="BR144" s="5" t="s">
        <v>99</v>
      </c>
      <c r="BS144" s="5" t="s">
        <v>99</v>
      </c>
      <c r="BT144" s="5" t="s">
        <v>99</v>
      </c>
      <c r="BU144" s="5" t="s">
        <v>99</v>
      </c>
      <c r="BV144" s="5" t="s">
        <v>99</v>
      </c>
      <c r="BW144" s="5" t="s">
        <v>99</v>
      </c>
      <c r="BX144" s="5" t="s">
        <v>99</v>
      </c>
      <c r="BY144" s="5" t="s">
        <v>99</v>
      </c>
      <c r="BZ144" s="5" t="s">
        <v>99</v>
      </c>
      <c r="CA144" s="5" t="s">
        <v>99</v>
      </c>
      <c r="CB144" s="5" t="s">
        <v>99</v>
      </c>
      <c r="CC144" s="5" t="s">
        <v>99</v>
      </c>
      <c r="CD144" s="5" t="s">
        <v>99</v>
      </c>
      <c r="CE144" s="5" t="s">
        <v>99</v>
      </c>
      <c r="CF144" s="5" t="s">
        <v>99</v>
      </c>
      <c r="CG144" s="5" t="s">
        <v>99</v>
      </c>
      <c r="CH144" s="5" t="s">
        <v>99</v>
      </c>
      <c r="CI144" s="5" t="s">
        <v>99</v>
      </c>
      <c r="CJ144" s="5" t="s">
        <v>99</v>
      </c>
      <c r="CK144" s="10" t="s">
        <v>1454</v>
      </c>
      <c r="CL144" s="5" t="s">
        <v>112</v>
      </c>
      <c r="CM144" s="5" t="s">
        <v>99</v>
      </c>
      <c r="CN144" s="5" t="s">
        <v>99</v>
      </c>
      <c r="CO144" s="5" t="s">
        <v>99</v>
      </c>
      <c r="CP144" s="13" t="s">
        <v>1455</v>
      </c>
      <c r="CQ144" s="6"/>
      <c r="CR144" s="6"/>
      <c r="CS144" s="6"/>
      <c r="CT144" s="6"/>
      <c r="CU144" s="6"/>
      <c r="CV144" s="6"/>
      <c r="CW144" s="6"/>
      <c r="CX144" s="6"/>
      <c r="CY144" s="6"/>
      <c r="CZ144" s="6"/>
    </row>
    <row r="145">
      <c r="A145" s="5" t="s">
        <v>94</v>
      </c>
      <c r="B145" s="5" t="s">
        <v>1326</v>
      </c>
      <c r="C145" s="5" t="s">
        <v>1444</v>
      </c>
      <c r="D145" s="5">
        <v>1638.0</v>
      </c>
      <c r="E145" s="5" t="s">
        <v>99</v>
      </c>
      <c r="F145" s="5">
        <v>1996.0</v>
      </c>
      <c r="G145" s="5" t="s">
        <v>129</v>
      </c>
      <c r="H145" s="5">
        <v>9.0</v>
      </c>
      <c r="I145" s="5" t="s">
        <v>130</v>
      </c>
      <c r="J145" s="5" t="s">
        <v>101</v>
      </c>
      <c r="K145" s="5" t="s">
        <v>102</v>
      </c>
      <c r="L145" s="5" t="s">
        <v>99</v>
      </c>
      <c r="M145" s="5" t="s">
        <v>273</v>
      </c>
      <c r="N145" s="5">
        <v>1.0</v>
      </c>
      <c r="O145" s="10" t="s">
        <v>1456</v>
      </c>
      <c r="P145" s="5" t="s">
        <v>1457</v>
      </c>
      <c r="Q145" s="5" t="s">
        <v>1458</v>
      </c>
      <c r="R145" s="5" t="s">
        <v>99</v>
      </c>
      <c r="S145" s="5" t="s">
        <v>99</v>
      </c>
      <c r="T145" s="5" t="s">
        <v>99</v>
      </c>
      <c r="U145" s="5" t="s">
        <v>99</v>
      </c>
      <c r="V145" s="5" t="s">
        <v>99</v>
      </c>
      <c r="W145" s="5" t="s">
        <v>99</v>
      </c>
      <c r="X145" s="5">
        <v>1500.0</v>
      </c>
      <c r="Y145" s="5">
        <v>69.0</v>
      </c>
      <c r="Z145" s="5" t="s">
        <v>99</v>
      </c>
      <c r="AA145" s="5" t="s">
        <v>99</v>
      </c>
      <c r="AB145" s="5" t="s">
        <v>99</v>
      </c>
      <c r="AC145" s="5" t="s">
        <v>1459</v>
      </c>
      <c r="AD145" s="5" t="s">
        <v>99</v>
      </c>
      <c r="AE145" s="5" t="s">
        <v>99</v>
      </c>
      <c r="AF145" s="5" t="s">
        <v>99</v>
      </c>
      <c r="AG145" s="5" t="s">
        <v>99</v>
      </c>
      <c r="AH145" s="23" t="s">
        <v>99</v>
      </c>
      <c r="AI145" s="22" t="s">
        <v>99</v>
      </c>
      <c r="AJ145" s="5" t="s">
        <v>99</v>
      </c>
      <c r="AK145" s="10" t="s">
        <v>99</v>
      </c>
      <c r="AL145" s="5">
        <v>1.0</v>
      </c>
      <c r="AM145" s="5">
        <v>7.5</v>
      </c>
      <c r="AN145" s="5" t="s">
        <v>99</v>
      </c>
      <c r="AO145" s="5" t="s">
        <v>99</v>
      </c>
      <c r="AP145" s="5" t="s">
        <v>99</v>
      </c>
      <c r="AQ145" s="5" t="s">
        <v>99</v>
      </c>
      <c r="AR145" s="5" t="s">
        <v>99</v>
      </c>
      <c r="AS145" s="5" t="s">
        <v>99</v>
      </c>
      <c r="AT145" s="5" t="s">
        <v>99</v>
      </c>
      <c r="AU145" s="5" t="s">
        <v>99</v>
      </c>
      <c r="AV145" s="5" t="s">
        <v>445</v>
      </c>
      <c r="AW145" s="5" t="s">
        <v>99</v>
      </c>
      <c r="AX145" s="5" t="s">
        <v>99</v>
      </c>
      <c r="AY145" s="5" t="s">
        <v>99</v>
      </c>
      <c r="AZ145" s="5" t="s">
        <v>99</v>
      </c>
      <c r="BA145" s="5" t="s">
        <v>99</v>
      </c>
      <c r="BB145" s="5" t="s">
        <v>99</v>
      </c>
      <c r="BC145" s="5" t="s">
        <v>99</v>
      </c>
      <c r="BD145" s="5" t="s">
        <v>99</v>
      </c>
      <c r="BE145" s="5" t="s">
        <v>99</v>
      </c>
      <c r="BF145" s="5" t="s">
        <v>99</v>
      </c>
      <c r="BG145" s="5" t="s">
        <v>99</v>
      </c>
      <c r="BH145" s="5" t="s">
        <v>99</v>
      </c>
      <c r="BI145" s="5" t="s">
        <v>99</v>
      </c>
      <c r="BJ145" s="5" t="s">
        <v>99</v>
      </c>
      <c r="BK145" s="5" t="s">
        <v>99</v>
      </c>
      <c r="BL145" s="5" t="s">
        <v>1381</v>
      </c>
      <c r="BM145" s="5" t="s">
        <v>99</v>
      </c>
      <c r="BN145" s="5" t="s">
        <v>1460</v>
      </c>
      <c r="BO145" s="5" t="s">
        <v>99</v>
      </c>
      <c r="BP145" s="5" t="s">
        <v>99</v>
      </c>
      <c r="BQ145" s="5" t="s">
        <v>99</v>
      </c>
      <c r="BR145" s="5" t="s">
        <v>361</v>
      </c>
      <c r="BS145" s="5" t="s">
        <v>99</v>
      </c>
      <c r="BT145" s="5" t="s">
        <v>99</v>
      </c>
      <c r="BU145" s="5" t="s">
        <v>99</v>
      </c>
      <c r="BV145" s="5" t="s">
        <v>99</v>
      </c>
      <c r="BW145" s="5" t="s">
        <v>99</v>
      </c>
      <c r="BX145" s="5" t="s">
        <v>99</v>
      </c>
      <c r="BY145" s="5" t="s">
        <v>99</v>
      </c>
      <c r="BZ145" s="5" t="s">
        <v>99</v>
      </c>
      <c r="CA145" s="5" t="s">
        <v>99</v>
      </c>
      <c r="CB145" s="5" t="s">
        <v>99</v>
      </c>
      <c r="CC145" s="5" t="s">
        <v>99</v>
      </c>
      <c r="CD145" s="5" t="s">
        <v>99</v>
      </c>
      <c r="CE145" s="5" t="s">
        <v>99</v>
      </c>
      <c r="CF145" s="5" t="s">
        <v>99</v>
      </c>
      <c r="CG145" s="5" t="s">
        <v>99</v>
      </c>
      <c r="CH145" s="5" t="s">
        <v>99</v>
      </c>
      <c r="CI145" s="5" t="s">
        <v>99</v>
      </c>
      <c r="CJ145" s="5" t="s">
        <v>99</v>
      </c>
      <c r="CK145" s="5" t="s">
        <v>99</v>
      </c>
      <c r="CL145" s="5" t="s">
        <v>99</v>
      </c>
      <c r="CM145" s="5" t="s">
        <v>99</v>
      </c>
      <c r="CN145" s="5" t="s">
        <v>99</v>
      </c>
      <c r="CO145" s="5" t="s">
        <v>99</v>
      </c>
      <c r="CP145" s="13" t="s">
        <v>1461</v>
      </c>
      <c r="CQ145" s="6"/>
      <c r="CR145" s="6"/>
      <c r="CS145" s="6"/>
      <c r="CT145" s="6"/>
      <c r="CU145" s="6"/>
      <c r="CV145" s="6"/>
      <c r="CW145" s="6"/>
      <c r="CX145" s="6"/>
      <c r="CY145" s="6"/>
      <c r="CZ145" s="6"/>
    </row>
    <row r="146">
      <c r="A146" s="5" t="s">
        <v>94</v>
      </c>
      <c r="B146" s="5" t="s">
        <v>1326</v>
      </c>
      <c r="C146" s="5" t="s">
        <v>1462</v>
      </c>
      <c r="D146" s="5">
        <v>2931.0</v>
      </c>
      <c r="E146" s="5" t="s">
        <v>99</v>
      </c>
      <c r="F146" s="5">
        <v>2001.0</v>
      </c>
      <c r="G146" s="5" t="s">
        <v>143</v>
      </c>
      <c r="H146" s="5">
        <v>29.0</v>
      </c>
      <c r="I146" s="5" t="s">
        <v>144</v>
      </c>
      <c r="J146" s="5" t="s">
        <v>101</v>
      </c>
      <c r="K146" s="5" t="s">
        <v>102</v>
      </c>
      <c r="L146" s="5" t="s">
        <v>99</v>
      </c>
      <c r="M146" s="5" t="s">
        <v>273</v>
      </c>
      <c r="N146" s="5">
        <v>1.0</v>
      </c>
      <c r="O146" s="10" t="s">
        <v>1463</v>
      </c>
      <c r="P146" s="5" t="s">
        <v>1464</v>
      </c>
      <c r="Q146" s="5" t="s">
        <v>1465</v>
      </c>
      <c r="R146" s="5" t="s">
        <v>1466</v>
      </c>
      <c r="S146" s="5" t="s">
        <v>99</v>
      </c>
      <c r="T146" s="5" t="s">
        <v>99</v>
      </c>
      <c r="U146" s="5" t="s">
        <v>99</v>
      </c>
      <c r="V146" s="5" t="s">
        <v>99</v>
      </c>
      <c r="W146" s="5" t="s">
        <v>99</v>
      </c>
      <c r="X146" s="5">
        <v>130.0</v>
      </c>
      <c r="Y146" s="5" t="s">
        <v>99</v>
      </c>
      <c r="Z146" s="5" t="s">
        <v>161</v>
      </c>
      <c r="AA146" s="5" t="s">
        <v>135</v>
      </c>
      <c r="AB146" s="5">
        <v>65.0</v>
      </c>
      <c r="AC146" s="5" t="s">
        <v>1467</v>
      </c>
      <c r="AD146" s="5" t="s">
        <v>99</v>
      </c>
      <c r="AE146" s="5" t="s">
        <v>99</v>
      </c>
      <c r="AF146" s="5" t="s">
        <v>99</v>
      </c>
      <c r="AG146" s="5" t="s">
        <v>99</v>
      </c>
      <c r="AH146" s="23">
        <v>4.572</v>
      </c>
      <c r="AI146" s="22">
        <v>15.0</v>
      </c>
      <c r="AJ146" s="24">
        <f t="shared" ref="AJ146:AJ148" si="43">CONVERT(AI146, "ft", "yd")</f>
        <v>5</v>
      </c>
      <c r="AK146" s="10" t="s">
        <v>99</v>
      </c>
      <c r="AL146" s="5">
        <v>1.0</v>
      </c>
      <c r="AM146" s="5">
        <v>8.0</v>
      </c>
      <c r="AN146" s="5" t="s">
        <v>99</v>
      </c>
      <c r="AO146" s="5" t="s">
        <v>99</v>
      </c>
      <c r="AP146" s="5" t="s">
        <v>99</v>
      </c>
      <c r="AQ146" s="5" t="s">
        <v>99</v>
      </c>
      <c r="AR146" s="5" t="s">
        <v>99</v>
      </c>
      <c r="AS146" s="5" t="s">
        <v>99</v>
      </c>
      <c r="AT146" s="5" t="s">
        <v>99</v>
      </c>
      <c r="AU146" s="5" t="s">
        <v>99</v>
      </c>
      <c r="AV146" s="5" t="s">
        <v>99</v>
      </c>
      <c r="AW146" s="5" t="s">
        <v>99</v>
      </c>
      <c r="AX146" s="5" t="s">
        <v>99</v>
      </c>
      <c r="AY146" s="5" t="s">
        <v>99</v>
      </c>
      <c r="AZ146" s="5" t="s">
        <v>99</v>
      </c>
      <c r="BA146" s="5" t="s">
        <v>99</v>
      </c>
      <c r="BB146" s="5" t="s">
        <v>99</v>
      </c>
      <c r="BC146" s="5" t="s">
        <v>99</v>
      </c>
      <c r="BD146" s="5" t="s">
        <v>99</v>
      </c>
      <c r="BE146" s="5" t="s">
        <v>99</v>
      </c>
      <c r="BF146" s="5" t="s">
        <v>99</v>
      </c>
      <c r="BG146" s="5" t="s">
        <v>99</v>
      </c>
      <c r="BH146" s="5" t="s">
        <v>99</v>
      </c>
      <c r="BI146" s="5" t="s">
        <v>99</v>
      </c>
      <c r="BJ146" s="5" t="s">
        <v>99</v>
      </c>
      <c r="BK146" s="5" t="s">
        <v>112</v>
      </c>
      <c r="BL146" s="5" t="s">
        <v>99</v>
      </c>
      <c r="BM146" s="5" t="s">
        <v>99</v>
      </c>
      <c r="BN146" s="5" t="s">
        <v>1468</v>
      </c>
      <c r="BO146" s="5" t="s">
        <v>112</v>
      </c>
      <c r="BP146" s="5" t="s">
        <v>99</v>
      </c>
      <c r="BQ146" s="5" t="s">
        <v>99</v>
      </c>
      <c r="BR146" s="5" t="s">
        <v>99</v>
      </c>
      <c r="BS146" s="5" t="s">
        <v>99</v>
      </c>
      <c r="BT146" s="5" t="s">
        <v>99</v>
      </c>
      <c r="BU146" s="5" t="s">
        <v>99</v>
      </c>
      <c r="BV146" s="5" t="s">
        <v>99</v>
      </c>
      <c r="BW146" s="5" t="s">
        <v>99</v>
      </c>
      <c r="BX146" s="5" t="s">
        <v>99</v>
      </c>
      <c r="BY146" s="5" t="s">
        <v>99</v>
      </c>
      <c r="BZ146" s="5" t="s">
        <v>99</v>
      </c>
      <c r="CA146" s="5" t="s">
        <v>99</v>
      </c>
      <c r="CB146" s="5" t="s">
        <v>99</v>
      </c>
      <c r="CC146" s="5" t="s">
        <v>99</v>
      </c>
      <c r="CD146" s="5" t="s">
        <v>99</v>
      </c>
      <c r="CE146" s="5" t="s">
        <v>99</v>
      </c>
      <c r="CF146" s="5" t="s">
        <v>99</v>
      </c>
      <c r="CG146" s="5" t="s">
        <v>99</v>
      </c>
      <c r="CH146" s="5" t="s">
        <v>99</v>
      </c>
      <c r="CI146" s="5" t="s">
        <v>99</v>
      </c>
      <c r="CJ146" s="5" t="s">
        <v>99</v>
      </c>
      <c r="CK146" s="10" t="s">
        <v>1469</v>
      </c>
      <c r="CL146" s="5" t="s">
        <v>99</v>
      </c>
      <c r="CM146" s="5" t="s">
        <v>99</v>
      </c>
      <c r="CN146" s="5" t="s">
        <v>99</v>
      </c>
      <c r="CO146" s="5" t="s">
        <v>99</v>
      </c>
      <c r="CP146" s="13" t="s">
        <v>1470</v>
      </c>
      <c r="CQ146" s="6"/>
      <c r="CR146" s="6"/>
      <c r="CS146" s="6"/>
      <c r="CT146" s="6"/>
      <c r="CU146" s="6"/>
      <c r="CV146" s="6"/>
      <c r="CW146" s="6"/>
      <c r="CX146" s="6"/>
      <c r="CY146" s="6"/>
      <c r="CZ146" s="6"/>
    </row>
    <row r="147">
      <c r="A147" s="5" t="s">
        <v>94</v>
      </c>
      <c r="B147" s="5" t="s">
        <v>1326</v>
      </c>
      <c r="C147" s="5" t="s">
        <v>1462</v>
      </c>
      <c r="D147" s="5">
        <v>18972.0</v>
      </c>
      <c r="E147" s="5" t="s">
        <v>1471</v>
      </c>
      <c r="F147" s="5">
        <v>2003.0</v>
      </c>
      <c r="G147" s="5" t="s">
        <v>157</v>
      </c>
      <c r="H147" s="5" t="s">
        <v>99</v>
      </c>
      <c r="I147" s="5" t="s">
        <v>144</v>
      </c>
      <c r="J147" s="5" t="s">
        <v>101</v>
      </c>
      <c r="K147" s="5" t="s">
        <v>102</v>
      </c>
      <c r="L147" s="5" t="s">
        <v>99</v>
      </c>
      <c r="M147" s="5" t="s">
        <v>209</v>
      </c>
      <c r="N147" s="5">
        <v>1.0</v>
      </c>
      <c r="O147" s="10" t="s">
        <v>1472</v>
      </c>
      <c r="P147" s="5" t="s">
        <v>99</v>
      </c>
      <c r="Q147" s="5" t="s">
        <v>1473</v>
      </c>
      <c r="R147" s="5" t="s">
        <v>99</v>
      </c>
      <c r="S147" s="5" t="s">
        <v>99</v>
      </c>
      <c r="T147" s="5" t="s">
        <v>99</v>
      </c>
      <c r="U147" s="5" t="s">
        <v>99</v>
      </c>
      <c r="V147" s="5" t="s">
        <v>99</v>
      </c>
      <c r="W147" s="5" t="s">
        <v>99</v>
      </c>
      <c r="X147" s="5">
        <v>2300.0</v>
      </c>
      <c r="Y147" s="5" t="s">
        <v>99</v>
      </c>
      <c r="Z147" s="5" t="s">
        <v>161</v>
      </c>
      <c r="AA147" s="5" t="s">
        <v>99</v>
      </c>
      <c r="AB147" s="5" t="s">
        <v>99</v>
      </c>
      <c r="AC147" s="5" t="s">
        <v>1474</v>
      </c>
      <c r="AD147" s="5" t="s">
        <v>99</v>
      </c>
      <c r="AE147" s="5" t="s">
        <v>99</v>
      </c>
      <c r="AF147" s="5" t="s">
        <v>99</v>
      </c>
      <c r="AG147" s="5">
        <v>1.0</v>
      </c>
      <c r="AH147" s="7">
        <f t="shared" ref="AH147:AH148" si="44">CONVERT(AI147, "ft", "m")</f>
        <v>27.432</v>
      </c>
      <c r="AI147" s="22">
        <v>90.0</v>
      </c>
      <c r="AJ147" s="24">
        <f t="shared" si="43"/>
        <v>30</v>
      </c>
      <c r="AK147" s="10" t="s">
        <v>99</v>
      </c>
      <c r="AL147" s="5">
        <v>1.0</v>
      </c>
      <c r="AM147" s="5">
        <v>7.5</v>
      </c>
      <c r="AN147" s="5" t="s">
        <v>99</v>
      </c>
      <c r="AO147" s="5" t="s">
        <v>99</v>
      </c>
      <c r="AP147" s="5" t="s">
        <v>99</v>
      </c>
      <c r="AQ147" s="5" t="s">
        <v>99</v>
      </c>
      <c r="AR147" s="5" t="s">
        <v>99</v>
      </c>
      <c r="AS147" s="5" t="s">
        <v>99</v>
      </c>
      <c r="AT147" s="5" t="s">
        <v>99</v>
      </c>
      <c r="AU147" s="5" t="s">
        <v>99</v>
      </c>
      <c r="AV147" s="5" t="s">
        <v>569</v>
      </c>
      <c r="AW147" s="5">
        <v>3.5</v>
      </c>
      <c r="AX147" s="5" t="s">
        <v>99</v>
      </c>
      <c r="AY147" s="5" t="s">
        <v>164</v>
      </c>
      <c r="AZ147" s="5" t="s">
        <v>99</v>
      </c>
      <c r="BA147" s="5" t="s">
        <v>975</v>
      </c>
      <c r="BB147" s="5" t="s">
        <v>99</v>
      </c>
      <c r="BC147" s="5" t="s">
        <v>1475</v>
      </c>
      <c r="BD147" s="5" t="s">
        <v>99</v>
      </c>
      <c r="BE147" s="5" t="s">
        <v>1476</v>
      </c>
      <c r="BF147" s="5" t="s">
        <v>1477</v>
      </c>
      <c r="BG147" s="5" t="s">
        <v>99</v>
      </c>
      <c r="BH147" s="5" t="s">
        <v>99</v>
      </c>
      <c r="BI147" s="5" t="s">
        <v>99</v>
      </c>
      <c r="BJ147" s="5" t="s">
        <v>681</v>
      </c>
      <c r="BK147" s="5" t="s">
        <v>112</v>
      </c>
      <c r="BL147" s="5" t="s">
        <v>1478</v>
      </c>
      <c r="BM147" s="5" t="s">
        <v>99</v>
      </c>
      <c r="BN147" s="5" t="s">
        <v>1479</v>
      </c>
      <c r="BO147" s="5" t="s">
        <v>99</v>
      </c>
      <c r="BP147" s="5" t="s">
        <v>1480</v>
      </c>
      <c r="BQ147" s="5" t="s">
        <v>113</v>
      </c>
      <c r="BR147" s="5" t="s">
        <v>99</v>
      </c>
      <c r="BS147" s="5" t="s">
        <v>99</v>
      </c>
      <c r="BT147" s="5" t="s">
        <v>99</v>
      </c>
      <c r="BU147" s="5" t="s">
        <v>99</v>
      </c>
      <c r="BV147" s="5" t="s">
        <v>99</v>
      </c>
      <c r="BW147" s="5" t="s">
        <v>99</v>
      </c>
      <c r="BX147" s="5" t="s">
        <v>99</v>
      </c>
      <c r="BY147" s="5" t="s">
        <v>99</v>
      </c>
      <c r="BZ147" s="5" t="s">
        <v>99</v>
      </c>
      <c r="CA147" s="5" t="s">
        <v>99</v>
      </c>
      <c r="CB147" s="5" t="s">
        <v>99</v>
      </c>
      <c r="CC147" s="5" t="s">
        <v>99</v>
      </c>
      <c r="CD147" s="5" t="s">
        <v>99</v>
      </c>
      <c r="CE147" s="5" t="s">
        <v>99</v>
      </c>
      <c r="CF147" s="5" t="s">
        <v>99</v>
      </c>
      <c r="CG147" s="5" t="s">
        <v>99</v>
      </c>
      <c r="CH147" s="5" t="s">
        <v>99</v>
      </c>
      <c r="CI147" s="5" t="s">
        <v>99</v>
      </c>
      <c r="CJ147" s="5" t="s">
        <v>99</v>
      </c>
      <c r="CK147" s="10" t="s">
        <v>1481</v>
      </c>
      <c r="CL147" s="5" t="s">
        <v>99</v>
      </c>
      <c r="CM147" s="5" t="s">
        <v>112</v>
      </c>
      <c r="CN147" s="5" t="s">
        <v>99</v>
      </c>
      <c r="CO147" s="5" t="s">
        <v>99</v>
      </c>
      <c r="CP147" s="13" t="s">
        <v>1482</v>
      </c>
      <c r="CQ147" s="6"/>
      <c r="CR147" s="6"/>
      <c r="CS147" s="6"/>
      <c r="CT147" s="6"/>
      <c r="CU147" s="6"/>
      <c r="CV147" s="6"/>
      <c r="CW147" s="6"/>
      <c r="CX147" s="6"/>
      <c r="CY147" s="6"/>
      <c r="CZ147" s="6"/>
    </row>
    <row r="148">
      <c r="A148" s="5" t="s">
        <v>94</v>
      </c>
      <c r="B148" s="5" t="s">
        <v>1326</v>
      </c>
      <c r="C148" s="5" t="s">
        <v>1483</v>
      </c>
      <c r="D148" s="5">
        <v>2017.0</v>
      </c>
      <c r="E148" s="5" t="s">
        <v>674</v>
      </c>
      <c r="F148" s="5">
        <v>2017.0</v>
      </c>
      <c r="G148" s="5" t="s">
        <v>129</v>
      </c>
      <c r="H148" s="5" t="s">
        <v>99</v>
      </c>
      <c r="I148" s="5" t="s">
        <v>130</v>
      </c>
      <c r="J148" s="5" t="s">
        <v>101</v>
      </c>
      <c r="K148" s="5" t="s">
        <v>102</v>
      </c>
      <c r="L148" s="5" t="s">
        <v>99</v>
      </c>
      <c r="M148" s="6"/>
      <c r="N148" s="6"/>
      <c r="O148" s="6"/>
      <c r="P148" s="5" t="s">
        <v>1484</v>
      </c>
      <c r="Q148" s="5" t="s">
        <v>1485</v>
      </c>
      <c r="R148" s="5" t="s">
        <v>1486</v>
      </c>
      <c r="S148" s="5" t="s">
        <v>99</v>
      </c>
      <c r="T148" s="5" t="s">
        <v>99</v>
      </c>
      <c r="U148" s="5" t="s">
        <v>99</v>
      </c>
      <c r="V148" s="5" t="s">
        <v>99</v>
      </c>
      <c r="W148" s="5" t="s">
        <v>99</v>
      </c>
      <c r="X148" s="5">
        <v>2300.0</v>
      </c>
      <c r="Y148" s="5" t="s">
        <v>99</v>
      </c>
      <c r="Z148" s="5" t="s">
        <v>99</v>
      </c>
      <c r="AA148" s="5" t="s">
        <v>99</v>
      </c>
      <c r="AB148" s="5" t="s">
        <v>99</v>
      </c>
      <c r="AC148" s="5" t="s">
        <v>279</v>
      </c>
      <c r="AD148" s="5" t="s">
        <v>99</v>
      </c>
      <c r="AE148" s="5" t="s">
        <v>99</v>
      </c>
      <c r="AF148" s="5" t="s">
        <v>99</v>
      </c>
      <c r="AG148" s="6">
        <f>2/60</f>
        <v>0.03333333333</v>
      </c>
      <c r="AH148" s="7">
        <f t="shared" si="44"/>
        <v>9.144</v>
      </c>
      <c r="AI148" s="22">
        <v>30.0</v>
      </c>
      <c r="AJ148" s="24">
        <f t="shared" si="43"/>
        <v>10</v>
      </c>
      <c r="AK148" s="10" t="s">
        <v>99</v>
      </c>
      <c r="AL148" s="6"/>
      <c r="AM148" s="6"/>
      <c r="AN148" s="6"/>
      <c r="AO148" s="6"/>
      <c r="AP148" s="6"/>
      <c r="AQ148" s="6"/>
      <c r="AR148" s="6"/>
      <c r="AS148" s="6"/>
      <c r="AT148" s="5"/>
      <c r="AU148" s="5"/>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7"/>
      <c r="AI149" s="8"/>
      <c r="AJ149" s="24"/>
      <c r="AK149" s="10"/>
      <c r="AL149" s="6"/>
      <c r="AM149" s="6"/>
      <c r="AN149" s="6"/>
      <c r="AO149" s="6"/>
      <c r="AP149" s="6"/>
      <c r="AQ149" s="6"/>
      <c r="AR149" s="6"/>
      <c r="AS149" s="6"/>
      <c r="AT149" s="5"/>
      <c r="AU149" s="5"/>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row>
    <row r="150">
      <c r="A150" s="5" t="s">
        <v>94</v>
      </c>
      <c r="B150" s="5" t="s">
        <v>1487</v>
      </c>
      <c r="C150" s="5" t="s">
        <v>1488</v>
      </c>
      <c r="D150" s="5">
        <v>26224.0</v>
      </c>
      <c r="E150" s="5" t="s">
        <v>1489</v>
      </c>
      <c r="F150" s="5">
        <v>1991.0</v>
      </c>
      <c r="G150" s="5" t="s">
        <v>485</v>
      </c>
      <c r="H150" s="5">
        <v>4.0</v>
      </c>
      <c r="I150" s="5" t="s">
        <v>130</v>
      </c>
      <c r="J150" s="5" t="s">
        <v>118</v>
      </c>
      <c r="K150" s="5" t="s">
        <v>193</v>
      </c>
      <c r="L150" s="5" t="s">
        <v>145</v>
      </c>
      <c r="M150" s="5" t="s">
        <v>99</v>
      </c>
      <c r="N150" s="5">
        <v>3.0</v>
      </c>
      <c r="O150" s="10" t="s">
        <v>1490</v>
      </c>
      <c r="P150" s="5" t="s">
        <v>99</v>
      </c>
      <c r="Q150" s="5" t="s">
        <v>1491</v>
      </c>
      <c r="R150" s="5" t="s">
        <v>1492</v>
      </c>
      <c r="S150" s="5" t="s">
        <v>99</v>
      </c>
      <c r="T150" s="5" t="s">
        <v>99</v>
      </c>
      <c r="U150" s="5" t="s">
        <v>99</v>
      </c>
      <c r="V150" s="5" t="s">
        <v>99</v>
      </c>
      <c r="W150" s="5" t="s">
        <v>99</v>
      </c>
      <c r="X150" s="5">
        <v>800.0</v>
      </c>
      <c r="Y150" s="5" t="s">
        <v>99</v>
      </c>
      <c r="Z150" s="5" t="s">
        <v>812</v>
      </c>
      <c r="AA150" s="5" t="s">
        <v>214</v>
      </c>
      <c r="AB150" s="5">
        <v>14.0</v>
      </c>
      <c r="AC150" s="5" t="s">
        <v>1493</v>
      </c>
      <c r="AD150" s="5" t="s">
        <v>1494</v>
      </c>
      <c r="AE150" s="5" t="s">
        <v>99</v>
      </c>
      <c r="AF150" s="5" t="s">
        <v>99</v>
      </c>
      <c r="AG150" s="5" t="s">
        <v>99</v>
      </c>
      <c r="AH150" s="23" t="s">
        <v>99</v>
      </c>
      <c r="AI150" s="22" t="s">
        <v>99</v>
      </c>
      <c r="AJ150" s="5" t="s">
        <v>99</v>
      </c>
      <c r="AK150" s="10" t="s">
        <v>99</v>
      </c>
      <c r="AL150" s="5" t="s">
        <v>99</v>
      </c>
      <c r="AM150" s="5" t="s">
        <v>99</v>
      </c>
      <c r="AN150" s="5" t="s">
        <v>99</v>
      </c>
      <c r="AO150" s="5" t="s">
        <v>99</v>
      </c>
      <c r="AP150" s="5" t="s">
        <v>99</v>
      </c>
      <c r="AQ150" s="5" t="s">
        <v>99</v>
      </c>
      <c r="AR150" s="5" t="s">
        <v>99</v>
      </c>
      <c r="AS150" s="5" t="s">
        <v>99</v>
      </c>
      <c r="AT150" s="5" t="s">
        <v>99</v>
      </c>
      <c r="AU150" s="5" t="s">
        <v>99</v>
      </c>
      <c r="AV150" s="5" t="s">
        <v>99</v>
      </c>
      <c r="AW150" s="5" t="s">
        <v>99</v>
      </c>
      <c r="AX150" s="5" t="s">
        <v>99</v>
      </c>
      <c r="AY150" s="5" t="s">
        <v>99</v>
      </c>
      <c r="AZ150" s="5" t="s">
        <v>99</v>
      </c>
      <c r="BA150" s="5" t="s">
        <v>99</v>
      </c>
      <c r="BB150" s="5" t="s">
        <v>99</v>
      </c>
      <c r="BC150" s="5" t="s">
        <v>99</v>
      </c>
      <c r="BD150" s="5" t="s">
        <v>99</v>
      </c>
      <c r="BE150" s="5" t="s">
        <v>99</v>
      </c>
      <c r="BF150" s="5" t="s">
        <v>99</v>
      </c>
      <c r="BG150" s="5" t="s">
        <v>99</v>
      </c>
      <c r="BH150" s="5" t="s">
        <v>99</v>
      </c>
      <c r="BI150" s="5" t="s">
        <v>99</v>
      </c>
      <c r="BJ150" s="5" t="s">
        <v>99</v>
      </c>
      <c r="BK150" s="5" t="s">
        <v>99</v>
      </c>
      <c r="BL150" s="5" t="s">
        <v>99</v>
      </c>
      <c r="BM150" s="5" t="s">
        <v>99</v>
      </c>
      <c r="BN150" s="5" t="s">
        <v>99</v>
      </c>
      <c r="BO150" s="5" t="s">
        <v>99</v>
      </c>
      <c r="BP150" s="5" t="s">
        <v>99</v>
      </c>
      <c r="BQ150" s="5" t="s">
        <v>99</v>
      </c>
      <c r="BR150" s="5" t="s">
        <v>1041</v>
      </c>
      <c r="BS150" s="5" t="s">
        <v>112</v>
      </c>
      <c r="BT150" s="5" t="s">
        <v>1495</v>
      </c>
      <c r="BU150" s="5">
        <v>1.0</v>
      </c>
      <c r="BV150" s="5" t="s">
        <v>99</v>
      </c>
      <c r="BW150" s="5">
        <v>100.0</v>
      </c>
      <c r="BX150" s="5">
        <v>12.0</v>
      </c>
      <c r="BY150" s="5">
        <v>6.0</v>
      </c>
      <c r="BZ150" s="5" t="s">
        <v>99</v>
      </c>
      <c r="CA150" s="5" t="s">
        <v>99</v>
      </c>
      <c r="CB150" s="5" t="s">
        <v>99</v>
      </c>
      <c r="CC150" s="5" t="s">
        <v>99</v>
      </c>
      <c r="CD150" s="5" t="s">
        <v>99</v>
      </c>
      <c r="CE150" s="5" t="s">
        <v>99</v>
      </c>
      <c r="CF150" s="5" t="s">
        <v>99</v>
      </c>
      <c r="CG150" s="5" t="s">
        <v>99</v>
      </c>
      <c r="CH150" s="5" t="s">
        <v>99</v>
      </c>
      <c r="CI150" s="5" t="s">
        <v>99</v>
      </c>
      <c r="CJ150" s="5" t="s">
        <v>99</v>
      </c>
      <c r="CK150" s="10" t="s">
        <v>1496</v>
      </c>
      <c r="CL150" s="5" t="s">
        <v>99</v>
      </c>
      <c r="CM150" s="5" t="s">
        <v>99</v>
      </c>
      <c r="CN150" s="5" t="s">
        <v>99</v>
      </c>
      <c r="CO150" s="5" t="s">
        <v>99</v>
      </c>
      <c r="CP150" s="13" t="s">
        <v>1497</v>
      </c>
      <c r="CQ150" s="6"/>
      <c r="CR150" s="6"/>
      <c r="CS150" s="6"/>
      <c r="CT150" s="6"/>
      <c r="CU150" s="6"/>
      <c r="CV150" s="6"/>
      <c r="CW150" s="6"/>
      <c r="CX150" s="6"/>
      <c r="CY150" s="6"/>
      <c r="CZ150" s="6"/>
    </row>
    <row r="151">
      <c r="A151" s="5" t="s">
        <v>94</v>
      </c>
      <c r="B151" s="5" t="s">
        <v>1487</v>
      </c>
      <c r="C151" s="5" t="s">
        <v>1488</v>
      </c>
      <c r="D151" s="5">
        <v>650.0</v>
      </c>
      <c r="E151" s="5" t="s">
        <v>99</v>
      </c>
      <c r="F151" s="5">
        <v>1995.0</v>
      </c>
      <c r="G151" s="5" t="s">
        <v>234</v>
      </c>
      <c r="H151" s="5">
        <v>15.0</v>
      </c>
      <c r="I151" s="5" t="s">
        <v>130</v>
      </c>
      <c r="J151" s="5" t="s">
        <v>118</v>
      </c>
      <c r="K151" s="5" t="s">
        <v>102</v>
      </c>
      <c r="L151" s="5" t="s">
        <v>99</v>
      </c>
      <c r="M151" s="5" t="s">
        <v>131</v>
      </c>
      <c r="N151" s="5">
        <v>1.0</v>
      </c>
      <c r="O151" s="10" t="s">
        <v>1498</v>
      </c>
      <c r="P151" s="5" t="s">
        <v>1499</v>
      </c>
      <c r="Q151" s="5" t="s">
        <v>1488</v>
      </c>
      <c r="R151" s="5" t="s">
        <v>99</v>
      </c>
      <c r="S151" s="5" t="s">
        <v>1500</v>
      </c>
      <c r="T151" s="5" t="s">
        <v>99</v>
      </c>
      <c r="U151" s="5" t="s">
        <v>99</v>
      </c>
      <c r="V151" s="5" t="s">
        <v>99</v>
      </c>
      <c r="W151" s="5" t="s">
        <v>99</v>
      </c>
      <c r="X151" s="5" t="s">
        <v>99</v>
      </c>
      <c r="Y151" s="5" t="s">
        <v>99</v>
      </c>
      <c r="Z151" s="5" t="s">
        <v>99</v>
      </c>
      <c r="AA151" s="5" t="s">
        <v>803</v>
      </c>
      <c r="AB151" s="5">
        <v>50.0</v>
      </c>
      <c r="AC151" s="5" t="s">
        <v>1501</v>
      </c>
      <c r="AD151" s="5" t="s">
        <v>1502</v>
      </c>
      <c r="AE151" s="5" t="s">
        <v>99</v>
      </c>
      <c r="AF151" s="5" t="s">
        <v>99</v>
      </c>
      <c r="AG151" s="5" t="s">
        <v>99</v>
      </c>
      <c r="AH151" s="7">
        <f>CONVERT(AI151, "ft", "m")</f>
        <v>365.76</v>
      </c>
      <c r="AI151" s="22">
        <v>1200.0</v>
      </c>
      <c r="AJ151" s="24">
        <f>CONVERT(AI151, "ft", "yd")</f>
        <v>400</v>
      </c>
      <c r="AK151" s="10" t="s">
        <v>99</v>
      </c>
      <c r="AL151" s="5">
        <v>1.0</v>
      </c>
      <c r="AM151" s="5">
        <v>6.0</v>
      </c>
      <c r="AN151" s="5" t="s">
        <v>99</v>
      </c>
      <c r="AO151" s="5" t="s">
        <v>99</v>
      </c>
      <c r="AP151" s="5" t="s">
        <v>99</v>
      </c>
      <c r="AQ151" s="5" t="s">
        <v>99</v>
      </c>
      <c r="AR151" s="5" t="s">
        <v>99</v>
      </c>
      <c r="AS151" s="5" t="s">
        <v>99</v>
      </c>
      <c r="AT151" s="5" t="s">
        <v>99</v>
      </c>
      <c r="AU151" s="5" t="s">
        <v>99</v>
      </c>
      <c r="AV151" s="5" t="s">
        <v>164</v>
      </c>
      <c r="AW151" s="5" t="s">
        <v>99</v>
      </c>
      <c r="AX151" s="5" t="s">
        <v>99</v>
      </c>
      <c r="AY151" s="5" t="s">
        <v>99</v>
      </c>
      <c r="AZ151" s="5" t="s">
        <v>99</v>
      </c>
      <c r="BA151" s="5" t="s">
        <v>99</v>
      </c>
      <c r="BB151" s="5" t="s">
        <v>99</v>
      </c>
      <c r="BC151" s="5" t="s">
        <v>99</v>
      </c>
      <c r="BD151" s="5" t="s">
        <v>99</v>
      </c>
      <c r="BE151" s="5" t="s">
        <v>99</v>
      </c>
      <c r="BF151" s="5" t="s">
        <v>99</v>
      </c>
      <c r="BG151" s="5" t="s">
        <v>99</v>
      </c>
      <c r="BH151" s="5" t="s">
        <v>99</v>
      </c>
      <c r="BI151" s="5" t="s">
        <v>99</v>
      </c>
      <c r="BJ151" s="5" t="s">
        <v>99</v>
      </c>
      <c r="BK151" s="5" t="s">
        <v>99</v>
      </c>
      <c r="BL151" s="5" t="s">
        <v>99</v>
      </c>
      <c r="BM151" s="5" t="s">
        <v>99</v>
      </c>
      <c r="BN151" s="5" t="s">
        <v>1503</v>
      </c>
      <c r="BO151" s="5" t="s">
        <v>112</v>
      </c>
      <c r="BP151" s="5" t="s">
        <v>1504</v>
      </c>
      <c r="BQ151" s="5" t="s">
        <v>438</v>
      </c>
      <c r="BR151" s="5" t="s">
        <v>99</v>
      </c>
      <c r="BS151" s="5" t="s">
        <v>99</v>
      </c>
      <c r="BT151" s="5" t="s">
        <v>99</v>
      </c>
      <c r="BU151" s="5" t="s">
        <v>99</v>
      </c>
      <c r="BV151" s="5" t="s">
        <v>99</v>
      </c>
      <c r="BW151" s="5" t="s">
        <v>99</v>
      </c>
      <c r="BX151" s="5" t="s">
        <v>99</v>
      </c>
      <c r="BY151" s="5" t="s">
        <v>99</v>
      </c>
      <c r="BZ151" s="5" t="s">
        <v>99</v>
      </c>
      <c r="CA151" s="5" t="s">
        <v>99</v>
      </c>
      <c r="CB151" s="5" t="s">
        <v>99</v>
      </c>
      <c r="CC151" s="5" t="s">
        <v>99</v>
      </c>
      <c r="CD151" s="5" t="s">
        <v>99</v>
      </c>
      <c r="CE151" s="5" t="s">
        <v>99</v>
      </c>
      <c r="CF151" s="5" t="s">
        <v>99</v>
      </c>
      <c r="CG151" s="5" t="s">
        <v>99</v>
      </c>
      <c r="CH151" s="5" t="s">
        <v>99</v>
      </c>
      <c r="CI151" s="5" t="s">
        <v>99</v>
      </c>
      <c r="CJ151" s="5" t="s">
        <v>99</v>
      </c>
      <c r="CK151" s="5" t="s">
        <v>99</v>
      </c>
      <c r="CL151" s="5" t="s">
        <v>99</v>
      </c>
      <c r="CM151" s="5" t="s">
        <v>99</v>
      </c>
      <c r="CN151" s="5" t="s">
        <v>99</v>
      </c>
      <c r="CO151" s="5" t="s">
        <v>99</v>
      </c>
      <c r="CP151" s="13" t="s">
        <v>1505</v>
      </c>
      <c r="CQ151" s="6"/>
      <c r="CR151" s="6"/>
      <c r="CS151" s="6"/>
      <c r="CT151" s="6"/>
      <c r="CU151" s="6"/>
      <c r="CV151" s="6"/>
      <c r="CW151" s="6"/>
      <c r="CX151" s="6"/>
      <c r="CY151" s="6"/>
      <c r="CZ151" s="6"/>
    </row>
    <row r="152">
      <c r="A152" s="5" t="s">
        <v>94</v>
      </c>
      <c r="B152" s="5" t="s">
        <v>1487</v>
      </c>
      <c r="C152" s="5" t="s">
        <v>1488</v>
      </c>
      <c r="D152" s="5">
        <v>9797.0</v>
      </c>
      <c r="E152" s="5" t="s">
        <v>97</v>
      </c>
      <c r="F152" s="5">
        <v>1996.0</v>
      </c>
      <c r="G152" s="5" t="s">
        <v>207</v>
      </c>
      <c r="H152" s="5">
        <v>20.0</v>
      </c>
      <c r="I152" s="5" t="s">
        <v>208</v>
      </c>
      <c r="J152" s="5" t="s">
        <v>101</v>
      </c>
      <c r="K152" s="5" t="s">
        <v>102</v>
      </c>
      <c r="L152" s="5" t="s">
        <v>99</v>
      </c>
      <c r="M152" s="5" t="s">
        <v>103</v>
      </c>
      <c r="N152" s="5">
        <v>6.0</v>
      </c>
      <c r="O152" s="10" t="s">
        <v>1506</v>
      </c>
      <c r="P152" s="5" t="s">
        <v>1507</v>
      </c>
      <c r="Q152" s="5" t="s">
        <v>1508</v>
      </c>
      <c r="R152" s="5" t="s">
        <v>1509</v>
      </c>
      <c r="S152" s="5" t="s">
        <v>1510</v>
      </c>
      <c r="T152" s="5" t="s">
        <v>99</v>
      </c>
      <c r="U152" s="5" t="s">
        <v>99</v>
      </c>
      <c r="V152" s="5" t="s">
        <v>99</v>
      </c>
      <c r="W152" s="5" t="s">
        <v>99</v>
      </c>
      <c r="X152" s="5">
        <v>1207.0</v>
      </c>
      <c r="Y152" s="5" t="s">
        <v>99</v>
      </c>
      <c r="Z152" s="5" t="s">
        <v>812</v>
      </c>
      <c r="AA152" s="5" t="s">
        <v>150</v>
      </c>
      <c r="AB152" s="5">
        <v>9.0</v>
      </c>
      <c r="AC152" s="5" t="s">
        <v>1511</v>
      </c>
      <c r="AD152" s="5" t="s">
        <v>395</v>
      </c>
      <c r="AE152" s="5" t="s">
        <v>99</v>
      </c>
      <c r="AF152" s="5" t="s">
        <v>99</v>
      </c>
      <c r="AG152" s="5" t="s">
        <v>99</v>
      </c>
      <c r="AH152" s="23" t="s">
        <v>99</v>
      </c>
      <c r="AI152" s="22" t="s">
        <v>99</v>
      </c>
      <c r="AJ152" s="5" t="s">
        <v>99</v>
      </c>
      <c r="AK152" s="10" t="s">
        <v>99</v>
      </c>
      <c r="AL152" s="5">
        <v>1.0</v>
      </c>
      <c r="AM152" s="5" t="s">
        <v>99</v>
      </c>
      <c r="AN152" s="5" t="s">
        <v>99</v>
      </c>
      <c r="AO152" s="5" t="s">
        <v>99</v>
      </c>
      <c r="AP152" s="5" t="s">
        <v>99</v>
      </c>
      <c r="AQ152" s="5" t="s">
        <v>99</v>
      </c>
      <c r="AR152" s="5" t="s">
        <v>99</v>
      </c>
      <c r="AS152" s="5" t="s">
        <v>99</v>
      </c>
      <c r="AT152" s="5" t="s">
        <v>99</v>
      </c>
      <c r="AU152" s="5" t="s">
        <v>99</v>
      </c>
      <c r="AV152" s="5" t="s">
        <v>164</v>
      </c>
      <c r="AW152" s="5" t="s">
        <v>99</v>
      </c>
      <c r="AX152" s="5" t="s">
        <v>99</v>
      </c>
      <c r="AY152" s="5" t="s">
        <v>99</v>
      </c>
      <c r="AZ152" s="5" t="s">
        <v>99</v>
      </c>
      <c r="BA152" s="5" t="s">
        <v>99</v>
      </c>
      <c r="BB152" s="5" t="s">
        <v>1512</v>
      </c>
      <c r="BC152" s="5" t="s">
        <v>99</v>
      </c>
      <c r="BD152" s="5" t="s">
        <v>99</v>
      </c>
      <c r="BE152" s="5" t="s">
        <v>99</v>
      </c>
      <c r="BF152" s="5" t="s">
        <v>99</v>
      </c>
      <c r="BG152" s="5" t="s">
        <v>99</v>
      </c>
      <c r="BH152" s="5" t="s">
        <v>99</v>
      </c>
      <c r="BI152" s="5" t="s">
        <v>99</v>
      </c>
      <c r="BJ152" s="5" t="s">
        <v>99</v>
      </c>
      <c r="BK152" s="5" t="s">
        <v>99</v>
      </c>
      <c r="BL152" s="5" t="s">
        <v>99</v>
      </c>
      <c r="BM152" s="5" t="s">
        <v>99</v>
      </c>
      <c r="BN152" s="5" t="s">
        <v>1513</v>
      </c>
      <c r="BO152" s="5" t="s">
        <v>99</v>
      </c>
      <c r="BP152" s="5" t="s">
        <v>1514</v>
      </c>
      <c r="BQ152" s="5" t="s">
        <v>113</v>
      </c>
      <c r="BR152" s="5" t="s">
        <v>99</v>
      </c>
      <c r="BS152" s="5" t="s">
        <v>99</v>
      </c>
      <c r="BT152" s="5" t="s">
        <v>99</v>
      </c>
      <c r="BU152" s="5" t="s">
        <v>99</v>
      </c>
      <c r="BV152" s="5" t="s">
        <v>99</v>
      </c>
      <c r="BW152" s="5" t="s">
        <v>99</v>
      </c>
      <c r="BX152" s="5" t="s">
        <v>99</v>
      </c>
      <c r="BY152" s="5" t="s">
        <v>99</v>
      </c>
      <c r="BZ152" s="5" t="s">
        <v>99</v>
      </c>
      <c r="CA152" s="5" t="s">
        <v>99</v>
      </c>
      <c r="CB152" s="5" t="s">
        <v>99</v>
      </c>
      <c r="CC152" s="5" t="s">
        <v>99</v>
      </c>
      <c r="CD152" s="5" t="s">
        <v>99</v>
      </c>
      <c r="CE152" s="5" t="s">
        <v>99</v>
      </c>
      <c r="CF152" s="5" t="s">
        <v>99</v>
      </c>
      <c r="CG152" s="5" t="s">
        <v>99</v>
      </c>
      <c r="CH152" s="5" t="s">
        <v>99</v>
      </c>
      <c r="CI152" s="5" t="s">
        <v>99</v>
      </c>
      <c r="CJ152" s="5" t="s">
        <v>99</v>
      </c>
      <c r="CK152" s="10" t="s">
        <v>1515</v>
      </c>
      <c r="CL152" s="5" t="s">
        <v>99</v>
      </c>
      <c r="CM152" s="5" t="s">
        <v>99</v>
      </c>
      <c r="CN152" s="5" t="s">
        <v>99</v>
      </c>
      <c r="CO152" s="5" t="s">
        <v>99</v>
      </c>
      <c r="CP152" s="13" t="s">
        <v>1516</v>
      </c>
      <c r="CQ152" s="6"/>
      <c r="CR152" s="6"/>
      <c r="CS152" s="6"/>
      <c r="CT152" s="6"/>
      <c r="CU152" s="6"/>
      <c r="CV152" s="6"/>
      <c r="CW152" s="6"/>
      <c r="CX152" s="6"/>
      <c r="CY152" s="6"/>
      <c r="CZ152" s="6"/>
    </row>
    <row r="153">
      <c r="A153" s="5" t="s">
        <v>94</v>
      </c>
      <c r="B153" s="5" t="s">
        <v>1487</v>
      </c>
      <c r="C153" s="5" t="s">
        <v>1488</v>
      </c>
      <c r="D153" s="5">
        <v>36076.0</v>
      </c>
      <c r="E153" s="5" t="s">
        <v>1517</v>
      </c>
      <c r="F153" s="5">
        <v>2011.0</v>
      </c>
      <c r="G153" s="5" t="s">
        <v>129</v>
      </c>
      <c r="H153" s="5" t="s">
        <v>99</v>
      </c>
      <c r="I153" s="5" t="s">
        <v>130</v>
      </c>
      <c r="J153" s="5" t="s">
        <v>101</v>
      </c>
      <c r="K153" s="5" t="s">
        <v>102</v>
      </c>
      <c r="L153" s="5" t="s">
        <v>99</v>
      </c>
      <c r="M153" s="5" t="s">
        <v>103</v>
      </c>
      <c r="N153" s="5">
        <v>2.0</v>
      </c>
      <c r="O153" s="10" t="s">
        <v>1518</v>
      </c>
      <c r="P153" s="5" t="s">
        <v>1519</v>
      </c>
      <c r="Q153" s="5" t="s">
        <v>1520</v>
      </c>
      <c r="R153" s="5" t="s">
        <v>1521</v>
      </c>
      <c r="S153" s="5" t="s">
        <v>99</v>
      </c>
      <c r="T153" s="5" t="s">
        <v>99</v>
      </c>
      <c r="U153" s="5" t="s">
        <v>99</v>
      </c>
      <c r="V153" s="5">
        <v>2383.8</v>
      </c>
      <c r="W153" s="5" t="s">
        <v>99</v>
      </c>
      <c r="X153" s="5">
        <v>1707.0</v>
      </c>
      <c r="Y153" s="5" t="s">
        <v>1039</v>
      </c>
      <c r="Z153" s="5" t="s">
        <v>161</v>
      </c>
      <c r="AA153" s="5" t="s">
        <v>99</v>
      </c>
      <c r="AB153" s="5" t="s">
        <v>99</v>
      </c>
      <c r="AC153" s="5" t="s">
        <v>1522</v>
      </c>
      <c r="AD153" s="5" t="s">
        <v>99</v>
      </c>
      <c r="AE153" s="5" t="s">
        <v>99</v>
      </c>
      <c r="AF153" s="5" t="s">
        <v>99</v>
      </c>
      <c r="AG153" s="5" t="s">
        <v>99</v>
      </c>
      <c r="AH153" s="23" t="s">
        <v>99</v>
      </c>
      <c r="AI153" s="22" t="s">
        <v>99</v>
      </c>
      <c r="AJ153" s="5" t="s">
        <v>99</v>
      </c>
      <c r="AK153" s="10" t="s">
        <v>99</v>
      </c>
      <c r="AL153" s="5">
        <v>1.0</v>
      </c>
      <c r="AM153" s="5">
        <v>8.2</v>
      </c>
      <c r="AN153" s="5" t="s">
        <v>99</v>
      </c>
      <c r="AO153" s="5" t="s">
        <v>99</v>
      </c>
      <c r="AP153" s="5" t="s">
        <v>99</v>
      </c>
      <c r="AQ153" s="5" t="s">
        <v>1220</v>
      </c>
      <c r="AR153" s="5" t="s">
        <v>99</v>
      </c>
      <c r="AS153" s="5" t="s">
        <v>99</v>
      </c>
      <c r="AT153" s="5" t="s">
        <v>99</v>
      </c>
      <c r="AU153" s="5" t="s">
        <v>99</v>
      </c>
      <c r="AV153" s="5" t="s">
        <v>110</v>
      </c>
      <c r="AW153" s="5" t="s">
        <v>99</v>
      </c>
      <c r="AX153" s="5" t="s">
        <v>1523</v>
      </c>
      <c r="AY153" s="5" t="s">
        <v>99</v>
      </c>
      <c r="AZ153" s="5" t="s">
        <v>99</v>
      </c>
      <c r="BA153" s="5" t="s">
        <v>99</v>
      </c>
      <c r="BB153" s="5" t="s">
        <v>99</v>
      </c>
      <c r="BC153" s="5" t="s">
        <v>99</v>
      </c>
      <c r="BD153" s="5" t="s">
        <v>99</v>
      </c>
      <c r="BE153" s="5" t="s">
        <v>99</v>
      </c>
      <c r="BF153" s="5" t="s">
        <v>99</v>
      </c>
      <c r="BG153" s="5" t="s">
        <v>99</v>
      </c>
      <c r="BH153" s="5" t="s">
        <v>99</v>
      </c>
      <c r="BI153" s="5" t="s">
        <v>746</v>
      </c>
      <c r="BJ153" s="5" t="s">
        <v>99</v>
      </c>
      <c r="BK153" s="5" t="s">
        <v>99</v>
      </c>
      <c r="BL153" s="5" t="s">
        <v>99</v>
      </c>
      <c r="BM153" s="5" t="s">
        <v>99</v>
      </c>
      <c r="BN153" s="5" t="s">
        <v>111</v>
      </c>
      <c r="BO153" s="5" t="s">
        <v>112</v>
      </c>
      <c r="BP153" s="5" t="s">
        <v>1352</v>
      </c>
      <c r="BQ153" s="5" t="s">
        <v>113</v>
      </c>
      <c r="BR153" s="5" t="s">
        <v>1074</v>
      </c>
      <c r="BS153" s="5" t="s">
        <v>99</v>
      </c>
      <c r="BT153" s="5" t="s">
        <v>99</v>
      </c>
      <c r="BU153" s="5" t="s">
        <v>99</v>
      </c>
      <c r="BV153" s="5" t="s">
        <v>99</v>
      </c>
      <c r="BW153" s="5" t="s">
        <v>99</v>
      </c>
      <c r="BX153" s="5" t="s">
        <v>99</v>
      </c>
      <c r="BY153" s="5" t="s">
        <v>99</v>
      </c>
      <c r="BZ153" s="5" t="s">
        <v>99</v>
      </c>
      <c r="CA153" s="5" t="s">
        <v>99</v>
      </c>
      <c r="CB153" s="5" t="s">
        <v>99</v>
      </c>
      <c r="CC153" s="5" t="s">
        <v>99</v>
      </c>
      <c r="CD153" s="5" t="s">
        <v>99</v>
      </c>
      <c r="CE153" s="5" t="s">
        <v>99</v>
      </c>
      <c r="CF153" s="5" t="s">
        <v>99</v>
      </c>
      <c r="CG153" s="5" t="s">
        <v>99</v>
      </c>
      <c r="CH153" s="5" t="s">
        <v>99</v>
      </c>
      <c r="CI153" s="5" t="s">
        <v>99</v>
      </c>
      <c r="CJ153" s="5" t="s">
        <v>99</v>
      </c>
      <c r="CK153" s="10" t="s">
        <v>1524</v>
      </c>
      <c r="CL153" s="5" t="s">
        <v>99</v>
      </c>
      <c r="CM153" s="5" t="s">
        <v>99</v>
      </c>
      <c r="CN153" s="5" t="s">
        <v>99</v>
      </c>
      <c r="CO153" s="5" t="s">
        <v>99</v>
      </c>
      <c r="CP153" s="13" t="s">
        <v>1525</v>
      </c>
      <c r="CQ153" s="6"/>
      <c r="CR153" s="6"/>
      <c r="CS153" s="6"/>
      <c r="CT153" s="6"/>
      <c r="CU153" s="6"/>
      <c r="CV153" s="6"/>
      <c r="CW153" s="6"/>
      <c r="CX153" s="6"/>
      <c r="CY153" s="6"/>
      <c r="CZ153" s="6"/>
    </row>
    <row r="154">
      <c r="A154" s="5" t="s">
        <v>94</v>
      </c>
      <c r="B154" s="5" t="s">
        <v>1487</v>
      </c>
      <c r="C154" s="5" t="s">
        <v>1374</v>
      </c>
      <c r="D154" s="5">
        <v>651.0</v>
      </c>
      <c r="E154" s="5" t="s">
        <v>99</v>
      </c>
      <c r="F154" s="5">
        <v>1988.0</v>
      </c>
      <c r="G154" s="5" t="s">
        <v>99</v>
      </c>
      <c r="H154" s="5" t="s">
        <v>99</v>
      </c>
      <c r="I154" s="5" t="s">
        <v>208</v>
      </c>
      <c r="J154" s="5" t="s">
        <v>118</v>
      </c>
      <c r="K154" s="5" t="s">
        <v>618</v>
      </c>
      <c r="L154" s="5" t="s">
        <v>193</v>
      </c>
      <c r="M154" s="5" t="s">
        <v>1526</v>
      </c>
      <c r="N154" s="5">
        <v>2.0</v>
      </c>
      <c r="O154" s="10" t="s">
        <v>1527</v>
      </c>
      <c r="P154" s="5" t="s">
        <v>1528</v>
      </c>
      <c r="Q154" s="5" t="s">
        <v>1529</v>
      </c>
      <c r="R154" s="5" t="s">
        <v>99</v>
      </c>
      <c r="S154" s="5" t="s">
        <v>99</v>
      </c>
      <c r="T154" s="5" t="s">
        <v>99</v>
      </c>
      <c r="U154" s="5" t="s">
        <v>99</v>
      </c>
      <c r="V154" s="5" t="s">
        <v>99</v>
      </c>
      <c r="W154" s="5" t="s">
        <v>99</v>
      </c>
      <c r="X154" s="5">
        <v>0.0</v>
      </c>
      <c r="Y154" s="5" t="s">
        <v>99</v>
      </c>
      <c r="Z154" s="5" t="s">
        <v>99</v>
      </c>
      <c r="AA154" s="5" t="s">
        <v>99</v>
      </c>
      <c r="AB154" s="5" t="s">
        <v>99</v>
      </c>
      <c r="AC154" s="5" t="s">
        <v>279</v>
      </c>
      <c r="AD154" s="5" t="s">
        <v>1530</v>
      </c>
      <c r="AE154" s="5" t="s">
        <v>99</v>
      </c>
      <c r="AF154" s="5" t="s">
        <v>99</v>
      </c>
      <c r="AG154" s="5" t="s">
        <v>99</v>
      </c>
      <c r="AH154" s="23" t="s">
        <v>99</v>
      </c>
      <c r="AI154" s="22" t="s">
        <v>99</v>
      </c>
      <c r="AJ154" s="5" t="s">
        <v>99</v>
      </c>
      <c r="AK154" s="10" t="s">
        <v>99</v>
      </c>
      <c r="AL154" s="5" t="s">
        <v>99</v>
      </c>
      <c r="AM154" s="5" t="s">
        <v>99</v>
      </c>
      <c r="AN154" s="5" t="s">
        <v>99</v>
      </c>
      <c r="AO154" s="5" t="s">
        <v>99</v>
      </c>
      <c r="AP154" s="5" t="s">
        <v>99</v>
      </c>
      <c r="AQ154" s="5" t="s">
        <v>99</v>
      </c>
      <c r="AR154" s="5" t="s">
        <v>99</v>
      </c>
      <c r="AS154" s="5" t="s">
        <v>99</v>
      </c>
      <c r="AT154" s="5" t="s">
        <v>99</v>
      </c>
      <c r="AU154" s="5" t="s">
        <v>99</v>
      </c>
      <c r="AV154" s="5" t="s">
        <v>99</v>
      </c>
      <c r="AW154" s="5" t="s">
        <v>99</v>
      </c>
      <c r="AX154" s="5" t="s">
        <v>99</v>
      </c>
      <c r="AY154" s="5" t="s">
        <v>99</v>
      </c>
      <c r="AZ154" s="5" t="s">
        <v>99</v>
      </c>
      <c r="BA154" s="5" t="s">
        <v>99</v>
      </c>
      <c r="BB154" s="5" t="s">
        <v>99</v>
      </c>
      <c r="BC154" s="5" t="s">
        <v>99</v>
      </c>
      <c r="BD154" s="5" t="s">
        <v>99</v>
      </c>
      <c r="BE154" s="5" t="s">
        <v>99</v>
      </c>
      <c r="BF154" s="5" t="s">
        <v>99</v>
      </c>
      <c r="BG154" s="5" t="s">
        <v>99</v>
      </c>
      <c r="BH154" s="5" t="s">
        <v>99</v>
      </c>
      <c r="BI154" s="5" t="s">
        <v>99</v>
      </c>
      <c r="BJ154" s="5" t="s">
        <v>99</v>
      </c>
      <c r="BK154" s="5" t="s">
        <v>99</v>
      </c>
      <c r="BL154" s="5" t="s">
        <v>99</v>
      </c>
      <c r="BM154" s="5" t="s">
        <v>99</v>
      </c>
      <c r="BN154" s="5" t="s">
        <v>1531</v>
      </c>
      <c r="BO154" s="5" t="s">
        <v>99</v>
      </c>
      <c r="BP154" s="5" t="s">
        <v>99</v>
      </c>
      <c r="BQ154" s="5" t="s">
        <v>99</v>
      </c>
      <c r="BR154" s="5" t="s">
        <v>361</v>
      </c>
      <c r="BS154" s="5" t="s">
        <v>99</v>
      </c>
      <c r="BT154" s="5" t="s">
        <v>99</v>
      </c>
      <c r="BU154" s="5" t="s">
        <v>99</v>
      </c>
      <c r="BV154" s="5" t="s">
        <v>99</v>
      </c>
      <c r="BW154" s="5" t="s">
        <v>99</v>
      </c>
      <c r="BX154" s="5" t="s">
        <v>99</v>
      </c>
      <c r="BY154" s="5" t="s">
        <v>99</v>
      </c>
      <c r="BZ154" s="5" t="s">
        <v>99</v>
      </c>
      <c r="CA154" s="5" t="s">
        <v>99</v>
      </c>
      <c r="CB154" s="5" t="s">
        <v>99</v>
      </c>
      <c r="CC154" s="5" t="s">
        <v>99</v>
      </c>
      <c r="CD154" s="5" t="s">
        <v>99</v>
      </c>
      <c r="CE154" s="5" t="s">
        <v>99</v>
      </c>
      <c r="CF154" s="5" t="s">
        <v>99</v>
      </c>
      <c r="CG154" s="5" t="s">
        <v>99</v>
      </c>
      <c r="CH154" s="5" t="s">
        <v>99</v>
      </c>
      <c r="CI154" s="5" t="s">
        <v>99</v>
      </c>
      <c r="CJ154" s="5" t="s">
        <v>99</v>
      </c>
      <c r="CK154" s="5" t="s">
        <v>99</v>
      </c>
      <c r="CL154" s="5" t="s">
        <v>99</v>
      </c>
      <c r="CM154" s="5" t="s">
        <v>99</v>
      </c>
      <c r="CN154" s="5" t="s">
        <v>99</v>
      </c>
      <c r="CO154" s="5" t="s">
        <v>99</v>
      </c>
      <c r="CP154" s="13" t="s">
        <v>1532</v>
      </c>
      <c r="CQ154" s="6"/>
      <c r="CR154" s="6"/>
      <c r="CS154" s="6"/>
      <c r="CT154" s="6"/>
      <c r="CU154" s="6"/>
      <c r="CV154" s="6"/>
      <c r="CW154" s="6"/>
      <c r="CX154" s="6"/>
      <c r="CY154" s="6"/>
      <c r="CZ154" s="6"/>
    </row>
    <row r="155">
      <c r="A155" s="5" t="s">
        <v>94</v>
      </c>
      <c r="B155" s="5" t="s">
        <v>1487</v>
      </c>
      <c r="C155" s="5" t="s">
        <v>1374</v>
      </c>
      <c r="D155" s="5">
        <v>4846.0</v>
      </c>
      <c r="E155" s="5" t="s">
        <v>97</v>
      </c>
      <c r="F155" s="5">
        <v>2002.0</v>
      </c>
      <c r="G155" s="5" t="s">
        <v>191</v>
      </c>
      <c r="H155" s="5">
        <v>24.0</v>
      </c>
      <c r="I155" s="5" t="s">
        <v>144</v>
      </c>
      <c r="J155" s="5" t="s">
        <v>101</v>
      </c>
      <c r="K155" s="5" t="s">
        <v>102</v>
      </c>
      <c r="L155" s="5" t="s">
        <v>99</v>
      </c>
      <c r="M155" s="5" t="s">
        <v>131</v>
      </c>
      <c r="N155" s="5">
        <v>1.0</v>
      </c>
      <c r="O155" s="10" t="s">
        <v>1533</v>
      </c>
      <c r="P155" s="5" t="s">
        <v>1534</v>
      </c>
      <c r="Q155" s="5" t="s">
        <v>1535</v>
      </c>
      <c r="R155" s="5" t="s">
        <v>1536</v>
      </c>
      <c r="S155" s="5" t="s">
        <v>1537</v>
      </c>
      <c r="T155" s="5" t="s">
        <v>99</v>
      </c>
      <c r="U155" s="5" t="s">
        <v>99</v>
      </c>
      <c r="V155" s="5" t="s">
        <v>99</v>
      </c>
      <c r="W155" s="5" t="s">
        <v>99</v>
      </c>
      <c r="X155" s="5">
        <v>1400.0</v>
      </c>
      <c r="Y155" s="5" t="s">
        <v>99</v>
      </c>
      <c r="Z155" s="5" t="s">
        <v>161</v>
      </c>
      <c r="AA155" s="5" t="s">
        <v>278</v>
      </c>
      <c r="AB155" s="5">
        <v>98.0</v>
      </c>
      <c r="AC155" s="5" t="s">
        <v>510</v>
      </c>
      <c r="AD155" s="5" t="s">
        <v>1538</v>
      </c>
      <c r="AE155" s="5" t="s">
        <v>99</v>
      </c>
      <c r="AF155" s="5" t="s">
        <v>99</v>
      </c>
      <c r="AG155" s="5" t="s">
        <v>99</v>
      </c>
      <c r="AH155" s="23" t="s">
        <v>99</v>
      </c>
      <c r="AI155" s="22" t="s">
        <v>99</v>
      </c>
      <c r="AJ155" s="5" t="s">
        <v>99</v>
      </c>
      <c r="AK155" s="10" t="s">
        <v>99</v>
      </c>
      <c r="AL155" s="5">
        <v>1.0</v>
      </c>
      <c r="AM155" s="5">
        <v>6.0</v>
      </c>
      <c r="AN155" s="5" t="s">
        <v>99</v>
      </c>
      <c r="AO155" s="5" t="s">
        <v>99</v>
      </c>
      <c r="AP155" s="5" t="s">
        <v>99</v>
      </c>
      <c r="AQ155" s="5" t="s">
        <v>99</v>
      </c>
      <c r="AR155" s="5" t="s">
        <v>99</v>
      </c>
      <c r="AS155" s="5" t="s">
        <v>99</v>
      </c>
      <c r="AT155" s="5" t="s">
        <v>99</v>
      </c>
      <c r="AU155" s="5" t="s">
        <v>99</v>
      </c>
      <c r="AV155" s="5" t="s">
        <v>281</v>
      </c>
      <c r="AW155" s="5" t="s">
        <v>99</v>
      </c>
      <c r="AX155" s="5" t="s">
        <v>99</v>
      </c>
      <c r="AY155" s="5" t="s">
        <v>99</v>
      </c>
      <c r="AZ155" s="5" t="s">
        <v>99</v>
      </c>
      <c r="BA155" s="5" t="s">
        <v>99</v>
      </c>
      <c r="BB155" s="5" t="s">
        <v>99</v>
      </c>
      <c r="BC155" s="5" t="s">
        <v>99</v>
      </c>
      <c r="BD155" s="5" t="s">
        <v>99</v>
      </c>
      <c r="BE155" s="5" t="s">
        <v>99</v>
      </c>
      <c r="BF155" s="5" t="s">
        <v>99</v>
      </c>
      <c r="BG155" s="5" t="s">
        <v>99</v>
      </c>
      <c r="BH155" s="5" t="s">
        <v>99</v>
      </c>
      <c r="BI155" s="5" t="s">
        <v>1539</v>
      </c>
      <c r="BJ155" s="5" t="s">
        <v>99</v>
      </c>
      <c r="BK155" s="5" t="s">
        <v>99</v>
      </c>
      <c r="BL155" s="5" t="s">
        <v>1540</v>
      </c>
      <c r="BM155" s="5" t="s">
        <v>99</v>
      </c>
      <c r="BN155" s="5" t="s">
        <v>1541</v>
      </c>
      <c r="BO155" s="5" t="s">
        <v>112</v>
      </c>
      <c r="BP155" s="5" t="s">
        <v>1352</v>
      </c>
      <c r="BQ155" s="5" t="s">
        <v>113</v>
      </c>
      <c r="BR155" s="5" t="s">
        <v>99</v>
      </c>
      <c r="BS155" s="5" t="s">
        <v>99</v>
      </c>
      <c r="BT155" s="5" t="s">
        <v>99</v>
      </c>
      <c r="BU155" s="5" t="s">
        <v>99</v>
      </c>
      <c r="BV155" s="5" t="s">
        <v>99</v>
      </c>
      <c r="BW155" s="5" t="s">
        <v>99</v>
      </c>
      <c r="BX155" s="5" t="s">
        <v>99</v>
      </c>
      <c r="BY155" s="5" t="s">
        <v>99</v>
      </c>
      <c r="BZ155" s="5" t="s">
        <v>99</v>
      </c>
      <c r="CA155" s="5" t="s">
        <v>99</v>
      </c>
      <c r="CB155" s="5" t="s">
        <v>99</v>
      </c>
      <c r="CC155" s="5" t="s">
        <v>99</v>
      </c>
      <c r="CD155" s="5" t="s">
        <v>99</v>
      </c>
      <c r="CE155" s="5" t="s">
        <v>99</v>
      </c>
      <c r="CF155" s="5" t="s">
        <v>99</v>
      </c>
      <c r="CG155" s="5" t="s">
        <v>99</v>
      </c>
      <c r="CH155" s="5" t="s">
        <v>99</v>
      </c>
      <c r="CI155" s="5" t="s">
        <v>99</v>
      </c>
      <c r="CJ155" s="5" t="s">
        <v>99</v>
      </c>
      <c r="CK155" s="10" t="s">
        <v>1542</v>
      </c>
      <c r="CL155" s="5" t="s">
        <v>99</v>
      </c>
      <c r="CM155" s="5" t="s">
        <v>99</v>
      </c>
      <c r="CN155" s="5" t="s">
        <v>99</v>
      </c>
      <c r="CO155" s="5" t="s">
        <v>99</v>
      </c>
      <c r="CP155" s="13" t="s">
        <v>1543</v>
      </c>
      <c r="CQ155" s="6"/>
      <c r="CR155" s="6"/>
      <c r="CS155" s="6"/>
      <c r="CT155" s="6"/>
      <c r="CU155" s="6"/>
      <c r="CV155" s="6"/>
      <c r="CW155" s="6"/>
      <c r="CX155" s="6"/>
      <c r="CY155" s="6"/>
      <c r="CZ155" s="6"/>
    </row>
    <row r="156">
      <c r="A156" s="5" t="s">
        <v>94</v>
      </c>
      <c r="B156" s="5" t="s">
        <v>1487</v>
      </c>
      <c r="C156" s="5" t="s">
        <v>1374</v>
      </c>
      <c r="D156" s="5">
        <v>4846.0</v>
      </c>
      <c r="E156" s="5" t="s">
        <v>97</v>
      </c>
      <c r="F156" s="5" t="s">
        <v>99</v>
      </c>
      <c r="G156" s="5" t="s">
        <v>99</v>
      </c>
      <c r="H156" s="5" t="s">
        <v>99</v>
      </c>
      <c r="I156" s="5" t="s">
        <v>99</v>
      </c>
      <c r="J156" s="5" t="s">
        <v>101</v>
      </c>
      <c r="K156" s="5" t="s">
        <v>102</v>
      </c>
      <c r="L156" s="5" t="s">
        <v>99</v>
      </c>
      <c r="M156" s="5" t="s">
        <v>103</v>
      </c>
      <c r="N156" s="5">
        <v>1.0</v>
      </c>
      <c r="O156" s="10" t="s">
        <v>1544</v>
      </c>
      <c r="P156" s="5" t="s">
        <v>1545</v>
      </c>
      <c r="Q156" s="5" t="s">
        <v>1535</v>
      </c>
      <c r="R156" s="5" t="s">
        <v>99</v>
      </c>
      <c r="S156" s="5" t="s">
        <v>99</v>
      </c>
      <c r="T156" s="5" t="s">
        <v>99</v>
      </c>
      <c r="U156" s="5" t="s">
        <v>99</v>
      </c>
      <c r="V156" s="5" t="s">
        <v>99</v>
      </c>
      <c r="W156" s="5" t="s">
        <v>99</v>
      </c>
      <c r="X156" s="5" t="s">
        <v>99</v>
      </c>
      <c r="Y156" s="5" t="s">
        <v>99</v>
      </c>
      <c r="Z156" s="5" t="s">
        <v>99</v>
      </c>
      <c r="AA156" s="5" t="s">
        <v>99</v>
      </c>
      <c r="AB156" s="5" t="s">
        <v>99</v>
      </c>
      <c r="AC156" s="5" t="s">
        <v>1546</v>
      </c>
      <c r="AD156" s="5" t="s">
        <v>99</v>
      </c>
      <c r="AE156" s="5" t="s">
        <v>99</v>
      </c>
      <c r="AF156" s="5" t="s">
        <v>99</v>
      </c>
      <c r="AG156" s="5" t="s">
        <v>99</v>
      </c>
      <c r="AH156" s="7">
        <f t="shared" ref="AH156:AH159" si="45">CONVERT(AI156, "ft", "m")</f>
        <v>3.6576</v>
      </c>
      <c r="AI156" s="22">
        <v>12.0</v>
      </c>
      <c r="AJ156" s="24">
        <f t="shared" ref="AJ156:AJ157" si="46">CONVERT(AI156, "ft", "yd")</f>
        <v>4</v>
      </c>
      <c r="AK156" s="10" t="s">
        <v>99</v>
      </c>
      <c r="AL156" s="5">
        <v>1.0</v>
      </c>
      <c r="AM156" s="5">
        <v>5.58</v>
      </c>
      <c r="AN156" s="5" t="s">
        <v>99</v>
      </c>
      <c r="AO156" s="5" t="s">
        <v>99</v>
      </c>
      <c r="AP156" s="5" t="s">
        <v>99</v>
      </c>
      <c r="AQ156" s="5" t="s">
        <v>99</v>
      </c>
      <c r="AR156" s="5" t="s">
        <v>99</v>
      </c>
      <c r="AS156" s="5" t="s">
        <v>99</v>
      </c>
      <c r="AT156" s="5" t="s">
        <v>99</v>
      </c>
      <c r="AU156" s="5" t="s">
        <v>99</v>
      </c>
      <c r="AV156" s="5" t="s">
        <v>281</v>
      </c>
      <c r="AW156" s="5" t="s">
        <v>99</v>
      </c>
      <c r="AX156" s="5" t="s">
        <v>99</v>
      </c>
      <c r="AY156" s="5" t="s">
        <v>99</v>
      </c>
      <c r="AZ156" s="5" t="s">
        <v>99</v>
      </c>
      <c r="BA156" s="5" t="s">
        <v>99</v>
      </c>
      <c r="BB156" s="5" t="s">
        <v>99</v>
      </c>
      <c r="BC156" s="5" t="s">
        <v>99</v>
      </c>
      <c r="BD156" s="5" t="s">
        <v>99</v>
      </c>
      <c r="BE156" s="5" t="s">
        <v>745</v>
      </c>
      <c r="BF156" s="5" t="s">
        <v>99</v>
      </c>
      <c r="BG156" s="5" t="s">
        <v>99</v>
      </c>
      <c r="BH156" s="5" t="s">
        <v>99</v>
      </c>
      <c r="BI156" s="5" t="s">
        <v>372</v>
      </c>
      <c r="BJ156" s="5" t="s">
        <v>99</v>
      </c>
      <c r="BK156" s="5" t="s">
        <v>99</v>
      </c>
      <c r="BL156" s="5" t="s">
        <v>1540</v>
      </c>
      <c r="BM156" s="5" t="s">
        <v>99</v>
      </c>
      <c r="BN156" s="5" t="s">
        <v>1547</v>
      </c>
      <c r="BO156" s="5" t="s">
        <v>99</v>
      </c>
      <c r="BP156" s="5" t="s">
        <v>1548</v>
      </c>
      <c r="BQ156" s="5" t="s">
        <v>113</v>
      </c>
      <c r="BR156" s="5" t="s">
        <v>99</v>
      </c>
      <c r="BS156" s="5" t="s">
        <v>99</v>
      </c>
      <c r="BT156" s="5" t="s">
        <v>99</v>
      </c>
      <c r="BU156" s="5" t="s">
        <v>99</v>
      </c>
      <c r="BV156" s="5" t="s">
        <v>99</v>
      </c>
      <c r="BW156" s="5" t="s">
        <v>99</v>
      </c>
      <c r="BX156" s="5" t="s">
        <v>99</v>
      </c>
      <c r="BY156" s="5" t="s">
        <v>99</v>
      </c>
      <c r="BZ156" s="5" t="s">
        <v>99</v>
      </c>
      <c r="CA156" s="5" t="s">
        <v>99</v>
      </c>
      <c r="CB156" s="5" t="s">
        <v>99</v>
      </c>
      <c r="CC156" s="5" t="s">
        <v>99</v>
      </c>
      <c r="CD156" s="5" t="s">
        <v>99</v>
      </c>
      <c r="CE156" s="5" t="s">
        <v>99</v>
      </c>
      <c r="CF156" s="5" t="s">
        <v>99</v>
      </c>
      <c r="CG156" s="5" t="s">
        <v>99</v>
      </c>
      <c r="CH156" s="5" t="s">
        <v>99</v>
      </c>
      <c r="CI156" s="5" t="s">
        <v>99</v>
      </c>
      <c r="CJ156" s="5" t="s">
        <v>99</v>
      </c>
      <c r="CK156" s="10" t="s">
        <v>1542</v>
      </c>
      <c r="CL156" s="5" t="s">
        <v>99</v>
      </c>
      <c r="CM156" s="5" t="s">
        <v>99</v>
      </c>
      <c r="CN156" s="5" t="s">
        <v>99</v>
      </c>
      <c r="CO156" s="5" t="s">
        <v>99</v>
      </c>
      <c r="CP156" s="5" t="s">
        <v>1549</v>
      </c>
      <c r="CQ156" s="6"/>
      <c r="CR156" s="6"/>
      <c r="CS156" s="6"/>
      <c r="CT156" s="6"/>
      <c r="CU156" s="6"/>
      <c r="CV156" s="6"/>
      <c r="CW156" s="6"/>
      <c r="CX156" s="6"/>
      <c r="CY156" s="6"/>
      <c r="CZ156" s="6"/>
    </row>
    <row r="157">
      <c r="A157" s="5" t="s">
        <v>94</v>
      </c>
      <c r="B157" s="5" t="s">
        <v>1487</v>
      </c>
      <c r="C157" s="5" t="s">
        <v>1374</v>
      </c>
      <c r="D157" s="5">
        <v>10928.0</v>
      </c>
      <c r="E157" s="5" t="s">
        <v>97</v>
      </c>
      <c r="F157" s="5">
        <v>2005.0</v>
      </c>
      <c r="G157" s="5" t="s">
        <v>665</v>
      </c>
      <c r="H157" s="5">
        <v>13.0</v>
      </c>
      <c r="I157" s="5" t="s">
        <v>208</v>
      </c>
      <c r="J157" s="5" t="s">
        <v>118</v>
      </c>
      <c r="K157" s="5" t="s">
        <v>618</v>
      </c>
      <c r="L157" s="5" t="s">
        <v>319</v>
      </c>
      <c r="M157" s="5" t="s">
        <v>1526</v>
      </c>
      <c r="N157" s="5">
        <v>1.0</v>
      </c>
      <c r="O157" s="10" t="s">
        <v>1550</v>
      </c>
      <c r="P157" s="5" t="s">
        <v>1551</v>
      </c>
      <c r="Q157" s="5" t="s">
        <v>1552</v>
      </c>
      <c r="R157" s="5" t="s">
        <v>1553</v>
      </c>
      <c r="S157" s="5" t="s">
        <v>1554</v>
      </c>
      <c r="T157" s="5" t="s">
        <v>99</v>
      </c>
      <c r="U157" s="5" t="s">
        <v>99</v>
      </c>
      <c r="V157" s="5" t="s">
        <v>99</v>
      </c>
      <c r="W157" s="5" t="s">
        <v>99</v>
      </c>
      <c r="X157" s="5">
        <v>1630.0</v>
      </c>
      <c r="Y157" s="6">
        <f>(68+73)/2</f>
        <v>70.5</v>
      </c>
      <c r="Z157" s="5" t="s">
        <v>161</v>
      </c>
      <c r="AA157" s="5" t="s">
        <v>150</v>
      </c>
      <c r="AB157" s="5">
        <v>12.0</v>
      </c>
      <c r="AC157" s="5" t="s">
        <v>510</v>
      </c>
      <c r="AD157" s="5" t="s">
        <v>99</v>
      </c>
      <c r="AE157" s="5" t="s">
        <v>99</v>
      </c>
      <c r="AF157" s="5" t="s">
        <v>99</v>
      </c>
      <c r="AG157" s="5" t="s">
        <v>99</v>
      </c>
      <c r="AH157" s="7">
        <f t="shared" si="45"/>
        <v>402.336</v>
      </c>
      <c r="AI157" s="22">
        <v>1320.0</v>
      </c>
      <c r="AJ157" s="24">
        <f t="shared" si="46"/>
        <v>440</v>
      </c>
      <c r="AK157" s="10" t="s">
        <v>99</v>
      </c>
      <c r="AL157" s="5" t="s">
        <v>99</v>
      </c>
      <c r="AM157" s="5" t="s">
        <v>99</v>
      </c>
      <c r="AN157" s="5" t="s">
        <v>99</v>
      </c>
      <c r="AO157" s="5" t="s">
        <v>99</v>
      </c>
      <c r="AP157" s="5" t="s">
        <v>99</v>
      </c>
      <c r="AQ157" s="5" t="s">
        <v>99</v>
      </c>
      <c r="AR157" s="5" t="s">
        <v>99</v>
      </c>
      <c r="AS157" s="5" t="s">
        <v>99</v>
      </c>
      <c r="AT157" s="5" t="s">
        <v>99</v>
      </c>
      <c r="AU157" s="5" t="s">
        <v>99</v>
      </c>
      <c r="AV157" s="5" t="s">
        <v>99</v>
      </c>
      <c r="AW157" s="5" t="s">
        <v>99</v>
      </c>
      <c r="AX157" s="5" t="s">
        <v>99</v>
      </c>
      <c r="AY157" s="5" t="s">
        <v>99</v>
      </c>
      <c r="AZ157" s="5" t="s">
        <v>99</v>
      </c>
      <c r="BA157" s="5" t="s">
        <v>99</v>
      </c>
      <c r="BB157" s="5" t="s">
        <v>99</v>
      </c>
      <c r="BC157" s="5" t="s">
        <v>99</v>
      </c>
      <c r="BD157" s="5" t="s">
        <v>99</v>
      </c>
      <c r="BE157" s="5" t="s">
        <v>99</v>
      </c>
      <c r="BF157" s="5" t="s">
        <v>99</v>
      </c>
      <c r="BG157" s="5" t="s">
        <v>99</v>
      </c>
      <c r="BH157" s="5" t="s">
        <v>99</v>
      </c>
      <c r="BI157" s="5" t="s">
        <v>99</v>
      </c>
      <c r="BJ157" s="5" t="s">
        <v>99</v>
      </c>
      <c r="BK157" s="5" t="s">
        <v>99</v>
      </c>
      <c r="BL157" s="5" t="s">
        <v>99</v>
      </c>
      <c r="BM157" s="5" t="s">
        <v>99</v>
      </c>
      <c r="BN157" s="5" t="s">
        <v>1555</v>
      </c>
      <c r="BO157" s="5" t="s">
        <v>99</v>
      </c>
      <c r="BP157" s="5" t="s">
        <v>99</v>
      </c>
      <c r="BQ157" s="5" t="s">
        <v>99</v>
      </c>
      <c r="BR157" s="5" t="s">
        <v>1074</v>
      </c>
      <c r="BS157" s="5" t="s">
        <v>112</v>
      </c>
      <c r="BT157" s="5" t="s">
        <v>1556</v>
      </c>
      <c r="BU157" s="5" t="s">
        <v>99</v>
      </c>
      <c r="BV157" s="5" t="s">
        <v>99</v>
      </c>
      <c r="BW157" s="5" t="s">
        <v>99</v>
      </c>
      <c r="BX157" s="5" t="s">
        <v>99</v>
      </c>
      <c r="BY157" s="5" t="s">
        <v>99</v>
      </c>
      <c r="BZ157" s="5" t="s">
        <v>99</v>
      </c>
      <c r="CA157" s="5" t="s">
        <v>99</v>
      </c>
      <c r="CB157" s="5" t="s">
        <v>99</v>
      </c>
      <c r="CC157" s="5" t="s">
        <v>99</v>
      </c>
      <c r="CD157" s="5" t="s">
        <v>99</v>
      </c>
      <c r="CE157" s="5" t="s">
        <v>99</v>
      </c>
      <c r="CF157" s="5" t="s">
        <v>99</v>
      </c>
      <c r="CG157" s="5" t="s">
        <v>99</v>
      </c>
      <c r="CH157" s="5" t="s">
        <v>99</v>
      </c>
      <c r="CI157" s="5" t="s">
        <v>99</v>
      </c>
      <c r="CJ157" s="5" t="s">
        <v>99</v>
      </c>
      <c r="CK157" s="10" t="s">
        <v>1557</v>
      </c>
      <c r="CL157" s="5" t="s">
        <v>99</v>
      </c>
      <c r="CM157" s="5" t="s">
        <v>99</v>
      </c>
      <c r="CN157" s="5" t="s">
        <v>99</v>
      </c>
      <c r="CO157" s="5" t="s">
        <v>99</v>
      </c>
      <c r="CP157" s="13" t="s">
        <v>1558</v>
      </c>
      <c r="CQ157" s="6"/>
      <c r="CR157" s="6"/>
      <c r="CS157" s="6"/>
      <c r="CT157" s="6"/>
      <c r="CU157" s="6"/>
      <c r="CV157" s="6"/>
      <c r="CW157" s="6"/>
      <c r="CX157" s="6"/>
      <c r="CY157" s="6"/>
      <c r="CZ157" s="6"/>
    </row>
    <row r="158">
      <c r="A158" s="5" t="s">
        <v>94</v>
      </c>
      <c r="B158" s="5" t="s">
        <v>1487</v>
      </c>
      <c r="C158" s="5" t="s">
        <v>1374</v>
      </c>
      <c r="D158" s="5">
        <v>26137.0</v>
      </c>
      <c r="E158" s="5" t="s">
        <v>1489</v>
      </c>
      <c r="F158" s="5">
        <v>2009.0</v>
      </c>
      <c r="G158" s="5" t="s">
        <v>157</v>
      </c>
      <c r="H158" s="5">
        <v>13.0</v>
      </c>
      <c r="I158" s="5" t="s">
        <v>144</v>
      </c>
      <c r="J158" s="5" t="s">
        <v>118</v>
      </c>
      <c r="K158" s="5" t="s">
        <v>193</v>
      </c>
      <c r="L158" s="5" t="s">
        <v>99</v>
      </c>
      <c r="M158" s="5" t="s">
        <v>193</v>
      </c>
      <c r="N158" s="5">
        <v>5.0</v>
      </c>
      <c r="O158" s="26" t="s">
        <v>1559</v>
      </c>
      <c r="P158" s="5" t="s">
        <v>1560</v>
      </c>
      <c r="Q158" s="5" t="s">
        <v>1535</v>
      </c>
      <c r="R158" s="5" t="s">
        <v>1561</v>
      </c>
      <c r="S158" s="5" t="s">
        <v>1560</v>
      </c>
      <c r="T158" s="5" t="s">
        <v>99</v>
      </c>
      <c r="U158" s="5" t="s">
        <v>99</v>
      </c>
      <c r="V158" s="5" t="s">
        <v>99</v>
      </c>
      <c r="W158" s="5" t="s">
        <v>99</v>
      </c>
      <c r="X158" s="5">
        <v>1700.0</v>
      </c>
      <c r="Y158" s="5" t="s">
        <v>99</v>
      </c>
      <c r="Z158" s="5" t="s">
        <v>99</v>
      </c>
      <c r="AA158" s="5" t="s">
        <v>278</v>
      </c>
      <c r="AB158" s="5">
        <v>73.0</v>
      </c>
      <c r="AC158" s="5" t="s">
        <v>444</v>
      </c>
      <c r="AD158" s="5" t="s">
        <v>395</v>
      </c>
      <c r="AE158" s="5" t="s">
        <v>99</v>
      </c>
      <c r="AF158" s="5" t="s">
        <v>99</v>
      </c>
      <c r="AG158" s="5">
        <v>40.0</v>
      </c>
      <c r="AH158" s="12">
        <f t="shared" si="45"/>
        <v>182.88</v>
      </c>
      <c r="AI158" s="12">
        <f>CONVERT(AJ158, "yd", "ft")</f>
        <v>600</v>
      </c>
      <c r="AJ158" s="5">
        <v>200.0</v>
      </c>
      <c r="AK158" s="10" t="s">
        <v>99</v>
      </c>
      <c r="AL158" s="5">
        <v>2.0</v>
      </c>
      <c r="AM158" s="5" t="s">
        <v>99</v>
      </c>
      <c r="AN158" s="5" t="s">
        <v>99</v>
      </c>
      <c r="AO158" s="5" t="s">
        <v>99</v>
      </c>
      <c r="AP158" s="5" t="s">
        <v>99</v>
      </c>
      <c r="AQ158" s="5" t="s">
        <v>99</v>
      </c>
      <c r="AR158" s="5" t="s">
        <v>99</v>
      </c>
      <c r="AS158" s="5" t="s">
        <v>99</v>
      </c>
      <c r="AT158" s="5" t="s">
        <v>99</v>
      </c>
      <c r="AU158" s="5" t="s">
        <v>99</v>
      </c>
      <c r="AV158" s="5" t="s">
        <v>99</v>
      </c>
      <c r="AW158" s="5" t="s">
        <v>99</v>
      </c>
      <c r="AX158" s="5" t="s">
        <v>99</v>
      </c>
      <c r="AY158" s="5" t="s">
        <v>99</v>
      </c>
      <c r="AZ158" s="5" t="s">
        <v>99</v>
      </c>
      <c r="BA158" s="5" t="s">
        <v>99</v>
      </c>
      <c r="BB158" s="5" t="s">
        <v>99</v>
      </c>
      <c r="BC158" s="5" t="s">
        <v>99</v>
      </c>
      <c r="BD158" s="5" t="s">
        <v>99</v>
      </c>
      <c r="BE158" s="5" t="s">
        <v>99</v>
      </c>
      <c r="BF158" s="5" t="s">
        <v>99</v>
      </c>
      <c r="BG158" s="5" t="s">
        <v>99</v>
      </c>
      <c r="BH158" s="5" t="s">
        <v>99</v>
      </c>
      <c r="BI158" s="5" t="s">
        <v>99</v>
      </c>
      <c r="BJ158" s="5" t="s">
        <v>99</v>
      </c>
      <c r="BK158" s="5" t="s">
        <v>99</v>
      </c>
      <c r="BL158" s="5" t="s">
        <v>99</v>
      </c>
      <c r="BM158" s="5" t="s">
        <v>99</v>
      </c>
      <c r="BN158" s="5" t="s">
        <v>1562</v>
      </c>
      <c r="BO158" s="5" t="s">
        <v>99</v>
      </c>
      <c r="BP158" s="5" t="s">
        <v>99</v>
      </c>
      <c r="BQ158" s="5" t="s">
        <v>99</v>
      </c>
      <c r="BR158" s="5" t="s">
        <v>1563</v>
      </c>
      <c r="BS158" s="5" t="s">
        <v>99</v>
      </c>
      <c r="BT158" s="5" t="s">
        <v>99</v>
      </c>
      <c r="BU158" s="5" t="s">
        <v>99</v>
      </c>
      <c r="BV158" s="5" t="s">
        <v>99</v>
      </c>
      <c r="BW158" s="5" t="s">
        <v>99</v>
      </c>
      <c r="BX158" s="5" t="s">
        <v>99</v>
      </c>
      <c r="BY158" s="5" t="s">
        <v>99</v>
      </c>
      <c r="BZ158" s="5" t="s">
        <v>99</v>
      </c>
      <c r="CA158" s="5" t="s">
        <v>99</v>
      </c>
      <c r="CB158" s="5" t="s">
        <v>99</v>
      </c>
      <c r="CC158" s="5" t="s">
        <v>99</v>
      </c>
      <c r="CD158" s="5" t="s">
        <v>99</v>
      </c>
      <c r="CE158" s="5" t="s">
        <v>99</v>
      </c>
      <c r="CF158" s="5" t="s">
        <v>99</v>
      </c>
      <c r="CG158" s="5" t="s">
        <v>99</v>
      </c>
      <c r="CH158" s="5" t="s">
        <v>99</v>
      </c>
      <c r="CI158" s="5" t="s">
        <v>99</v>
      </c>
      <c r="CJ158" s="5" t="s">
        <v>99</v>
      </c>
      <c r="CK158" s="10" t="s">
        <v>1564</v>
      </c>
      <c r="CL158" s="5" t="s">
        <v>99</v>
      </c>
      <c r="CM158" s="5" t="s">
        <v>99</v>
      </c>
      <c r="CN158" s="5" t="s">
        <v>99</v>
      </c>
      <c r="CO158" s="5" t="s">
        <v>99</v>
      </c>
      <c r="CP158" s="19" t="s">
        <v>1565</v>
      </c>
      <c r="CQ158" s="6"/>
      <c r="CR158" s="6"/>
      <c r="CS158" s="6"/>
      <c r="CT158" s="6"/>
      <c r="CU158" s="6"/>
      <c r="CV158" s="6"/>
      <c r="CW158" s="6"/>
      <c r="CX158" s="6"/>
      <c r="CY158" s="6"/>
      <c r="CZ158" s="6"/>
    </row>
    <row r="159">
      <c r="A159" s="5" t="s">
        <v>94</v>
      </c>
      <c r="B159" s="5" t="s">
        <v>1487</v>
      </c>
      <c r="C159" s="5" t="s">
        <v>1566</v>
      </c>
      <c r="D159" s="5">
        <v>604.0</v>
      </c>
      <c r="E159" s="5" t="s">
        <v>99</v>
      </c>
      <c r="F159" s="5">
        <v>1971.0</v>
      </c>
      <c r="G159" s="5" t="s">
        <v>157</v>
      </c>
      <c r="H159" s="5" t="s">
        <v>99</v>
      </c>
      <c r="I159" s="5" t="s">
        <v>144</v>
      </c>
      <c r="J159" s="5" t="s">
        <v>101</v>
      </c>
      <c r="K159" s="5" t="s">
        <v>102</v>
      </c>
      <c r="L159" s="5" t="s">
        <v>99</v>
      </c>
      <c r="M159" s="5" t="s">
        <v>209</v>
      </c>
      <c r="N159" s="5">
        <v>2.0</v>
      </c>
      <c r="O159" s="10" t="s">
        <v>1567</v>
      </c>
      <c r="P159" s="5" t="s">
        <v>1568</v>
      </c>
      <c r="Q159" s="5" t="s">
        <v>1569</v>
      </c>
      <c r="R159" s="5" t="s">
        <v>99</v>
      </c>
      <c r="S159" s="5" t="s">
        <v>99</v>
      </c>
      <c r="T159" s="5" t="s">
        <v>99</v>
      </c>
      <c r="U159" s="5" t="s">
        <v>99</v>
      </c>
      <c r="V159" s="5" t="s">
        <v>99</v>
      </c>
      <c r="W159" s="5" t="s">
        <v>99</v>
      </c>
      <c r="X159" s="5">
        <v>2100.0</v>
      </c>
      <c r="Y159" s="5" t="s">
        <v>99</v>
      </c>
      <c r="Z159" s="5" t="s">
        <v>161</v>
      </c>
      <c r="AA159" s="5" t="s">
        <v>99</v>
      </c>
      <c r="AB159" s="5" t="s">
        <v>99</v>
      </c>
      <c r="AC159" s="5" t="s">
        <v>421</v>
      </c>
      <c r="AD159" s="5" t="s">
        <v>395</v>
      </c>
      <c r="AE159" s="5" t="s">
        <v>99</v>
      </c>
      <c r="AF159" s="5" t="s">
        <v>99</v>
      </c>
      <c r="AG159" s="5" t="s">
        <v>99</v>
      </c>
      <c r="AH159" s="27">
        <f t="shared" si="45"/>
        <v>13.716</v>
      </c>
      <c r="AI159" s="22">
        <v>45.0</v>
      </c>
      <c r="AJ159" s="24">
        <f>CONVERT(AI159, "ft", "yd")</f>
        <v>15</v>
      </c>
      <c r="AK159" s="10" t="s">
        <v>99</v>
      </c>
      <c r="AL159" s="5">
        <v>1.0</v>
      </c>
      <c r="AM159" s="5">
        <v>6.0</v>
      </c>
      <c r="AN159" s="5" t="s">
        <v>99</v>
      </c>
      <c r="AO159" s="5" t="s">
        <v>99</v>
      </c>
      <c r="AP159" s="5" t="s">
        <v>99</v>
      </c>
      <c r="AQ159" s="5" t="s">
        <v>99</v>
      </c>
      <c r="AR159" s="5" t="s">
        <v>99</v>
      </c>
      <c r="AS159" s="5" t="s">
        <v>99</v>
      </c>
      <c r="AT159" s="5" t="s">
        <v>99</v>
      </c>
      <c r="AU159" s="5" t="s">
        <v>99</v>
      </c>
      <c r="AV159" s="5" t="s">
        <v>99</v>
      </c>
      <c r="AW159" s="5" t="s">
        <v>99</v>
      </c>
      <c r="AX159" s="5" t="s">
        <v>99</v>
      </c>
      <c r="AY159" s="5" t="s">
        <v>99</v>
      </c>
      <c r="AZ159" s="5" t="s">
        <v>99</v>
      </c>
      <c r="BA159" s="5" t="s">
        <v>99</v>
      </c>
      <c r="BB159" s="5" t="s">
        <v>99</v>
      </c>
      <c r="BC159" s="5" t="s">
        <v>99</v>
      </c>
      <c r="BD159" s="5" t="s">
        <v>99</v>
      </c>
      <c r="BE159" s="5" t="s">
        <v>99</v>
      </c>
      <c r="BF159" s="5" t="s">
        <v>99</v>
      </c>
      <c r="BG159" s="5" t="s">
        <v>99</v>
      </c>
      <c r="BH159" s="5" t="s">
        <v>99</v>
      </c>
      <c r="BI159" s="5" t="s">
        <v>99</v>
      </c>
      <c r="BJ159" s="5" t="s">
        <v>99</v>
      </c>
      <c r="BK159" s="5" t="s">
        <v>99</v>
      </c>
      <c r="BL159" s="5" t="s">
        <v>1570</v>
      </c>
      <c r="BM159" s="5" t="s">
        <v>99</v>
      </c>
      <c r="BN159" s="5" t="s">
        <v>1571</v>
      </c>
      <c r="BO159" s="5" t="s">
        <v>99</v>
      </c>
      <c r="BP159" s="5" t="s">
        <v>1572</v>
      </c>
      <c r="BQ159" s="5" t="s">
        <v>113</v>
      </c>
      <c r="BR159" s="5" t="s">
        <v>99</v>
      </c>
      <c r="BS159" s="5" t="s">
        <v>99</v>
      </c>
      <c r="BT159" s="5" t="s">
        <v>99</v>
      </c>
      <c r="BU159" s="5" t="s">
        <v>99</v>
      </c>
      <c r="BV159" s="5" t="s">
        <v>99</v>
      </c>
      <c r="BW159" s="5" t="s">
        <v>99</v>
      </c>
      <c r="BX159" s="5" t="s">
        <v>99</v>
      </c>
      <c r="BY159" s="5" t="s">
        <v>99</v>
      </c>
      <c r="BZ159" s="5" t="s">
        <v>99</v>
      </c>
      <c r="CA159" s="5" t="s">
        <v>99</v>
      </c>
      <c r="CB159" s="5" t="s">
        <v>99</v>
      </c>
      <c r="CC159" s="5" t="s">
        <v>99</v>
      </c>
      <c r="CD159" s="5" t="s">
        <v>99</v>
      </c>
      <c r="CE159" s="5" t="s">
        <v>99</v>
      </c>
      <c r="CF159" s="5" t="s">
        <v>99</v>
      </c>
      <c r="CG159" s="5" t="s">
        <v>99</v>
      </c>
      <c r="CH159" s="5" t="s">
        <v>99</v>
      </c>
      <c r="CI159" s="5" t="s">
        <v>99</v>
      </c>
      <c r="CJ159" s="5" t="s">
        <v>99</v>
      </c>
      <c r="CK159" s="5" t="s">
        <v>99</v>
      </c>
      <c r="CL159" s="5" t="s">
        <v>99</v>
      </c>
      <c r="CM159" s="5" t="s">
        <v>99</v>
      </c>
      <c r="CN159" s="5" t="s">
        <v>99</v>
      </c>
      <c r="CO159" s="5" t="s">
        <v>99</v>
      </c>
      <c r="CP159" s="13" t="s">
        <v>1573</v>
      </c>
      <c r="CQ159" s="6"/>
      <c r="CR159" s="6"/>
      <c r="CS159" s="6"/>
      <c r="CT159" s="6"/>
      <c r="CU159" s="6"/>
      <c r="CV159" s="6"/>
      <c r="CW159" s="6"/>
      <c r="CX159" s="6"/>
      <c r="CY159" s="6"/>
      <c r="CZ159" s="6"/>
    </row>
    <row r="160">
      <c r="A160" s="5" t="s">
        <v>94</v>
      </c>
      <c r="B160" s="5" t="s">
        <v>1487</v>
      </c>
      <c r="C160" s="5" t="s">
        <v>1566</v>
      </c>
      <c r="D160" s="5">
        <v>652.0</v>
      </c>
      <c r="E160" s="5" t="s">
        <v>99</v>
      </c>
      <c r="F160" s="5">
        <v>1974.0</v>
      </c>
      <c r="G160" s="5" t="s">
        <v>157</v>
      </c>
      <c r="H160" s="5" t="s">
        <v>99</v>
      </c>
      <c r="I160" s="5" t="s">
        <v>144</v>
      </c>
      <c r="J160" s="5" t="s">
        <v>101</v>
      </c>
      <c r="K160" s="5" t="s">
        <v>102</v>
      </c>
      <c r="L160" s="5" t="s">
        <v>99</v>
      </c>
      <c r="M160" s="5" t="s">
        <v>131</v>
      </c>
      <c r="N160" s="5">
        <v>2.0</v>
      </c>
      <c r="O160" s="10" t="s">
        <v>1574</v>
      </c>
      <c r="P160" s="5" t="s">
        <v>1575</v>
      </c>
      <c r="Q160" s="5" t="s">
        <v>1576</v>
      </c>
      <c r="R160" s="5" t="s">
        <v>99</v>
      </c>
      <c r="S160" s="5" t="s">
        <v>1577</v>
      </c>
      <c r="T160" s="5" t="s">
        <v>99</v>
      </c>
      <c r="U160" s="5" t="s">
        <v>99</v>
      </c>
      <c r="V160" s="5" t="s">
        <v>99</v>
      </c>
      <c r="W160" s="5" t="s">
        <v>99</v>
      </c>
      <c r="X160" s="5">
        <v>1200.0</v>
      </c>
      <c r="Y160" s="5" t="s">
        <v>99</v>
      </c>
      <c r="Z160" s="5" t="s">
        <v>99</v>
      </c>
      <c r="AA160" s="5" t="s">
        <v>99</v>
      </c>
      <c r="AB160" s="5" t="s">
        <v>99</v>
      </c>
      <c r="AC160" s="5" t="s">
        <v>455</v>
      </c>
      <c r="AD160" s="5" t="s">
        <v>1578</v>
      </c>
      <c r="AE160" s="5" t="s">
        <v>99</v>
      </c>
      <c r="AF160" s="5" t="s">
        <v>99</v>
      </c>
      <c r="AG160" s="5" t="s">
        <v>99</v>
      </c>
      <c r="AH160" s="15" t="s">
        <v>99</v>
      </c>
      <c r="AI160" s="22" t="s">
        <v>99</v>
      </c>
      <c r="AJ160" s="25" t="s">
        <v>99</v>
      </c>
      <c r="AK160" s="10" t="s">
        <v>99</v>
      </c>
      <c r="AL160" s="5">
        <v>1.0</v>
      </c>
      <c r="AM160" s="5">
        <v>7.5</v>
      </c>
      <c r="AN160" s="5" t="s">
        <v>99</v>
      </c>
      <c r="AO160" s="5" t="s">
        <v>99</v>
      </c>
      <c r="AP160" s="5" t="s">
        <v>99</v>
      </c>
      <c r="AQ160" s="5" t="s">
        <v>99</v>
      </c>
      <c r="AR160" s="5" t="s">
        <v>99</v>
      </c>
      <c r="AS160" s="5" t="s">
        <v>99</v>
      </c>
      <c r="AT160" s="5" t="s">
        <v>99</v>
      </c>
      <c r="AU160" s="5" t="s">
        <v>99</v>
      </c>
      <c r="AV160" s="5" t="s">
        <v>1579</v>
      </c>
      <c r="AW160" s="5" t="s">
        <v>99</v>
      </c>
      <c r="AX160" s="5" t="s">
        <v>99</v>
      </c>
      <c r="AY160" s="5" t="s">
        <v>99</v>
      </c>
      <c r="AZ160" s="5" t="s">
        <v>99</v>
      </c>
      <c r="BA160" s="5" t="s">
        <v>99</v>
      </c>
      <c r="BB160" s="5" t="s">
        <v>112</v>
      </c>
      <c r="BC160" s="5" t="s">
        <v>975</v>
      </c>
      <c r="BD160" s="5" t="s">
        <v>99</v>
      </c>
      <c r="BE160" s="5" t="s">
        <v>99</v>
      </c>
      <c r="BF160" s="5" t="s">
        <v>99</v>
      </c>
      <c r="BG160" s="5" t="s">
        <v>99</v>
      </c>
      <c r="BH160" s="5" t="s">
        <v>99</v>
      </c>
      <c r="BI160" s="5" t="s">
        <v>99</v>
      </c>
      <c r="BJ160" s="5" t="s">
        <v>99</v>
      </c>
      <c r="BK160" s="5" t="s">
        <v>99</v>
      </c>
      <c r="BL160" s="5" t="s">
        <v>1580</v>
      </c>
      <c r="BM160" s="5" t="s">
        <v>99</v>
      </c>
      <c r="BN160" s="5" t="s">
        <v>1581</v>
      </c>
      <c r="BO160" s="5" t="s">
        <v>99</v>
      </c>
      <c r="BP160" s="5" t="s">
        <v>99</v>
      </c>
      <c r="BQ160" s="5" t="s">
        <v>99</v>
      </c>
      <c r="BR160" s="5" t="s">
        <v>99</v>
      </c>
      <c r="BS160" s="5" t="s">
        <v>99</v>
      </c>
      <c r="BT160" s="5" t="s">
        <v>99</v>
      </c>
      <c r="BU160" s="5" t="s">
        <v>99</v>
      </c>
      <c r="BV160" s="5" t="s">
        <v>99</v>
      </c>
      <c r="BW160" s="5" t="s">
        <v>99</v>
      </c>
      <c r="BX160" s="5" t="s">
        <v>99</v>
      </c>
      <c r="BY160" s="5" t="s">
        <v>99</v>
      </c>
      <c r="BZ160" s="5" t="s">
        <v>99</v>
      </c>
      <c r="CA160" s="5" t="s">
        <v>99</v>
      </c>
      <c r="CB160" s="5" t="s">
        <v>99</v>
      </c>
      <c r="CC160" s="5" t="s">
        <v>99</v>
      </c>
      <c r="CD160" s="5" t="s">
        <v>99</v>
      </c>
      <c r="CE160" s="5" t="s">
        <v>99</v>
      </c>
      <c r="CF160" s="5" t="s">
        <v>99</v>
      </c>
      <c r="CG160" s="5" t="s">
        <v>99</v>
      </c>
      <c r="CH160" s="5" t="s">
        <v>99</v>
      </c>
      <c r="CI160" s="5" t="s">
        <v>99</v>
      </c>
      <c r="CJ160" s="5" t="s">
        <v>99</v>
      </c>
      <c r="CK160" s="5" t="s">
        <v>99</v>
      </c>
      <c r="CL160" s="5" t="s">
        <v>99</v>
      </c>
      <c r="CM160" s="5" t="s">
        <v>99</v>
      </c>
      <c r="CN160" s="5" t="s">
        <v>99</v>
      </c>
      <c r="CO160" s="5" t="s">
        <v>99</v>
      </c>
      <c r="CP160" s="13" t="s">
        <v>1582</v>
      </c>
      <c r="CQ160" s="6"/>
      <c r="CR160" s="6"/>
      <c r="CS160" s="6"/>
      <c r="CT160" s="6"/>
      <c r="CU160" s="6"/>
      <c r="CV160" s="6"/>
      <c r="CW160" s="6"/>
      <c r="CX160" s="6"/>
      <c r="CY160" s="6"/>
      <c r="CZ160" s="6"/>
    </row>
    <row r="161">
      <c r="A161" s="5" t="s">
        <v>94</v>
      </c>
      <c r="B161" s="5" t="s">
        <v>1487</v>
      </c>
      <c r="C161" s="5" t="s">
        <v>1566</v>
      </c>
      <c r="D161" s="5">
        <v>655.0</v>
      </c>
      <c r="E161" s="5" t="s">
        <v>99</v>
      </c>
      <c r="F161" s="5">
        <v>1974.0</v>
      </c>
      <c r="G161" s="5" t="s">
        <v>129</v>
      </c>
      <c r="H161" s="5">
        <v>1.0</v>
      </c>
      <c r="I161" s="5" t="s">
        <v>130</v>
      </c>
      <c r="J161" s="5" t="s">
        <v>118</v>
      </c>
      <c r="K161" s="5" t="s">
        <v>618</v>
      </c>
      <c r="L161" s="5" t="s">
        <v>145</v>
      </c>
      <c r="M161" s="5" t="s">
        <v>194</v>
      </c>
      <c r="N161" s="5">
        <v>1.0</v>
      </c>
      <c r="O161" s="10" t="s">
        <v>1583</v>
      </c>
      <c r="P161" s="5" t="s">
        <v>1584</v>
      </c>
      <c r="Q161" s="5" t="s">
        <v>99</v>
      </c>
      <c r="R161" s="5" t="s">
        <v>99</v>
      </c>
      <c r="S161" s="5" t="s">
        <v>1585</v>
      </c>
      <c r="T161" s="5" t="s">
        <v>99</v>
      </c>
      <c r="U161" s="5" t="s">
        <v>99</v>
      </c>
      <c r="V161" s="5" t="s">
        <v>99</v>
      </c>
      <c r="W161" s="5" t="s">
        <v>99</v>
      </c>
      <c r="X161" s="5">
        <v>230.0</v>
      </c>
      <c r="Y161" s="5" t="s">
        <v>1039</v>
      </c>
      <c r="Z161" s="5" t="s">
        <v>99</v>
      </c>
      <c r="AA161" s="5" t="s">
        <v>162</v>
      </c>
      <c r="AB161" s="5">
        <v>100.0</v>
      </c>
      <c r="AC161" s="5" t="s">
        <v>1586</v>
      </c>
      <c r="AD161" s="5" t="s">
        <v>99</v>
      </c>
      <c r="AE161" s="5" t="s">
        <v>99</v>
      </c>
      <c r="AF161" s="5" t="s">
        <v>99</v>
      </c>
      <c r="AG161" s="5">
        <v>4.0</v>
      </c>
      <c r="AH161" s="15" t="s">
        <v>99</v>
      </c>
      <c r="AI161" s="22" t="s">
        <v>99</v>
      </c>
      <c r="AJ161" s="25" t="s">
        <v>99</v>
      </c>
      <c r="AK161" s="10" t="s">
        <v>99</v>
      </c>
      <c r="AL161" s="5">
        <v>1.0</v>
      </c>
      <c r="AM161" s="5" t="s">
        <v>99</v>
      </c>
      <c r="AN161" s="5" t="s">
        <v>99</v>
      </c>
      <c r="AO161" s="5" t="s">
        <v>99</v>
      </c>
      <c r="AP161" s="5" t="s">
        <v>99</v>
      </c>
      <c r="AQ161" s="5" t="s">
        <v>99</v>
      </c>
      <c r="AR161" s="5" t="s">
        <v>99</v>
      </c>
      <c r="AS161" s="5" t="s">
        <v>99</v>
      </c>
      <c r="AT161" s="5" t="s">
        <v>99</v>
      </c>
      <c r="AU161" s="5" t="s">
        <v>99</v>
      </c>
      <c r="AV161" s="5" t="s">
        <v>99</v>
      </c>
      <c r="AW161" s="5" t="s">
        <v>99</v>
      </c>
      <c r="AX161" s="5" t="s">
        <v>99</v>
      </c>
      <c r="AY161" s="5" t="s">
        <v>99</v>
      </c>
      <c r="AZ161" s="5" t="s">
        <v>99</v>
      </c>
      <c r="BA161" s="5" t="s">
        <v>99</v>
      </c>
      <c r="BB161" s="5" t="s">
        <v>99</v>
      </c>
      <c r="BC161" s="5" t="s">
        <v>99</v>
      </c>
      <c r="BD161" s="5" t="s">
        <v>99</v>
      </c>
      <c r="BE161" s="5" t="s">
        <v>99</v>
      </c>
      <c r="BF161" s="5" t="s">
        <v>99</v>
      </c>
      <c r="BG161" s="5" t="s">
        <v>99</v>
      </c>
      <c r="BH161" s="5" t="s">
        <v>99</v>
      </c>
      <c r="BI161" s="5" t="s">
        <v>99</v>
      </c>
      <c r="BJ161" s="5" t="s">
        <v>99</v>
      </c>
      <c r="BK161" s="5" t="s">
        <v>112</v>
      </c>
      <c r="BL161" s="5" t="s">
        <v>99</v>
      </c>
      <c r="BM161" s="5" t="s">
        <v>99</v>
      </c>
      <c r="BN161" s="5" t="s">
        <v>1587</v>
      </c>
      <c r="BO161" s="5" t="s">
        <v>99</v>
      </c>
      <c r="BP161" s="5" t="s">
        <v>99</v>
      </c>
      <c r="BQ161" s="5" t="s">
        <v>99</v>
      </c>
      <c r="BR161" s="5" t="s">
        <v>99</v>
      </c>
      <c r="BS161" s="5" t="s">
        <v>99</v>
      </c>
      <c r="BT161" s="5" t="s">
        <v>99</v>
      </c>
      <c r="BU161" s="5" t="s">
        <v>99</v>
      </c>
      <c r="BV161" s="5" t="s">
        <v>99</v>
      </c>
      <c r="BW161" s="5" t="s">
        <v>99</v>
      </c>
      <c r="BX161" s="5" t="s">
        <v>99</v>
      </c>
      <c r="BY161" s="5" t="s">
        <v>99</v>
      </c>
      <c r="BZ161" s="5" t="s">
        <v>99</v>
      </c>
      <c r="CA161" s="5" t="s">
        <v>99</v>
      </c>
      <c r="CB161" s="5" t="s">
        <v>99</v>
      </c>
      <c r="CC161" s="5" t="s">
        <v>99</v>
      </c>
      <c r="CD161" s="5" t="s">
        <v>99</v>
      </c>
      <c r="CE161" s="5" t="s">
        <v>99</v>
      </c>
      <c r="CF161" s="5" t="s">
        <v>99</v>
      </c>
      <c r="CG161" s="5" t="s">
        <v>99</v>
      </c>
      <c r="CH161" s="5" t="s">
        <v>99</v>
      </c>
      <c r="CI161" s="5" t="s">
        <v>99</v>
      </c>
      <c r="CJ161" s="5" t="s">
        <v>99</v>
      </c>
      <c r="CK161" s="5" t="s">
        <v>99</v>
      </c>
      <c r="CL161" s="5" t="s">
        <v>99</v>
      </c>
      <c r="CM161" s="5" t="s">
        <v>99</v>
      </c>
      <c r="CN161" s="5" t="s">
        <v>99</v>
      </c>
      <c r="CO161" s="5" t="s">
        <v>99</v>
      </c>
      <c r="CP161" s="13" t="s">
        <v>1588</v>
      </c>
      <c r="CQ161" s="6"/>
      <c r="CR161" s="6"/>
      <c r="CS161" s="6"/>
      <c r="CT161" s="6"/>
      <c r="CU161" s="6"/>
      <c r="CV161" s="6"/>
      <c r="CW161" s="6"/>
      <c r="CX161" s="6"/>
      <c r="CY161" s="6"/>
      <c r="CZ161" s="6"/>
    </row>
    <row r="162">
      <c r="A162" s="5" t="s">
        <v>94</v>
      </c>
      <c r="B162" s="5" t="s">
        <v>1487</v>
      </c>
      <c r="C162" s="5" t="s">
        <v>1566</v>
      </c>
      <c r="D162" s="5">
        <v>4475.0</v>
      </c>
      <c r="E162" s="5" t="s">
        <v>99</v>
      </c>
      <c r="F162" s="5">
        <v>1978.0</v>
      </c>
      <c r="G162" s="5" t="s">
        <v>191</v>
      </c>
      <c r="H162" s="5" t="s">
        <v>99</v>
      </c>
      <c r="I162" s="5" t="s">
        <v>144</v>
      </c>
      <c r="J162" s="5" t="s">
        <v>101</v>
      </c>
      <c r="K162" s="5" t="s">
        <v>102</v>
      </c>
      <c r="L162" s="5" t="s">
        <v>99</v>
      </c>
      <c r="M162" s="5" t="s">
        <v>219</v>
      </c>
      <c r="N162" s="5">
        <v>2.0</v>
      </c>
      <c r="O162" s="10" t="s">
        <v>1589</v>
      </c>
      <c r="P162" s="5" t="s">
        <v>99</v>
      </c>
      <c r="Q162" s="5" t="s">
        <v>1590</v>
      </c>
      <c r="R162" s="5" t="s">
        <v>1591</v>
      </c>
      <c r="S162" s="5" t="s">
        <v>99</v>
      </c>
      <c r="T162" s="5" t="s">
        <v>99</v>
      </c>
      <c r="U162" s="5" t="s">
        <v>99</v>
      </c>
      <c r="V162" s="5" t="s">
        <v>99</v>
      </c>
      <c r="W162" s="5" t="s">
        <v>99</v>
      </c>
      <c r="X162" s="5">
        <v>2200.0</v>
      </c>
      <c r="Y162" s="5">
        <v>65.0</v>
      </c>
      <c r="Z162" s="5" t="s">
        <v>161</v>
      </c>
      <c r="AA162" s="5" t="s">
        <v>99</v>
      </c>
      <c r="AB162" s="5" t="s">
        <v>99</v>
      </c>
      <c r="AC162" s="5" t="s">
        <v>1592</v>
      </c>
      <c r="AD162" s="5" t="s">
        <v>99</v>
      </c>
      <c r="AE162" s="5" t="s">
        <v>99</v>
      </c>
      <c r="AF162" s="5" t="s">
        <v>99</v>
      </c>
      <c r="AG162" s="5" t="s">
        <v>99</v>
      </c>
      <c r="AH162" s="15" t="s">
        <v>99</v>
      </c>
      <c r="AI162" s="22" t="s">
        <v>99</v>
      </c>
      <c r="AJ162" s="25" t="s">
        <v>99</v>
      </c>
      <c r="AK162" s="10" t="s">
        <v>99</v>
      </c>
      <c r="AL162" s="5">
        <v>1.0</v>
      </c>
      <c r="AM162" s="5">
        <v>8.5</v>
      </c>
      <c r="AN162" s="5" t="s">
        <v>99</v>
      </c>
      <c r="AO162" s="5" t="s">
        <v>99</v>
      </c>
      <c r="AP162" s="5" t="s">
        <v>99</v>
      </c>
      <c r="AQ162" s="5" t="s">
        <v>99</v>
      </c>
      <c r="AR162" s="5" t="s">
        <v>99</v>
      </c>
      <c r="AS162" s="5" t="s">
        <v>99</v>
      </c>
      <c r="AT162" s="5" t="s">
        <v>99</v>
      </c>
      <c r="AU162" s="5" t="s">
        <v>99</v>
      </c>
      <c r="AV162" s="5" t="s">
        <v>110</v>
      </c>
      <c r="AW162" s="5" t="s">
        <v>99</v>
      </c>
      <c r="AX162" s="5" t="s">
        <v>99</v>
      </c>
      <c r="AY162" s="5" t="s">
        <v>99</v>
      </c>
      <c r="AZ162" s="5" t="s">
        <v>1176</v>
      </c>
      <c r="BA162" s="5" t="s">
        <v>99</v>
      </c>
      <c r="BB162" s="5" t="s">
        <v>99</v>
      </c>
      <c r="BC162" s="5" t="s">
        <v>99</v>
      </c>
      <c r="BD162" s="5" t="s">
        <v>99</v>
      </c>
      <c r="BE162" s="5" t="s">
        <v>99</v>
      </c>
      <c r="BF162" s="5" t="s">
        <v>99</v>
      </c>
      <c r="BG162" s="5" t="s">
        <v>99</v>
      </c>
      <c r="BH162" s="5" t="s">
        <v>99</v>
      </c>
      <c r="BI162" s="5" t="s">
        <v>99</v>
      </c>
      <c r="BJ162" s="5" t="s">
        <v>99</v>
      </c>
      <c r="BK162" s="5" t="s">
        <v>99</v>
      </c>
      <c r="BL162" s="5" t="s">
        <v>99</v>
      </c>
      <c r="BM162" s="5" t="s">
        <v>99</v>
      </c>
      <c r="BN162" s="5" t="s">
        <v>228</v>
      </c>
      <c r="BO162" s="5" t="s">
        <v>99</v>
      </c>
      <c r="BP162" s="5" t="s">
        <v>99</v>
      </c>
      <c r="BQ162" s="5" t="s">
        <v>99</v>
      </c>
      <c r="BR162" s="5" t="s">
        <v>99</v>
      </c>
      <c r="BS162" s="5" t="s">
        <v>99</v>
      </c>
      <c r="BT162" s="5" t="s">
        <v>99</v>
      </c>
      <c r="BU162" s="5" t="s">
        <v>99</v>
      </c>
      <c r="BV162" s="5" t="s">
        <v>99</v>
      </c>
      <c r="BW162" s="5" t="s">
        <v>99</v>
      </c>
      <c r="BX162" s="5" t="s">
        <v>99</v>
      </c>
      <c r="BY162" s="5" t="s">
        <v>99</v>
      </c>
      <c r="BZ162" s="5" t="s">
        <v>99</v>
      </c>
      <c r="CA162" s="5" t="s">
        <v>99</v>
      </c>
      <c r="CB162" s="5" t="s">
        <v>99</v>
      </c>
      <c r="CC162" s="5" t="s">
        <v>99</v>
      </c>
      <c r="CD162" s="5" t="s">
        <v>99</v>
      </c>
      <c r="CE162" s="5" t="s">
        <v>99</v>
      </c>
      <c r="CF162" s="5" t="s">
        <v>99</v>
      </c>
      <c r="CG162" s="5" t="s">
        <v>99</v>
      </c>
      <c r="CH162" s="5" t="s">
        <v>99</v>
      </c>
      <c r="CI162" s="5" t="s">
        <v>99</v>
      </c>
      <c r="CJ162" s="5" t="s">
        <v>99</v>
      </c>
      <c r="CK162" s="5" t="s">
        <v>99</v>
      </c>
      <c r="CL162" s="5" t="s">
        <v>99</v>
      </c>
      <c r="CM162" s="5" t="s">
        <v>99</v>
      </c>
      <c r="CN162" s="5" t="s">
        <v>99</v>
      </c>
      <c r="CO162" s="5" t="s">
        <v>99</v>
      </c>
      <c r="CP162" s="13" t="s">
        <v>1593</v>
      </c>
      <c r="CQ162" s="6"/>
      <c r="CR162" s="6"/>
      <c r="CS162" s="6"/>
      <c r="CT162" s="6"/>
      <c r="CU162" s="6"/>
      <c r="CV162" s="6"/>
      <c r="CW162" s="6"/>
      <c r="CX162" s="6"/>
      <c r="CY162" s="6"/>
      <c r="CZ162" s="6"/>
    </row>
    <row r="163">
      <c r="A163" s="5" t="s">
        <v>94</v>
      </c>
      <c r="B163" s="5" t="s">
        <v>1487</v>
      </c>
      <c r="C163" s="5" t="s">
        <v>1566</v>
      </c>
      <c r="D163" s="5">
        <v>656.0</v>
      </c>
      <c r="E163" s="5" t="s">
        <v>99</v>
      </c>
      <c r="F163" s="5">
        <v>1978.0</v>
      </c>
      <c r="G163" s="5" t="s">
        <v>99</v>
      </c>
      <c r="H163" s="5" t="s">
        <v>99</v>
      </c>
      <c r="I163" s="5" t="s">
        <v>130</v>
      </c>
      <c r="J163" s="5" t="s">
        <v>118</v>
      </c>
      <c r="K163" s="5" t="s">
        <v>145</v>
      </c>
      <c r="L163" s="5" t="s">
        <v>99</v>
      </c>
      <c r="M163" s="5" t="s">
        <v>99</v>
      </c>
      <c r="N163" s="5">
        <v>2.0</v>
      </c>
      <c r="O163" s="10" t="s">
        <v>1594</v>
      </c>
      <c r="P163" s="5" t="s">
        <v>1595</v>
      </c>
      <c r="Q163" s="5" t="s">
        <v>1596</v>
      </c>
      <c r="R163" s="5" t="s">
        <v>99</v>
      </c>
      <c r="S163" s="5" t="s">
        <v>1597</v>
      </c>
      <c r="T163" s="5" t="s">
        <v>99</v>
      </c>
      <c r="U163" s="5" t="s">
        <v>99</v>
      </c>
      <c r="V163" s="5" t="s">
        <v>99</v>
      </c>
      <c r="W163" s="5" t="s">
        <v>99</v>
      </c>
      <c r="X163" s="5">
        <v>200.0</v>
      </c>
      <c r="Y163" s="5" t="s">
        <v>99</v>
      </c>
      <c r="Z163" s="5" t="s">
        <v>99</v>
      </c>
      <c r="AA163" s="5" t="s">
        <v>99</v>
      </c>
      <c r="AB163" s="5" t="s">
        <v>99</v>
      </c>
      <c r="AC163" s="5" t="s">
        <v>279</v>
      </c>
      <c r="AD163" s="5" t="s">
        <v>99</v>
      </c>
      <c r="AE163" s="5" t="s">
        <v>99</v>
      </c>
      <c r="AF163" s="5" t="s">
        <v>99</v>
      </c>
      <c r="AG163" s="5" t="s">
        <v>99</v>
      </c>
      <c r="AH163" s="5" t="s">
        <v>99</v>
      </c>
      <c r="AI163" s="5" t="s">
        <v>99</v>
      </c>
      <c r="AJ163" s="5" t="s">
        <v>99</v>
      </c>
      <c r="AK163" s="10" t="s">
        <v>99</v>
      </c>
      <c r="AL163" s="5" t="s">
        <v>99</v>
      </c>
      <c r="AM163" s="5" t="s">
        <v>99</v>
      </c>
      <c r="AN163" s="5" t="s">
        <v>99</v>
      </c>
      <c r="AO163" s="5" t="s">
        <v>99</v>
      </c>
      <c r="AP163" s="5" t="s">
        <v>99</v>
      </c>
      <c r="AQ163" s="5" t="s">
        <v>99</v>
      </c>
      <c r="AR163" s="5" t="s">
        <v>99</v>
      </c>
      <c r="AS163" s="5" t="s">
        <v>99</v>
      </c>
      <c r="AT163" s="5" t="s">
        <v>99</v>
      </c>
      <c r="AU163" s="5" t="s">
        <v>99</v>
      </c>
      <c r="AV163" s="5" t="s">
        <v>99</v>
      </c>
      <c r="AW163" s="5" t="s">
        <v>99</v>
      </c>
      <c r="AX163" s="5" t="s">
        <v>99</v>
      </c>
      <c r="AY163" s="5" t="s">
        <v>99</v>
      </c>
      <c r="AZ163" s="5" t="s">
        <v>99</v>
      </c>
      <c r="BA163" s="5" t="s">
        <v>99</v>
      </c>
      <c r="BB163" s="5" t="s">
        <v>99</v>
      </c>
      <c r="BC163" s="5" t="s">
        <v>99</v>
      </c>
      <c r="BD163" s="5" t="s">
        <v>99</v>
      </c>
      <c r="BE163" s="5" t="s">
        <v>99</v>
      </c>
      <c r="BF163" s="5" t="s">
        <v>99</v>
      </c>
      <c r="BG163" s="5" t="s">
        <v>99</v>
      </c>
      <c r="BH163" s="5" t="s">
        <v>99</v>
      </c>
      <c r="BI163" s="5" t="s">
        <v>99</v>
      </c>
      <c r="BJ163" s="5" t="s">
        <v>99</v>
      </c>
      <c r="BK163" s="5" t="s">
        <v>99</v>
      </c>
      <c r="BL163" s="5" t="s">
        <v>99</v>
      </c>
      <c r="BM163" s="5" t="s">
        <v>99</v>
      </c>
      <c r="BN163" s="5" t="s">
        <v>1598</v>
      </c>
      <c r="BO163" s="5" t="s">
        <v>99</v>
      </c>
      <c r="BP163" s="5" t="s">
        <v>99</v>
      </c>
      <c r="BQ163" s="5" t="s">
        <v>99</v>
      </c>
      <c r="BR163" s="5" t="s">
        <v>99</v>
      </c>
      <c r="BS163" s="5" t="s">
        <v>99</v>
      </c>
      <c r="BT163" s="5" t="s">
        <v>99</v>
      </c>
      <c r="BU163" s="5">
        <v>1.0</v>
      </c>
      <c r="BV163" s="5" t="s">
        <v>99</v>
      </c>
      <c r="BW163" s="5" t="s">
        <v>99</v>
      </c>
      <c r="BX163" s="5">
        <v>9.0</v>
      </c>
      <c r="BY163" s="5" t="s">
        <v>99</v>
      </c>
      <c r="BZ163" s="5" t="s">
        <v>99</v>
      </c>
      <c r="CA163" s="5" t="s">
        <v>99</v>
      </c>
      <c r="CB163" s="5" t="s">
        <v>99</v>
      </c>
      <c r="CC163" s="5" t="s">
        <v>99</v>
      </c>
      <c r="CD163" s="5" t="s">
        <v>99</v>
      </c>
      <c r="CE163" s="5" t="s">
        <v>99</v>
      </c>
      <c r="CF163" s="5" t="s">
        <v>112</v>
      </c>
      <c r="CG163" s="5">
        <v>5.0</v>
      </c>
      <c r="CH163" s="5" t="s">
        <v>99</v>
      </c>
      <c r="CI163" s="5" t="s">
        <v>99</v>
      </c>
      <c r="CJ163" s="5" t="s">
        <v>1599</v>
      </c>
      <c r="CK163" s="5" t="s">
        <v>99</v>
      </c>
      <c r="CL163" s="5" t="s">
        <v>99</v>
      </c>
      <c r="CM163" s="5" t="s">
        <v>99</v>
      </c>
      <c r="CN163" s="5" t="s">
        <v>99</v>
      </c>
      <c r="CO163" s="5" t="s">
        <v>99</v>
      </c>
      <c r="CP163" s="13" t="s">
        <v>1600</v>
      </c>
      <c r="CQ163" s="6"/>
      <c r="CR163" s="6"/>
      <c r="CS163" s="6"/>
      <c r="CT163" s="6"/>
      <c r="CU163" s="6"/>
      <c r="CV163" s="6"/>
      <c r="CW163" s="6"/>
      <c r="CX163" s="6"/>
      <c r="CY163" s="6"/>
      <c r="CZ163" s="6"/>
    </row>
    <row r="164">
      <c r="A164" s="5" t="s">
        <v>94</v>
      </c>
      <c r="B164" s="5" t="s">
        <v>1487</v>
      </c>
      <c r="C164" s="5" t="s">
        <v>1566</v>
      </c>
      <c r="D164" s="5">
        <v>7662.0</v>
      </c>
      <c r="E164" s="5" t="s">
        <v>97</v>
      </c>
      <c r="F164" s="5">
        <v>1984.0</v>
      </c>
      <c r="G164" s="5" t="s">
        <v>191</v>
      </c>
      <c r="H164" s="5" t="s">
        <v>99</v>
      </c>
      <c r="I164" s="5" t="s">
        <v>144</v>
      </c>
      <c r="J164" s="5" t="s">
        <v>101</v>
      </c>
      <c r="K164" s="5" t="s">
        <v>102</v>
      </c>
      <c r="L164" s="5" t="s">
        <v>99</v>
      </c>
      <c r="M164" s="5" t="s">
        <v>103</v>
      </c>
      <c r="N164" s="5">
        <v>2.0</v>
      </c>
      <c r="O164" s="10" t="s">
        <v>1601</v>
      </c>
      <c r="P164" s="5" t="s">
        <v>1602</v>
      </c>
      <c r="Q164" s="5" t="s">
        <v>1603</v>
      </c>
      <c r="R164" s="5" t="s">
        <v>1604</v>
      </c>
      <c r="S164" s="5" t="s">
        <v>99</v>
      </c>
      <c r="T164" s="5">
        <v>45.0836195</v>
      </c>
      <c r="U164" s="5">
        <v>-122.488734</v>
      </c>
      <c r="V164" s="5">
        <v>171.98</v>
      </c>
      <c r="W164" s="5">
        <v>530.0</v>
      </c>
      <c r="X164" s="5">
        <v>1907.0</v>
      </c>
      <c r="Y164" s="5" t="s">
        <v>184</v>
      </c>
      <c r="Z164" s="5" t="s">
        <v>161</v>
      </c>
      <c r="AA164" s="5" t="s">
        <v>99</v>
      </c>
      <c r="AB164" s="5" t="s">
        <v>99</v>
      </c>
      <c r="AC164" s="5" t="s">
        <v>1605</v>
      </c>
      <c r="AD164" s="5" t="s">
        <v>1606</v>
      </c>
      <c r="AE164" s="5" t="s">
        <v>99</v>
      </c>
      <c r="AF164" s="5" t="s">
        <v>99</v>
      </c>
      <c r="AG164" s="5" t="s">
        <v>99</v>
      </c>
      <c r="AH164" s="5" t="s">
        <v>99</v>
      </c>
      <c r="AI164" s="5" t="s">
        <v>99</v>
      </c>
      <c r="AJ164" s="5" t="s">
        <v>99</v>
      </c>
      <c r="AK164" s="10" t="s">
        <v>112</v>
      </c>
      <c r="AL164" s="5">
        <v>1.0</v>
      </c>
      <c r="AM164" s="5">
        <v>7.5</v>
      </c>
      <c r="AN164" s="5" t="s">
        <v>99</v>
      </c>
      <c r="AO164" s="5" t="s">
        <v>99</v>
      </c>
      <c r="AP164" s="5" t="s">
        <v>99</v>
      </c>
      <c r="AQ164" s="5" t="s">
        <v>99</v>
      </c>
      <c r="AR164" s="5" t="s">
        <v>99</v>
      </c>
      <c r="AS164" s="5" t="s">
        <v>99</v>
      </c>
      <c r="AT164" s="5" t="s">
        <v>99</v>
      </c>
      <c r="AU164" s="5" t="s">
        <v>99</v>
      </c>
      <c r="AV164" s="5" t="s">
        <v>164</v>
      </c>
      <c r="AW164" s="5" t="s">
        <v>99</v>
      </c>
      <c r="AX164" s="5" t="s">
        <v>99</v>
      </c>
      <c r="AY164" s="5" t="s">
        <v>99</v>
      </c>
      <c r="AZ164" s="5" t="s">
        <v>99</v>
      </c>
      <c r="BA164" s="5" t="s">
        <v>99</v>
      </c>
      <c r="BB164" s="5" t="s">
        <v>99</v>
      </c>
      <c r="BC164" s="5" t="s">
        <v>99</v>
      </c>
      <c r="BD164" s="5" t="s">
        <v>99</v>
      </c>
      <c r="BE164" s="5" t="s">
        <v>99</v>
      </c>
      <c r="BF164" s="5" t="s">
        <v>99</v>
      </c>
      <c r="BG164" s="5" t="s">
        <v>99</v>
      </c>
      <c r="BH164" s="5" t="s">
        <v>99</v>
      </c>
      <c r="BI164" s="5" t="s">
        <v>99</v>
      </c>
      <c r="BJ164" s="5" t="s">
        <v>681</v>
      </c>
      <c r="BK164" s="5" t="s">
        <v>99</v>
      </c>
      <c r="BL164" s="5" t="s">
        <v>1607</v>
      </c>
      <c r="BM164" s="5" t="s">
        <v>99</v>
      </c>
      <c r="BN164" s="5" t="s">
        <v>1608</v>
      </c>
      <c r="BO164" s="5" t="s">
        <v>112</v>
      </c>
      <c r="BP164" s="5" t="s">
        <v>1352</v>
      </c>
      <c r="BQ164" s="5" t="s">
        <v>113</v>
      </c>
      <c r="BR164" s="5" t="s">
        <v>99</v>
      </c>
      <c r="BS164" s="5" t="s">
        <v>99</v>
      </c>
      <c r="BT164" s="5" t="s">
        <v>99</v>
      </c>
      <c r="BU164" s="5" t="s">
        <v>99</v>
      </c>
      <c r="BV164" s="5" t="s">
        <v>99</v>
      </c>
      <c r="BW164" s="5" t="s">
        <v>99</v>
      </c>
      <c r="BX164" s="5" t="s">
        <v>99</v>
      </c>
      <c r="BY164" s="5" t="s">
        <v>99</v>
      </c>
      <c r="BZ164" s="5" t="s">
        <v>99</v>
      </c>
      <c r="CA164" s="5" t="s">
        <v>99</v>
      </c>
      <c r="CB164" s="5" t="s">
        <v>99</v>
      </c>
      <c r="CC164" s="5" t="s">
        <v>99</v>
      </c>
      <c r="CD164" s="5" t="s">
        <v>99</v>
      </c>
      <c r="CE164" s="5" t="s">
        <v>99</v>
      </c>
      <c r="CF164" s="5" t="s">
        <v>99</v>
      </c>
      <c r="CG164" s="5" t="s">
        <v>99</v>
      </c>
      <c r="CH164" s="5" t="s">
        <v>99</v>
      </c>
      <c r="CI164" s="5" t="s">
        <v>99</v>
      </c>
      <c r="CJ164" s="5" t="s">
        <v>99</v>
      </c>
      <c r="CK164" s="10" t="s">
        <v>1609</v>
      </c>
      <c r="CL164" s="5" t="s">
        <v>112</v>
      </c>
      <c r="CM164" s="5" t="s">
        <v>99</v>
      </c>
      <c r="CN164" s="5" t="s">
        <v>99</v>
      </c>
      <c r="CO164" s="5" t="s">
        <v>99</v>
      </c>
      <c r="CP164" s="13" t="s">
        <v>1610</v>
      </c>
      <c r="CQ164" s="6"/>
      <c r="CR164" s="6"/>
      <c r="CS164" s="6"/>
      <c r="CT164" s="6"/>
      <c r="CU164" s="6"/>
      <c r="CV164" s="6"/>
      <c r="CW164" s="6"/>
      <c r="CX164" s="6"/>
      <c r="CY164" s="6"/>
      <c r="CZ164" s="6"/>
    </row>
    <row r="165">
      <c r="A165" s="5" t="s">
        <v>94</v>
      </c>
      <c r="B165" s="5" t="s">
        <v>1487</v>
      </c>
      <c r="C165" s="5" t="s">
        <v>1566</v>
      </c>
      <c r="D165" s="5">
        <v>653.0</v>
      </c>
      <c r="E165" s="5" t="s">
        <v>99</v>
      </c>
      <c r="F165" s="5">
        <v>1987.0</v>
      </c>
      <c r="G165" s="5" t="s">
        <v>157</v>
      </c>
      <c r="H165" s="5">
        <v>20.0</v>
      </c>
      <c r="I165" s="5" t="s">
        <v>144</v>
      </c>
      <c r="J165" s="5" t="s">
        <v>118</v>
      </c>
      <c r="K165" s="5" t="s">
        <v>193</v>
      </c>
      <c r="L165" s="5" t="s">
        <v>99</v>
      </c>
      <c r="M165" s="5" t="s">
        <v>99</v>
      </c>
      <c r="N165" s="5">
        <v>2.0</v>
      </c>
      <c r="O165" s="10" t="s">
        <v>1611</v>
      </c>
      <c r="P165" s="5" t="s">
        <v>1612</v>
      </c>
      <c r="Q165" s="5" t="s">
        <v>1613</v>
      </c>
      <c r="R165" s="5" t="s">
        <v>1614</v>
      </c>
      <c r="S165" s="5" t="s">
        <v>1615</v>
      </c>
      <c r="T165" s="5" t="s">
        <v>99</v>
      </c>
      <c r="U165" s="5" t="s">
        <v>99</v>
      </c>
      <c r="V165" s="5" t="s">
        <v>99</v>
      </c>
      <c r="W165" s="5" t="s">
        <v>99</v>
      </c>
      <c r="X165" s="5" t="s">
        <v>99</v>
      </c>
      <c r="Y165" s="5" t="s">
        <v>184</v>
      </c>
      <c r="Z165" s="5" t="s">
        <v>99</v>
      </c>
      <c r="AA165" s="5" t="s">
        <v>214</v>
      </c>
      <c r="AB165" s="5">
        <v>29.0</v>
      </c>
      <c r="AC165" s="5" t="s">
        <v>99</v>
      </c>
      <c r="AD165" s="5" t="s">
        <v>1616</v>
      </c>
      <c r="AE165" s="5" t="s">
        <v>99</v>
      </c>
      <c r="AF165" s="5" t="s">
        <v>99</v>
      </c>
      <c r="AG165" s="5">
        <v>4.5</v>
      </c>
      <c r="AH165" s="27">
        <f>CONVERT(AI165, "ft", "m")</f>
        <v>182.88</v>
      </c>
      <c r="AI165" s="22">
        <v>600.0</v>
      </c>
      <c r="AJ165" s="25">
        <v>200.0</v>
      </c>
      <c r="AK165" s="25" t="s">
        <v>99</v>
      </c>
      <c r="AL165" s="5" t="s">
        <v>99</v>
      </c>
      <c r="AM165" s="5" t="s">
        <v>99</v>
      </c>
      <c r="AN165" s="5" t="s">
        <v>99</v>
      </c>
      <c r="AO165" s="5" t="s">
        <v>99</v>
      </c>
      <c r="AP165" s="5" t="s">
        <v>99</v>
      </c>
      <c r="AQ165" s="5" t="s">
        <v>99</v>
      </c>
      <c r="AR165" s="5" t="s">
        <v>99</v>
      </c>
      <c r="AS165" s="5" t="s">
        <v>99</v>
      </c>
      <c r="AT165" s="5" t="s">
        <v>99</v>
      </c>
      <c r="AU165" s="5" t="s">
        <v>99</v>
      </c>
      <c r="AV165" s="5" t="s">
        <v>99</v>
      </c>
      <c r="AW165" s="5" t="s">
        <v>99</v>
      </c>
      <c r="AX165" s="5" t="s">
        <v>99</v>
      </c>
      <c r="AY165" s="5" t="s">
        <v>99</v>
      </c>
      <c r="AZ165" s="5" t="s">
        <v>99</v>
      </c>
      <c r="BA165" s="5" t="s">
        <v>99</v>
      </c>
      <c r="BB165" s="5" t="s">
        <v>99</v>
      </c>
      <c r="BC165" s="5" t="s">
        <v>99</v>
      </c>
      <c r="BD165" s="5" t="s">
        <v>99</v>
      </c>
      <c r="BE165" s="5" t="s">
        <v>99</v>
      </c>
      <c r="BF165" s="5" t="s">
        <v>99</v>
      </c>
      <c r="BG165" s="5" t="s">
        <v>99</v>
      </c>
      <c r="BH165" s="5" t="s">
        <v>99</v>
      </c>
      <c r="BI165" s="5" t="s">
        <v>99</v>
      </c>
      <c r="BJ165" s="5" t="s">
        <v>99</v>
      </c>
      <c r="BK165" s="5" t="s">
        <v>99</v>
      </c>
      <c r="BL165" s="5" t="s">
        <v>99</v>
      </c>
      <c r="BM165" s="5" t="s">
        <v>99</v>
      </c>
      <c r="BN165" s="5" t="s">
        <v>99</v>
      </c>
      <c r="BO165" s="5" t="s">
        <v>99</v>
      </c>
      <c r="BP165" s="5" t="s">
        <v>99</v>
      </c>
      <c r="BQ165" s="5" t="s">
        <v>99</v>
      </c>
      <c r="BR165" s="5" t="s">
        <v>1617</v>
      </c>
      <c r="BS165" s="5" t="s">
        <v>99</v>
      </c>
      <c r="BT165" s="5" t="s">
        <v>99</v>
      </c>
      <c r="BU165" s="5" t="s">
        <v>99</v>
      </c>
      <c r="BV165" s="5" t="s">
        <v>99</v>
      </c>
      <c r="BW165" s="5" t="s">
        <v>99</v>
      </c>
      <c r="BX165" s="5" t="s">
        <v>99</v>
      </c>
      <c r="BY165" s="5" t="s">
        <v>99</v>
      </c>
      <c r="BZ165" s="5" t="s">
        <v>99</v>
      </c>
      <c r="CA165" s="5" t="s">
        <v>99</v>
      </c>
      <c r="CB165" s="5" t="s">
        <v>99</v>
      </c>
      <c r="CC165" s="5" t="s">
        <v>99</v>
      </c>
      <c r="CD165" s="5" t="s">
        <v>99</v>
      </c>
      <c r="CE165" s="5" t="s">
        <v>99</v>
      </c>
      <c r="CF165" s="5" t="s">
        <v>99</v>
      </c>
      <c r="CG165" s="5" t="s">
        <v>99</v>
      </c>
      <c r="CH165" s="5" t="s">
        <v>99</v>
      </c>
      <c r="CI165" s="5" t="s">
        <v>99</v>
      </c>
      <c r="CJ165" s="5" t="s">
        <v>99</v>
      </c>
      <c r="CK165" s="5" t="s">
        <v>99</v>
      </c>
      <c r="CL165" s="5" t="s">
        <v>99</v>
      </c>
      <c r="CM165" s="5" t="s">
        <v>99</v>
      </c>
      <c r="CN165" s="5" t="s">
        <v>99</v>
      </c>
      <c r="CO165" s="5" t="s">
        <v>99</v>
      </c>
      <c r="CP165" s="13" t="s">
        <v>1618</v>
      </c>
      <c r="CQ165" s="6"/>
      <c r="CR165" s="6"/>
      <c r="CS165" s="6"/>
      <c r="CT165" s="6"/>
      <c r="CU165" s="6"/>
      <c r="CV165" s="6"/>
      <c r="CW165" s="6"/>
      <c r="CX165" s="6"/>
      <c r="CY165" s="6"/>
      <c r="CZ165" s="6"/>
    </row>
    <row r="166">
      <c r="A166" s="5" t="s">
        <v>94</v>
      </c>
      <c r="B166" s="5" t="s">
        <v>1487</v>
      </c>
      <c r="C166" s="5" t="s">
        <v>1566</v>
      </c>
      <c r="D166" s="5">
        <v>624.0</v>
      </c>
      <c r="E166" s="5" t="s">
        <v>99</v>
      </c>
      <c r="F166" s="5">
        <v>1991.0</v>
      </c>
      <c r="G166" s="5" t="s">
        <v>143</v>
      </c>
      <c r="H166" s="5" t="s">
        <v>99</v>
      </c>
      <c r="I166" s="5" t="s">
        <v>144</v>
      </c>
      <c r="J166" s="5" t="s">
        <v>118</v>
      </c>
      <c r="K166" s="5" t="s">
        <v>193</v>
      </c>
      <c r="L166" s="5" t="s">
        <v>99</v>
      </c>
      <c r="M166" s="5" t="s">
        <v>99</v>
      </c>
      <c r="N166" s="5">
        <v>1.0</v>
      </c>
      <c r="O166" s="5" t="s">
        <v>1619</v>
      </c>
      <c r="P166" s="5" t="s">
        <v>1620</v>
      </c>
      <c r="Q166" s="5" t="s">
        <v>1621</v>
      </c>
      <c r="R166" s="5" t="s">
        <v>1622</v>
      </c>
      <c r="S166" s="5" t="s">
        <v>1623</v>
      </c>
      <c r="T166" s="5" t="s">
        <v>99</v>
      </c>
      <c r="U166" s="5" t="s">
        <v>99</v>
      </c>
      <c r="V166" s="5" t="s">
        <v>99</v>
      </c>
      <c r="W166" s="5" t="s">
        <v>99</v>
      </c>
      <c r="X166" s="5">
        <v>100.0</v>
      </c>
      <c r="Y166" s="5" t="s">
        <v>99</v>
      </c>
      <c r="Z166" s="5" t="s">
        <v>99</v>
      </c>
      <c r="AA166" s="5" t="s">
        <v>99</v>
      </c>
      <c r="AB166" s="5" t="s">
        <v>99</v>
      </c>
      <c r="AC166" s="5" t="s">
        <v>1624</v>
      </c>
      <c r="AD166" s="5" t="s">
        <v>99</v>
      </c>
      <c r="AE166" s="5" t="s">
        <v>99</v>
      </c>
      <c r="AF166" s="5" t="s">
        <v>99</v>
      </c>
      <c r="AG166" s="5">
        <v>2.0</v>
      </c>
      <c r="AH166" s="15" t="s">
        <v>99</v>
      </c>
      <c r="AI166" s="22" t="s">
        <v>99</v>
      </c>
      <c r="AJ166" s="25" t="s">
        <v>99</v>
      </c>
      <c r="AK166" s="25" t="s">
        <v>99</v>
      </c>
      <c r="AL166" s="5" t="s">
        <v>99</v>
      </c>
      <c r="AM166" s="5" t="s">
        <v>99</v>
      </c>
      <c r="AN166" s="5" t="s">
        <v>99</v>
      </c>
      <c r="AO166" s="5" t="s">
        <v>99</v>
      </c>
      <c r="AP166" s="5" t="s">
        <v>99</v>
      </c>
      <c r="AQ166" s="5" t="s">
        <v>99</v>
      </c>
      <c r="AR166" s="5" t="s">
        <v>99</v>
      </c>
      <c r="AS166" s="5" t="s">
        <v>99</v>
      </c>
      <c r="AT166" s="5" t="s">
        <v>99</v>
      </c>
      <c r="AU166" s="5" t="s">
        <v>99</v>
      </c>
      <c r="AV166" s="5" t="s">
        <v>99</v>
      </c>
      <c r="AW166" s="5" t="s">
        <v>99</v>
      </c>
      <c r="AX166" s="5" t="s">
        <v>99</v>
      </c>
      <c r="AY166" s="5" t="s">
        <v>99</v>
      </c>
      <c r="AZ166" s="5" t="s">
        <v>99</v>
      </c>
      <c r="BA166" s="5" t="s">
        <v>99</v>
      </c>
      <c r="BB166" s="5" t="s">
        <v>99</v>
      </c>
      <c r="BC166" s="5" t="s">
        <v>99</v>
      </c>
      <c r="BD166" s="5" t="s">
        <v>99</v>
      </c>
      <c r="BE166" s="5" t="s">
        <v>99</v>
      </c>
      <c r="BF166" s="5" t="s">
        <v>99</v>
      </c>
      <c r="BG166" s="5" t="s">
        <v>99</v>
      </c>
      <c r="BH166" s="5" t="s">
        <v>99</v>
      </c>
      <c r="BI166" s="5" t="s">
        <v>99</v>
      </c>
      <c r="BJ166" s="5" t="s">
        <v>99</v>
      </c>
      <c r="BK166" s="5" t="s">
        <v>99</v>
      </c>
      <c r="BL166" s="5" t="s">
        <v>99</v>
      </c>
      <c r="BM166" s="5" t="s">
        <v>99</v>
      </c>
      <c r="BN166" s="5" t="s">
        <v>99</v>
      </c>
      <c r="BO166" s="5" t="s">
        <v>99</v>
      </c>
      <c r="BP166" s="5" t="s">
        <v>99</v>
      </c>
      <c r="BQ166" s="5" t="s">
        <v>99</v>
      </c>
      <c r="BR166" s="5" t="s">
        <v>1625</v>
      </c>
      <c r="BS166" s="5" t="s">
        <v>99</v>
      </c>
      <c r="BT166" s="5" t="s">
        <v>99</v>
      </c>
      <c r="BU166" s="5" t="s">
        <v>99</v>
      </c>
      <c r="BV166" s="5" t="s">
        <v>99</v>
      </c>
      <c r="BW166" s="5" t="s">
        <v>99</v>
      </c>
      <c r="BX166" s="5" t="s">
        <v>99</v>
      </c>
      <c r="BY166" s="5" t="s">
        <v>99</v>
      </c>
      <c r="BZ166" s="5" t="s">
        <v>99</v>
      </c>
      <c r="CA166" s="5" t="s">
        <v>99</v>
      </c>
      <c r="CB166" s="5" t="s">
        <v>99</v>
      </c>
      <c r="CC166" s="5" t="s">
        <v>99</v>
      </c>
      <c r="CD166" s="5" t="s">
        <v>99</v>
      </c>
      <c r="CE166" s="5" t="s">
        <v>99</v>
      </c>
      <c r="CF166" s="5" t="s">
        <v>99</v>
      </c>
      <c r="CG166" s="5" t="s">
        <v>99</v>
      </c>
      <c r="CH166" s="5" t="s">
        <v>99</v>
      </c>
      <c r="CI166" s="5" t="s">
        <v>99</v>
      </c>
      <c r="CJ166" s="5" t="s">
        <v>99</v>
      </c>
      <c r="CK166" s="10" t="s">
        <v>1626</v>
      </c>
      <c r="CL166" s="5" t="s">
        <v>99</v>
      </c>
      <c r="CM166" s="5" t="s">
        <v>99</v>
      </c>
      <c r="CN166" s="5" t="s">
        <v>99</v>
      </c>
      <c r="CO166" s="5" t="s">
        <v>99</v>
      </c>
      <c r="CP166" s="13" t="s">
        <v>1627</v>
      </c>
      <c r="CQ166" s="6"/>
      <c r="CR166" s="6"/>
      <c r="CS166" s="6"/>
      <c r="CT166" s="6"/>
      <c r="CU166" s="6"/>
      <c r="CV166" s="6"/>
      <c r="CW166" s="6"/>
      <c r="CX166" s="6"/>
      <c r="CY166" s="6"/>
      <c r="CZ166" s="6"/>
    </row>
    <row r="167">
      <c r="A167" s="5" t="s">
        <v>94</v>
      </c>
      <c r="B167" s="5" t="s">
        <v>1487</v>
      </c>
      <c r="C167" s="5" t="s">
        <v>1566</v>
      </c>
      <c r="D167" s="5">
        <v>12216.0</v>
      </c>
      <c r="E167" s="5" t="s">
        <v>97</v>
      </c>
      <c r="F167" s="5">
        <v>1993.0</v>
      </c>
      <c r="G167" s="5" t="s">
        <v>157</v>
      </c>
      <c r="H167" s="5" t="s">
        <v>99</v>
      </c>
      <c r="I167" s="5" t="s">
        <v>144</v>
      </c>
      <c r="J167" s="5" t="s">
        <v>101</v>
      </c>
      <c r="K167" s="5" t="s">
        <v>102</v>
      </c>
      <c r="L167" s="5" t="s">
        <v>99</v>
      </c>
      <c r="M167" s="5" t="s">
        <v>131</v>
      </c>
      <c r="N167" s="5">
        <v>1.0</v>
      </c>
      <c r="O167" s="10" t="s">
        <v>1628</v>
      </c>
      <c r="P167" s="5" t="s">
        <v>1629</v>
      </c>
      <c r="Q167" s="5" t="s">
        <v>1630</v>
      </c>
      <c r="R167" s="5" t="s">
        <v>1631</v>
      </c>
      <c r="S167" s="5" t="s">
        <v>1632</v>
      </c>
      <c r="T167" s="5" t="s">
        <v>99</v>
      </c>
      <c r="U167" s="5" t="s">
        <v>99</v>
      </c>
      <c r="V167" s="5" t="s">
        <v>99</v>
      </c>
      <c r="W167" s="5" t="s">
        <v>99</v>
      </c>
      <c r="X167" s="5">
        <v>1507.0</v>
      </c>
      <c r="Y167" s="5" t="s">
        <v>99</v>
      </c>
      <c r="Z167" s="5" t="s">
        <v>161</v>
      </c>
      <c r="AA167" s="5" t="s">
        <v>99</v>
      </c>
      <c r="AB167" s="5" t="s">
        <v>99</v>
      </c>
      <c r="AC167" s="5" t="s">
        <v>576</v>
      </c>
      <c r="AD167" s="5" t="s">
        <v>1633</v>
      </c>
      <c r="AE167" s="5" t="s">
        <v>99</v>
      </c>
      <c r="AF167" s="5" t="s">
        <v>99</v>
      </c>
      <c r="AG167" s="5" t="s">
        <v>99</v>
      </c>
      <c r="AH167" s="27">
        <f>CONVERT(AI167, "ft", "m")</f>
        <v>38.1</v>
      </c>
      <c r="AI167" s="22">
        <v>125.0</v>
      </c>
      <c r="AJ167" s="24">
        <f>CONVERT(AI167, "ft", "yd")</f>
        <v>41.66666667</v>
      </c>
      <c r="AK167" s="25" t="s">
        <v>99</v>
      </c>
      <c r="AL167" s="5">
        <v>1.0</v>
      </c>
      <c r="AM167" s="5">
        <v>6.75</v>
      </c>
      <c r="AN167" s="5" t="s">
        <v>99</v>
      </c>
      <c r="AO167" s="5" t="s">
        <v>99</v>
      </c>
      <c r="AP167" s="5" t="s">
        <v>99</v>
      </c>
      <c r="AQ167" s="5" t="s">
        <v>99</v>
      </c>
      <c r="AR167" s="5" t="s">
        <v>99</v>
      </c>
      <c r="AS167" s="5" t="s">
        <v>99</v>
      </c>
      <c r="AT167" s="5" t="s">
        <v>99</v>
      </c>
      <c r="AU167" s="5" t="s">
        <v>99</v>
      </c>
      <c r="AV167" s="5" t="s">
        <v>99</v>
      </c>
      <c r="AW167" s="5" t="s">
        <v>99</v>
      </c>
      <c r="AX167" s="5" t="s">
        <v>99</v>
      </c>
      <c r="AY167" s="5" t="s">
        <v>99</v>
      </c>
      <c r="AZ167" s="5" t="s">
        <v>99</v>
      </c>
      <c r="BA167" s="5" t="s">
        <v>99</v>
      </c>
      <c r="BB167" s="5" t="s">
        <v>99</v>
      </c>
      <c r="BC167" s="5" t="s">
        <v>99</v>
      </c>
      <c r="BD167" s="5" t="s">
        <v>99</v>
      </c>
      <c r="BE167" s="5" t="s">
        <v>99</v>
      </c>
      <c r="BF167" s="5" t="s">
        <v>99</v>
      </c>
      <c r="BG167" s="5" t="s">
        <v>99</v>
      </c>
      <c r="BH167" s="5" t="s">
        <v>99</v>
      </c>
      <c r="BI167" s="5" t="s">
        <v>99</v>
      </c>
      <c r="BJ167" s="5" t="s">
        <v>99</v>
      </c>
      <c r="BK167" s="5" t="s">
        <v>99</v>
      </c>
      <c r="BL167" s="5" t="s">
        <v>99</v>
      </c>
      <c r="BM167" s="5" t="s">
        <v>99</v>
      </c>
      <c r="BN167" s="5" t="s">
        <v>1634</v>
      </c>
      <c r="BO167" s="5" t="s">
        <v>99</v>
      </c>
      <c r="BP167" s="5" t="s">
        <v>1635</v>
      </c>
      <c r="BQ167" s="5" t="s">
        <v>113</v>
      </c>
      <c r="BR167" s="5" t="s">
        <v>99</v>
      </c>
      <c r="BS167" s="5" t="s">
        <v>99</v>
      </c>
      <c r="BT167" s="5" t="s">
        <v>99</v>
      </c>
      <c r="BU167" s="5" t="s">
        <v>99</v>
      </c>
      <c r="BV167" s="5" t="s">
        <v>99</v>
      </c>
      <c r="BW167" s="5" t="s">
        <v>99</v>
      </c>
      <c r="BX167" s="5" t="s">
        <v>99</v>
      </c>
      <c r="BY167" s="5" t="s">
        <v>99</v>
      </c>
      <c r="BZ167" s="5" t="s">
        <v>99</v>
      </c>
      <c r="CA167" s="5" t="s">
        <v>99</v>
      </c>
      <c r="CB167" s="5" t="s">
        <v>99</v>
      </c>
      <c r="CC167" s="5" t="s">
        <v>99</v>
      </c>
      <c r="CD167" s="5" t="s">
        <v>99</v>
      </c>
      <c r="CE167" s="5" t="s">
        <v>99</v>
      </c>
      <c r="CF167" s="5" t="s">
        <v>99</v>
      </c>
      <c r="CG167" s="5" t="s">
        <v>99</v>
      </c>
      <c r="CH167" s="5" t="s">
        <v>99</v>
      </c>
      <c r="CI167" s="5" t="s">
        <v>99</v>
      </c>
      <c r="CJ167" s="5" t="s">
        <v>99</v>
      </c>
      <c r="CK167" s="10" t="s">
        <v>1636</v>
      </c>
      <c r="CL167" s="5" t="s">
        <v>99</v>
      </c>
      <c r="CM167" s="5" t="s">
        <v>99</v>
      </c>
      <c r="CN167" s="5" t="s">
        <v>99</v>
      </c>
      <c r="CO167" s="5" t="s">
        <v>99</v>
      </c>
      <c r="CP167" s="13" t="s">
        <v>1637</v>
      </c>
      <c r="CQ167" s="6"/>
      <c r="CR167" s="6"/>
      <c r="CS167" s="6"/>
      <c r="CT167" s="6"/>
      <c r="CU167" s="6"/>
      <c r="CV167" s="6"/>
      <c r="CW167" s="6"/>
      <c r="CX167" s="6"/>
      <c r="CY167" s="6"/>
      <c r="CZ167" s="6"/>
    </row>
    <row r="168">
      <c r="A168" s="5" t="s">
        <v>94</v>
      </c>
      <c r="B168" s="5" t="s">
        <v>1487</v>
      </c>
      <c r="C168" s="5" t="s">
        <v>1566</v>
      </c>
      <c r="D168" s="5">
        <v>657.0</v>
      </c>
      <c r="E168" s="5" t="s">
        <v>99</v>
      </c>
      <c r="F168" s="5">
        <v>1993.0</v>
      </c>
      <c r="G168" s="5" t="s">
        <v>191</v>
      </c>
      <c r="H168" s="5">
        <v>2.0</v>
      </c>
      <c r="I168" s="5" t="s">
        <v>144</v>
      </c>
      <c r="J168" s="5" t="s">
        <v>118</v>
      </c>
      <c r="K168" s="5" t="s">
        <v>1638</v>
      </c>
      <c r="L168" s="5" t="s">
        <v>99</v>
      </c>
      <c r="M168" s="5" t="s">
        <v>99</v>
      </c>
      <c r="N168" s="5">
        <v>2.0</v>
      </c>
      <c r="O168" s="10" t="s">
        <v>1639</v>
      </c>
      <c r="P168" s="5" t="s">
        <v>1640</v>
      </c>
      <c r="Q168" s="5" t="s">
        <v>99</v>
      </c>
      <c r="R168" s="5" t="s">
        <v>1641</v>
      </c>
      <c r="S168" s="5" t="s">
        <v>1642</v>
      </c>
      <c r="T168" s="5" t="s">
        <v>99</v>
      </c>
      <c r="U168" s="5" t="s">
        <v>99</v>
      </c>
      <c r="V168" s="5" t="s">
        <v>99</v>
      </c>
      <c r="W168" s="5" t="s">
        <v>99</v>
      </c>
      <c r="X168" s="5">
        <v>130.0</v>
      </c>
      <c r="Y168" s="5" t="s">
        <v>99</v>
      </c>
      <c r="Z168" s="5" t="s">
        <v>99</v>
      </c>
      <c r="AA168" s="5" t="s">
        <v>539</v>
      </c>
      <c r="AB168" s="5">
        <v>100.0</v>
      </c>
      <c r="AC168" s="5" t="s">
        <v>561</v>
      </c>
      <c r="AD168" s="5" t="s">
        <v>99</v>
      </c>
      <c r="AE168" s="5" t="s">
        <v>99</v>
      </c>
      <c r="AF168" s="5" t="s">
        <v>99</v>
      </c>
      <c r="AG168" s="5" t="s">
        <v>99</v>
      </c>
      <c r="AH168" s="15" t="s">
        <v>99</v>
      </c>
      <c r="AI168" s="22" t="s">
        <v>99</v>
      </c>
      <c r="AJ168" s="25" t="s">
        <v>99</v>
      </c>
      <c r="AK168" s="25" t="s">
        <v>99</v>
      </c>
      <c r="AL168" s="5" t="s">
        <v>99</v>
      </c>
      <c r="AM168" s="5" t="s">
        <v>99</v>
      </c>
      <c r="AN168" s="5" t="s">
        <v>99</v>
      </c>
      <c r="AO168" s="5" t="s">
        <v>99</v>
      </c>
      <c r="AP168" s="5" t="s">
        <v>99</v>
      </c>
      <c r="AQ168" s="5" t="s">
        <v>99</v>
      </c>
      <c r="AR168" s="5" t="s">
        <v>99</v>
      </c>
      <c r="AS168" s="5" t="s">
        <v>99</v>
      </c>
      <c r="AT168" s="5" t="s">
        <v>99</v>
      </c>
      <c r="AU168" s="5" t="s">
        <v>99</v>
      </c>
      <c r="AV168" s="5" t="s">
        <v>99</v>
      </c>
      <c r="AW168" s="5" t="s">
        <v>99</v>
      </c>
      <c r="AX168" s="5" t="s">
        <v>99</v>
      </c>
      <c r="AY168" s="5" t="s">
        <v>99</v>
      </c>
      <c r="AZ168" s="5" t="s">
        <v>99</v>
      </c>
      <c r="BA168" s="5" t="s">
        <v>99</v>
      </c>
      <c r="BB168" s="5" t="s">
        <v>99</v>
      </c>
      <c r="BC168" s="5" t="s">
        <v>99</v>
      </c>
      <c r="BD168" s="5" t="s">
        <v>99</v>
      </c>
      <c r="BE168" s="5" t="s">
        <v>99</v>
      </c>
      <c r="BF168" s="5" t="s">
        <v>99</v>
      </c>
      <c r="BG168" s="5" t="s">
        <v>99</v>
      </c>
      <c r="BH168" s="5" t="s">
        <v>99</v>
      </c>
      <c r="BI168" s="5" t="s">
        <v>99</v>
      </c>
      <c r="BJ168" s="5" t="s">
        <v>99</v>
      </c>
      <c r="BK168" s="5" t="s">
        <v>112</v>
      </c>
      <c r="BL168" s="5" t="s">
        <v>99</v>
      </c>
      <c r="BM168" s="5" t="s">
        <v>99</v>
      </c>
      <c r="BN168" s="5" t="s">
        <v>99</v>
      </c>
      <c r="BO168" s="5" t="s">
        <v>99</v>
      </c>
      <c r="BP168" s="5" t="s">
        <v>99</v>
      </c>
      <c r="BQ168" s="5" t="s">
        <v>99</v>
      </c>
      <c r="BR168" s="5" t="s">
        <v>99</v>
      </c>
      <c r="BS168" s="5" t="s">
        <v>99</v>
      </c>
      <c r="BT168" s="5" t="s">
        <v>99</v>
      </c>
      <c r="BU168" s="5" t="s">
        <v>99</v>
      </c>
      <c r="BV168" s="5" t="s">
        <v>99</v>
      </c>
      <c r="BW168" s="5" t="s">
        <v>99</v>
      </c>
      <c r="BX168" s="5" t="s">
        <v>99</v>
      </c>
      <c r="BY168" s="5" t="s">
        <v>99</v>
      </c>
      <c r="BZ168" s="5" t="s">
        <v>99</v>
      </c>
      <c r="CA168" s="5" t="s">
        <v>99</v>
      </c>
      <c r="CB168" s="5" t="s">
        <v>99</v>
      </c>
      <c r="CC168" s="5" t="s">
        <v>99</v>
      </c>
      <c r="CD168" s="5" t="s">
        <v>99</v>
      </c>
      <c r="CE168" s="5" t="s">
        <v>99</v>
      </c>
      <c r="CF168" s="5" t="s">
        <v>99</v>
      </c>
      <c r="CG168" s="5" t="s">
        <v>99</v>
      </c>
      <c r="CH168" s="5" t="s">
        <v>99</v>
      </c>
      <c r="CI168" s="5" t="s">
        <v>99</v>
      </c>
      <c r="CJ168" s="5" t="s">
        <v>99</v>
      </c>
      <c r="CK168" s="5" t="s">
        <v>99</v>
      </c>
      <c r="CL168" s="5" t="s">
        <v>99</v>
      </c>
      <c r="CM168" s="5" t="s">
        <v>99</v>
      </c>
      <c r="CN168" s="5" t="s">
        <v>99</v>
      </c>
      <c r="CO168" s="5" t="s">
        <v>99</v>
      </c>
      <c r="CP168" s="13" t="s">
        <v>1643</v>
      </c>
      <c r="CQ168" s="6"/>
      <c r="CR168" s="6"/>
      <c r="CS168" s="6"/>
      <c r="CT168" s="6"/>
      <c r="CU168" s="6"/>
      <c r="CV168" s="6"/>
      <c r="CW168" s="6"/>
      <c r="CX168" s="6"/>
      <c r="CY168" s="6"/>
      <c r="CZ168" s="6"/>
    </row>
    <row r="169">
      <c r="A169" s="5" t="s">
        <v>94</v>
      </c>
      <c r="B169" s="5" t="s">
        <v>1487</v>
      </c>
      <c r="C169" s="5" t="s">
        <v>1566</v>
      </c>
      <c r="D169" s="5">
        <v>707.0</v>
      </c>
      <c r="E169" s="5" t="s">
        <v>99</v>
      </c>
      <c r="F169" s="5">
        <v>1995.0</v>
      </c>
      <c r="G169" s="5" t="s">
        <v>143</v>
      </c>
      <c r="H169" s="5" t="s">
        <v>99</v>
      </c>
      <c r="I169" s="5" t="s">
        <v>144</v>
      </c>
      <c r="J169" s="5" t="s">
        <v>101</v>
      </c>
      <c r="K169" s="5" t="s">
        <v>102</v>
      </c>
      <c r="L169" s="5" t="s">
        <v>99</v>
      </c>
      <c r="M169" s="5" t="s">
        <v>103</v>
      </c>
      <c r="N169" s="5">
        <v>1.0</v>
      </c>
      <c r="O169" s="10" t="s">
        <v>1644</v>
      </c>
      <c r="P169" s="5" t="s">
        <v>1645</v>
      </c>
      <c r="Q169" s="5" t="s">
        <v>1646</v>
      </c>
      <c r="R169" s="5" t="s">
        <v>1647</v>
      </c>
      <c r="S169" s="5" t="s">
        <v>99</v>
      </c>
      <c r="T169" s="5" t="s">
        <v>99</v>
      </c>
      <c r="U169" s="5" t="s">
        <v>99</v>
      </c>
      <c r="V169" s="5" t="s">
        <v>99</v>
      </c>
      <c r="W169" s="5" t="s">
        <v>99</v>
      </c>
      <c r="X169" s="5">
        <v>1507.0</v>
      </c>
      <c r="Y169" s="5" t="s">
        <v>99</v>
      </c>
      <c r="Z169" s="5" t="s">
        <v>161</v>
      </c>
      <c r="AA169" s="5" t="s">
        <v>99</v>
      </c>
      <c r="AB169" s="5" t="s">
        <v>99</v>
      </c>
      <c r="AC169" s="5" t="s">
        <v>1546</v>
      </c>
      <c r="AD169" s="5" t="s">
        <v>1648</v>
      </c>
      <c r="AE169" s="5" t="s">
        <v>99</v>
      </c>
      <c r="AF169" s="5" t="s">
        <v>99</v>
      </c>
      <c r="AG169" s="5" t="s">
        <v>99</v>
      </c>
      <c r="AH169" s="27">
        <f t="shared" ref="AH169:AH170" si="47">CONVERT(AI169, "ft", "m")</f>
        <v>15.24</v>
      </c>
      <c r="AI169" s="22">
        <v>50.0</v>
      </c>
      <c r="AJ169" s="24">
        <f t="shared" ref="AJ169:AJ170" si="48">CONVERT(AI169, "ft", "yd")</f>
        <v>16.66666667</v>
      </c>
      <c r="AK169" s="25" t="s">
        <v>99</v>
      </c>
      <c r="AL169" s="5">
        <v>1.0</v>
      </c>
      <c r="AM169" s="5">
        <v>8.0</v>
      </c>
      <c r="AN169" s="5" t="s">
        <v>99</v>
      </c>
      <c r="AO169" s="5" t="s">
        <v>99</v>
      </c>
      <c r="AP169" s="5" t="s">
        <v>99</v>
      </c>
      <c r="AQ169" s="5" t="s">
        <v>99</v>
      </c>
      <c r="AR169" s="5" t="s">
        <v>99</v>
      </c>
      <c r="AS169" s="5" t="s">
        <v>99</v>
      </c>
      <c r="AT169" s="5" t="s">
        <v>99</v>
      </c>
      <c r="AU169" s="5" t="s">
        <v>99</v>
      </c>
      <c r="AV169" s="5" t="s">
        <v>445</v>
      </c>
      <c r="AW169" s="5">
        <v>6.0</v>
      </c>
      <c r="AX169" s="5" t="s">
        <v>99</v>
      </c>
      <c r="AY169" s="5" t="s">
        <v>164</v>
      </c>
      <c r="AZ169" s="5" t="s">
        <v>99</v>
      </c>
      <c r="BA169" s="5" t="s">
        <v>99</v>
      </c>
      <c r="BB169" s="5" t="s">
        <v>99</v>
      </c>
      <c r="BC169" s="5" t="s">
        <v>99</v>
      </c>
      <c r="BD169" s="5" t="s">
        <v>1649</v>
      </c>
      <c r="BE169" s="5" t="s">
        <v>99</v>
      </c>
      <c r="BF169" s="5" t="s">
        <v>99</v>
      </c>
      <c r="BG169" s="5" t="s">
        <v>99</v>
      </c>
      <c r="BH169" s="5" t="s">
        <v>99</v>
      </c>
      <c r="BI169" s="5" t="s">
        <v>694</v>
      </c>
      <c r="BJ169" s="5" t="s">
        <v>99</v>
      </c>
      <c r="BK169" s="5" t="s">
        <v>99</v>
      </c>
      <c r="BL169" s="5" t="s">
        <v>1650</v>
      </c>
      <c r="BM169" s="5" t="s">
        <v>99</v>
      </c>
      <c r="BN169" s="5" t="s">
        <v>1651</v>
      </c>
      <c r="BO169" s="5" t="s">
        <v>112</v>
      </c>
      <c r="BP169" s="5" t="s">
        <v>1652</v>
      </c>
      <c r="BQ169" s="5" t="s">
        <v>113</v>
      </c>
      <c r="BR169" s="5" t="s">
        <v>99</v>
      </c>
      <c r="BS169" s="5" t="s">
        <v>99</v>
      </c>
      <c r="BT169" s="5" t="s">
        <v>99</v>
      </c>
      <c r="BU169" s="5" t="s">
        <v>99</v>
      </c>
      <c r="BV169" s="5" t="s">
        <v>99</v>
      </c>
      <c r="BW169" s="5" t="s">
        <v>99</v>
      </c>
      <c r="BX169" s="5" t="s">
        <v>99</v>
      </c>
      <c r="BY169" s="5" t="s">
        <v>99</v>
      </c>
      <c r="BZ169" s="5" t="s">
        <v>99</v>
      </c>
      <c r="CA169" s="5" t="s">
        <v>99</v>
      </c>
      <c r="CB169" s="5" t="s">
        <v>99</v>
      </c>
      <c r="CC169" s="5" t="s">
        <v>99</v>
      </c>
      <c r="CD169" s="5" t="s">
        <v>99</v>
      </c>
      <c r="CE169" s="5" t="s">
        <v>99</v>
      </c>
      <c r="CF169" s="5" t="s">
        <v>99</v>
      </c>
      <c r="CG169" s="5" t="s">
        <v>99</v>
      </c>
      <c r="CH169" s="5" t="s">
        <v>99</v>
      </c>
      <c r="CI169" s="5" t="s">
        <v>99</v>
      </c>
      <c r="CJ169" s="5" t="s">
        <v>99</v>
      </c>
      <c r="CK169" s="5" t="s">
        <v>99</v>
      </c>
      <c r="CL169" s="5" t="s">
        <v>99</v>
      </c>
      <c r="CM169" s="5" t="s">
        <v>99</v>
      </c>
      <c r="CN169" s="5" t="s">
        <v>99</v>
      </c>
      <c r="CO169" s="5" t="s">
        <v>99</v>
      </c>
      <c r="CP169" s="13" t="s">
        <v>1653</v>
      </c>
      <c r="CQ169" s="6"/>
      <c r="CR169" s="6"/>
      <c r="CS169" s="6"/>
      <c r="CT169" s="6"/>
      <c r="CU169" s="6"/>
      <c r="CV169" s="6"/>
      <c r="CW169" s="6"/>
      <c r="CX169" s="6"/>
      <c r="CY169" s="6"/>
      <c r="CZ169" s="6"/>
    </row>
    <row r="170">
      <c r="A170" s="5" t="s">
        <v>94</v>
      </c>
      <c r="B170" s="5" t="s">
        <v>1487</v>
      </c>
      <c r="C170" s="5" t="s">
        <v>1566</v>
      </c>
      <c r="D170" s="5">
        <v>654.0</v>
      </c>
      <c r="E170" s="5" t="s">
        <v>99</v>
      </c>
      <c r="F170" s="5">
        <v>1995.0</v>
      </c>
      <c r="G170" s="5" t="s">
        <v>234</v>
      </c>
      <c r="H170" s="5" t="s">
        <v>99</v>
      </c>
      <c r="I170" s="5" t="s">
        <v>130</v>
      </c>
      <c r="J170" s="5" t="s">
        <v>101</v>
      </c>
      <c r="K170" s="5" t="s">
        <v>102</v>
      </c>
      <c r="L170" s="5" t="s">
        <v>99</v>
      </c>
      <c r="M170" s="5" t="s">
        <v>103</v>
      </c>
      <c r="N170" s="5">
        <v>1.0</v>
      </c>
      <c r="O170" s="10" t="s">
        <v>1654</v>
      </c>
      <c r="P170" s="5" t="s">
        <v>1655</v>
      </c>
      <c r="Q170" s="5" t="s">
        <v>1656</v>
      </c>
      <c r="R170" s="5" t="s">
        <v>1657</v>
      </c>
      <c r="S170" s="5" t="s">
        <v>99</v>
      </c>
      <c r="T170" s="5" t="s">
        <v>99</v>
      </c>
      <c r="U170" s="5" t="s">
        <v>99</v>
      </c>
      <c r="V170" s="5" t="s">
        <v>99</v>
      </c>
      <c r="W170" s="5" t="s">
        <v>99</v>
      </c>
      <c r="X170" s="5" t="s">
        <v>99</v>
      </c>
      <c r="Y170" s="5" t="s">
        <v>99</v>
      </c>
      <c r="Z170" s="5" t="s">
        <v>99</v>
      </c>
      <c r="AA170" s="5" t="s">
        <v>99</v>
      </c>
      <c r="AB170" s="5" t="s">
        <v>99</v>
      </c>
      <c r="AC170" s="5" t="s">
        <v>279</v>
      </c>
      <c r="AD170" s="5" t="s">
        <v>99</v>
      </c>
      <c r="AE170" s="5" t="s">
        <v>99</v>
      </c>
      <c r="AF170" s="5" t="s">
        <v>99</v>
      </c>
      <c r="AG170" s="5">
        <v>1.0</v>
      </c>
      <c r="AH170" s="27">
        <f t="shared" si="47"/>
        <v>22.86</v>
      </c>
      <c r="AI170" s="22">
        <v>75.0</v>
      </c>
      <c r="AJ170" s="24">
        <f t="shared" si="48"/>
        <v>25</v>
      </c>
      <c r="AK170" s="25" t="s">
        <v>99</v>
      </c>
      <c r="AL170" s="5">
        <v>1.0</v>
      </c>
      <c r="AM170" s="5">
        <v>7.5</v>
      </c>
      <c r="AN170" s="5" t="s">
        <v>99</v>
      </c>
      <c r="AO170" s="5" t="s">
        <v>99</v>
      </c>
      <c r="AP170" s="5">
        <v>4.0</v>
      </c>
      <c r="AQ170" s="5" t="s">
        <v>99</v>
      </c>
      <c r="AR170" s="5" t="s">
        <v>99</v>
      </c>
      <c r="AS170" s="5">
        <v>600.0</v>
      </c>
      <c r="AT170" s="5" t="s">
        <v>99</v>
      </c>
      <c r="AU170" s="5" t="s">
        <v>99</v>
      </c>
      <c r="AV170" s="5" t="s">
        <v>281</v>
      </c>
      <c r="AW170" s="5" t="s">
        <v>99</v>
      </c>
      <c r="AX170" s="5" t="s">
        <v>99</v>
      </c>
      <c r="AY170" s="5" t="s">
        <v>99</v>
      </c>
      <c r="AZ170" s="5" t="s">
        <v>99</v>
      </c>
      <c r="BA170" s="5" t="s">
        <v>99</v>
      </c>
      <c r="BB170" s="5" t="s">
        <v>99</v>
      </c>
      <c r="BC170" s="5" t="s">
        <v>99</v>
      </c>
      <c r="BD170" s="5" t="s">
        <v>99</v>
      </c>
      <c r="BE170" s="5" t="s">
        <v>99</v>
      </c>
      <c r="BF170" s="5" t="s">
        <v>99</v>
      </c>
      <c r="BG170" s="5" t="s">
        <v>99</v>
      </c>
      <c r="BH170" s="5" t="s">
        <v>99</v>
      </c>
      <c r="BI170" s="5" t="s">
        <v>99</v>
      </c>
      <c r="BJ170" s="5" t="s">
        <v>99</v>
      </c>
      <c r="BK170" s="5" t="s">
        <v>99</v>
      </c>
      <c r="BL170" s="5" t="s">
        <v>99</v>
      </c>
      <c r="BM170" s="5" t="s">
        <v>99</v>
      </c>
      <c r="BN170" s="5" t="s">
        <v>1658</v>
      </c>
      <c r="BO170" s="5" t="s">
        <v>112</v>
      </c>
      <c r="BP170" s="5" t="s">
        <v>99</v>
      </c>
      <c r="BQ170" s="5" t="s">
        <v>113</v>
      </c>
      <c r="BR170" s="5" t="s">
        <v>99</v>
      </c>
      <c r="BS170" s="5" t="s">
        <v>99</v>
      </c>
      <c r="BT170" s="5" t="s">
        <v>99</v>
      </c>
      <c r="BU170" s="5" t="s">
        <v>99</v>
      </c>
      <c r="BV170" s="5" t="s">
        <v>99</v>
      </c>
      <c r="BW170" s="5" t="s">
        <v>99</v>
      </c>
      <c r="BX170" s="5" t="s">
        <v>99</v>
      </c>
      <c r="BY170" s="5" t="s">
        <v>99</v>
      </c>
      <c r="BZ170" s="5" t="s">
        <v>99</v>
      </c>
      <c r="CA170" s="5" t="s">
        <v>99</v>
      </c>
      <c r="CB170" s="5" t="s">
        <v>99</v>
      </c>
      <c r="CC170" s="5" t="s">
        <v>99</v>
      </c>
      <c r="CD170" s="5" t="s">
        <v>99</v>
      </c>
      <c r="CE170" s="5" t="s">
        <v>99</v>
      </c>
      <c r="CF170" s="5" t="s">
        <v>99</v>
      </c>
      <c r="CG170" s="5" t="s">
        <v>99</v>
      </c>
      <c r="CH170" s="5" t="s">
        <v>99</v>
      </c>
      <c r="CI170" s="5" t="s">
        <v>99</v>
      </c>
      <c r="CJ170" s="5" t="s">
        <v>99</v>
      </c>
      <c r="CK170" s="5" t="s">
        <v>99</v>
      </c>
      <c r="CL170" s="5" t="s">
        <v>99</v>
      </c>
      <c r="CM170" s="5" t="s">
        <v>99</v>
      </c>
      <c r="CN170" s="5" t="s">
        <v>99</v>
      </c>
      <c r="CO170" s="5" t="s">
        <v>99</v>
      </c>
      <c r="CP170" s="13" t="s">
        <v>1659</v>
      </c>
      <c r="CQ170" s="6"/>
      <c r="CR170" s="6"/>
      <c r="CS170" s="6"/>
      <c r="CT170" s="6"/>
      <c r="CU170" s="6"/>
      <c r="CV170" s="6"/>
      <c r="CW170" s="6"/>
      <c r="CX170" s="6"/>
      <c r="CY170" s="6"/>
      <c r="CZ170" s="6"/>
    </row>
    <row r="171">
      <c r="A171" s="5" t="s">
        <v>94</v>
      </c>
      <c r="B171" s="5" t="s">
        <v>1487</v>
      </c>
      <c r="C171" s="5" t="s">
        <v>1566</v>
      </c>
      <c r="D171" s="5">
        <v>2026.0</v>
      </c>
      <c r="E171" s="5" t="s">
        <v>99</v>
      </c>
      <c r="F171" s="5">
        <v>1997.0</v>
      </c>
      <c r="G171" s="5" t="s">
        <v>207</v>
      </c>
      <c r="H171" s="5" t="s">
        <v>99</v>
      </c>
      <c r="I171" s="5" t="s">
        <v>208</v>
      </c>
      <c r="J171" s="5" t="s">
        <v>118</v>
      </c>
      <c r="K171" s="5" t="s">
        <v>193</v>
      </c>
      <c r="L171" s="5" t="s">
        <v>99</v>
      </c>
      <c r="M171" s="5" t="s">
        <v>194</v>
      </c>
      <c r="N171" s="5">
        <v>5.0</v>
      </c>
      <c r="O171" s="10" t="s">
        <v>1660</v>
      </c>
      <c r="P171" s="5" t="s">
        <v>1661</v>
      </c>
      <c r="Q171" s="5" t="s">
        <v>1662</v>
      </c>
      <c r="R171" s="5" t="s">
        <v>1632</v>
      </c>
      <c r="S171" s="5" t="s">
        <v>1663</v>
      </c>
      <c r="T171" s="5" t="s">
        <v>99</v>
      </c>
      <c r="U171" s="5" t="s">
        <v>99</v>
      </c>
      <c r="V171" s="5" t="s">
        <v>99</v>
      </c>
      <c r="W171" s="5" t="s">
        <v>99</v>
      </c>
      <c r="X171" s="5">
        <v>2300.0</v>
      </c>
      <c r="Y171" s="5" t="s">
        <v>99</v>
      </c>
      <c r="Z171" s="5" t="s">
        <v>99</v>
      </c>
      <c r="AA171" s="5" t="s">
        <v>99</v>
      </c>
      <c r="AB171" s="5" t="s">
        <v>99</v>
      </c>
      <c r="AC171" s="5" t="s">
        <v>576</v>
      </c>
      <c r="AD171" s="5" t="s">
        <v>99</v>
      </c>
      <c r="AE171" s="5" t="s">
        <v>99</v>
      </c>
      <c r="AF171" s="5" t="s">
        <v>99</v>
      </c>
      <c r="AG171" s="5">
        <v>25.0</v>
      </c>
      <c r="AH171" s="15" t="s">
        <v>99</v>
      </c>
      <c r="AI171" s="22" t="s">
        <v>99</v>
      </c>
      <c r="AJ171" s="25" t="s">
        <v>99</v>
      </c>
      <c r="AK171" s="25" t="s">
        <v>99</v>
      </c>
      <c r="AL171" s="5" t="s">
        <v>99</v>
      </c>
      <c r="AM171" s="5" t="s">
        <v>99</v>
      </c>
      <c r="AN171" s="5" t="s">
        <v>99</v>
      </c>
      <c r="AO171" s="5" t="s">
        <v>99</v>
      </c>
      <c r="AP171" s="5" t="s">
        <v>99</v>
      </c>
      <c r="AQ171" s="5" t="s">
        <v>99</v>
      </c>
      <c r="AR171" s="5" t="s">
        <v>99</v>
      </c>
      <c r="AS171" s="5" t="s">
        <v>99</v>
      </c>
      <c r="AT171" s="5" t="s">
        <v>99</v>
      </c>
      <c r="AU171" s="5" t="s">
        <v>99</v>
      </c>
      <c r="AV171" s="5" t="s">
        <v>99</v>
      </c>
      <c r="AW171" s="5" t="s">
        <v>99</v>
      </c>
      <c r="AX171" s="5" t="s">
        <v>99</v>
      </c>
      <c r="AY171" s="5" t="s">
        <v>99</v>
      </c>
      <c r="AZ171" s="5" t="s">
        <v>99</v>
      </c>
      <c r="BA171" s="5" t="s">
        <v>99</v>
      </c>
      <c r="BB171" s="5" t="s">
        <v>99</v>
      </c>
      <c r="BC171" s="5" t="s">
        <v>99</v>
      </c>
      <c r="BD171" s="5" t="s">
        <v>99</v>
      </c>
      <c r="BE171" s="5" t="s">
        <v>99</v>
      </c>
      <c r="BF171" s="5" t="s">
        <v>99</v>
      </c>
      <c r="BG171" s="5" t="s">
        <v>99</v>
      </c>
      <c r="BH171" s="5" t="s">
        <v>99</v>
      </c>
      <c r="BI171" s="5" t="s">
        <v>99</v>
      </c>
      <c r="BJ171" s="5" t="s">
        <v>99</v>
      </c>
      <c r="BK171" s="5" t="s">
        <v>99</v>
      </c>
      <c r="BL171" s="5" t="s">
        <v>99</v>
      </c>
      <c r="BM171" s="5" t="s">
        <v>99</v>
      </c>
      <c r="BN171" s="5" t="s">
        <v>1664</v>
      </c>
      <c r="BO171" s="5" t="s">
        <v>99</v>
      </c>
      <c r="BP171" s="5" t="s">
        <v>99</v>
      </c>
      <c r="BQ171" s="5" t="s">
        <v>99</v>
      </c>
      <c r="BR171" s="5" t="s">
        <v>1665</v>
      </c>
      <c r="BS171" s="5" t="s">
        <v>99</v>
      </c>
      <c r="BT171" s="5" t="s">
        <v>99</v>
      </c>
      <c r="BU171" s="5" t="s">
        <v>99</v>
      </c>
      <c r="BV171" s="5" t="s">
        <v>99</v>
      </c>
      <c r="BW171" s="5" t="s">
        <v>99</v>
      </c>
      <c r="BX171" s="5" t="s">
        <v>99</v>
      </c>
      <c r="BY171" s="5" t="s">
        <v>99</v>
      </c>
      <c r="BZ171" s="5" t="s">
        <v>99</v>
      </c>
      <c r="CA171" s="5" t="s">
        <v>99</v>
      </c>
      <c r="CB171" s="5" t="s">
        <v>99</v>
      </c>
      <c r="CC171" s="5" t="s">
        <v>99</v>
      </c>
      <c r="CD171" s="5" t="s">
        <v>99</v>
      </c>
      <c r="CE171" s="5" t="s">
        <v>99</v>
      </c>
      <c r="CF171" s="5" t="s">
        <v>99</v>
      </c>
      <c r="CG171" s="5" t="s">
        <v>99</v>
      </c>
      <c r="CH171" s="5" t="s">
        <v>99</v>
      </c>
      <c r="CI171" s="5" t="s">
        <v>99</v>
      </c>
      <c r="CJ171" s="5" t="s">
        <v>1666</v>
      </c>
      <c r="CK171" s="10" t="s">
        <v>1667</v>
      </c>
      <c r="CL171" s="5" t="s">
        <v>99</v>
      </c>
      <c r="CM171" s="5" t="s">
        <v>99</v>
      </c>
      <c r="CN171" s="5" t="s">
        <v>99</v>
      </c>
      <c r="CO171" s="5" t="s">
        <v>99</v>
      </c>
      <c r="CP171" s="13" t="s">
        <v>1668</v>
      </c>
      <c r="CQ171" s="6"/>
      <c r="CR171" s="6"/>
      <c r="CS171" s="6"/>
      <c r="CT171" s="6"/>
      <c r="CU171" s="6"/>
      <c r="CV171" s="6"/>
      <c r="CW171" s="6"/>
      <c r="CX171" s="6"/>
      <c r="CY171" s="6"/>
      <c r="CZ171" s="6"/>
    </row>
    <row r="172">
      <c r="A172" s="5" t="s">
        <v>94</v>
      </c>
      <c r="B172" s="5" t="s">
        <v>1487</v>
      </c>
      <c r="C172" s="5" t="s">
        <v>1566</v>
      </c>
      <c r="D172" s="5">
        <v>85.0</v>
      </c>
      <c r="E172" s="5" t="s">
        <v>99</v>
      </c>
      <c r="F172" s="5">
        <v>2000.0</v>
      </c>
      <c r="G172" s="5" t="s">
        <v>157</v>
      </c>
      <c r="H172" s="5" t="s">
        <v>99</v>
      </c>
      <c r="I172" s="5" t="s">
        <v>144</v>
      </c>
      <c r="J172" s="5" t="s">
        <v>118</v>
      </c>
      <c r="K172" s="5" t="s">
        <v>102</v>
      </c>
      <c r="L172" s="5" t="s">
        <v>99</v>
      </c>
      <c r="M172" s="5" t="s">
        <v>103</v>
      </c>
      <c r="N172" s="5">
        <v>1.0</v>
      </c>
      <c r="O172" s="28" t="s">
        <v>1669</v>
      </c>
      <c r="P172" s="5" t="s">
        <v>1670</v>
      </c>
      <c r="Q172" s="5" t="s">
        <v>1646</v>
      </c>
      <c r="R172" s="5" t="s">
        <v>1604</v>
      </c>
      <c r="S172" s="5" t="s">
        <v>99</v>
      </c>
      <c r="T172" s="5" t="s">
        <v>99</v>
      </c>
      <c r="U172" s="5" t="s">
        <v>99</v>
      </c>
      <c r="V172" s="5" t="s">
        <v>99</v>
      </c>
      <c r="W172" s="5" t="s">
        <v>99</v>
      </c>
      <c r="X172" s="5">
        <v>0.0</v>
      </c>
      <c r="Y172" s="5" t="s">
        <v>99</v>
      </c>
      <c r="Z172" s="5" t="s">
        <v>612</v>
      </c>
      <c r="AA172" s="5" t="s">
        <v>99</v>
      </c>
      <c r="AB172" s="5" t="s">
        <v>99</v>
      </c>
      <c r="AC172" s="5" t="s">
        <v>279</v>
      </c>
      <c r="AD172" s="5" t="s">
        <v>395</v>
      </c>
      <c r="AE172" s="5" t="s">
        <v>99</v>
      </c>
      <c r="AF172" s="5" t="s">
        <v>99</v>
      </c>
      <c r="AG172" s="5" t="s">
        <v>99</v>
      </c>
      <c r="AH172" s="27">
        <f>CONVERT(AI172, "ft", "m")</f>
        <v>9.144</v>
      </c>
      <c r="AI172" s="22">
        <v>30.0</v>
      </c>
      <c r="AJ172" s="24">
        <f>CONVERT(AI172, "ft", "yd")</f>
        <v>10</v>
      </c>
      <c r="AK172" s="28" t="s">
        <v>112</v>
      </c>
      <c r="AL172" s="5" t="s">
        <v>99</v>
      </c>
      <c r="AM172" s="5" t="s">
        <v>99</v>
      </c>
      <c r="AN172" s="5" t="s">
        <v>99</v>
      </c>
      <c r="AO172" s="5" t="s">
        <v>99</v>
      </c>
      <c r="AP172" s="5" t="s">
        <v>99</v>
      </c>
      <c r="AQ172" s="5" t="s">
        <v>99</v>
      </c>
      <c r="AR172" s="5" t="s">
        <v>99</v>
      </c>
      <c r="AS172" s="5" t="s">
        <v>99</v>
      </c>
      <c r="AT172" s="5" t="s">
        <v>99</v>
      </c>
      <c r="AU172" s="5" t="s">
        <v>99</v>
      </c>
      <c r="AV172" s="5" t="s">
        <v>99</v>
      </c>
      <c r="AW172" s="5" t="s">
        <v>99</v>
      </c>
      <c r="AX172" s="5" t="s">
        <v>99</v>
      </c>
      <c r="AY172" s="5" t="s">
        <v>99</v>
      </c>
      <c r="AZ172" s="5" t="s">
        <v>99</v>
      </c>
      <c r="BA172" s="5" t="s">
        <v>99</v>
      </c>
      <c r="BB172" s="5" t="s">
        <v>99</v>
      </c>
      <c r="BC172" s="5" t="s">
        <v>99</v>
      </c>
      <c r="BD172" s="5" t="s">
        <v>99</v>
      </c>
      <c r="BE172" s="5" t="s">
        <v>99</v>
      </c>
      <c r="BF172" s="5" t="s">
        <v>99</v>
      </c>
      <c r="BG172" s="5" t="s">
        <v>99</v>
      </c>
      <c r="BH172" s="5" t="s">
        <v>99</v>
      </c>
      <c r="BI172" s="5" t="s">
        <v>99</v>
      </c>
      <c r="BJ172" s="5" t="s">
        <v>99</v>
      </c>
      <c r="BK172" s="5" t="s">
        <v>99</v>
      </c>
      <c r="BL172" s="5" t="s">
        <v>99</v>
      </c>
      <c r="BM172" s="5" t="s">
        <v>99</v>
      </c>
      <c r="BN172" s="5" t="s">
        <v>1671</v>
      </c>
      <c r="BO172" s="5" t="s">
        <v>99</v>
      </c>
      <c r="BP172" s="5" t="s">
        <v>1672</v>
      </c>
      <c r="BQ172" s="5" t="s">
        <v>113</v>
      </c>
      <c r="BR172" s="5" t="s">
        <v>99</v>
      </c>
      <c r="BS172" s="5" t="s">
        <v>99</v>
      </c>
      <c r="BT172" s="5" t="s">
        <v>99</v>
      </c>
      <c r="BU172" s="5" t="s">
        <v>99</v>
      </c>
      <c r="BV172" s="5" t="s">
        <v>99</v>
      </c>
      <c r="BW172" s="5" t="s">
        <v>99</v>
      </c>
      <c r="BX172" s="5" t="s">
        <v>99</v>
      </c>
      <c r="BY172" s="5" t="s">
        <v>99</v>
      </c>
      <c r="BZ172" s="5" t="s">
        <v>99</v>
      </c>
      <c r="CA172" s="5" t="s">
        <v>99</v>
      </c>
      <c r="CB172" s="5" t="s">
        <v>99</v>
      </c>
      <c r="CC172" s="5" t="s">
        <v>99</v>
      </c>
      <c r="CD172" s="5" t="s">
        <v>99</v>
      </c>
      <c r="CE172" s="5" t="s">
        <v>99</v>
      </c>
      <c r="CF172" s="5" t="s">
        <v>99</v>
      </c>
      <c r="CG172" s="5" t="s">
        <v>99</v>
      </c>
      <c r="CH172" s="5" t="s">
        <v>99</v>
      </c>
      <c r="CI172" s="5" t="s">
        <v>99</v>
      </c>
      <c r="CJ172" s="5" t="s">
        <v>99</v>
      </c>
      <c r="CK172" s="28" t="s">
        <v>1673</v>
      </c>
      <c r="CL172" s="5" t="s">
        <v>99</v>
      </c>
      <c r="CM172" s="5" t="s">
        <v>99</v>
      </c>
      <c r="CN172" s="5" t="s">
        <v>99</v>
      </c>
      <c r="CO172" s="5" t="s">
        <v>99</v>
      </c>
      <c r="CP172" s="13" t="s">
        <v>1674</v>
      </c>
      <c r="CQ172" s="6"/>
      <c r="CR172" s="6"/>
      <c r="CS172" s="6"/>
      <c r="CT172" s="6"/>
      <c r="CU172" s="6"/>
      <c r="CV172" s="6"/>
      <c r="CW172" s="6"/>
      <c r="CX172" s="6"/>
      <c r="CY172" s="6"/>
      <c r="CZ172" s="6"/>
    </row>
    <row r="173">
      <c r="A173" s="5" t="s">
        <v>94</v>
      </c>
      <c r="B173" s="5" t="s">
        <v>1487</v>
      </c>
      <c r="C173" s="5" t="s">
        <v>1566</v>
      </c>
      <c r="D173" s="5">
        <v>187.0</v>
      </c>
      <c r="E173" s="5" t="s">
        <v>99</v>
      </c>
      <c r="F173" s="5">
        <v>2000.0</v>
      </c>
      <c r="G173" s="5" t="s">
        <v>143</v>
      </c>
      <c r="H173" s="5">
        <v>22.0</v>
      </c>
      <c r="I173" s="5" t="s">
        <v>144</v>
      </c>
      <c r="J173" s="5" t="s">
        <v>118</v>
      </c>
      <c r="K173" s="5" t="s">
        <v>193</v>
      </c>
      <c r="L173" s="5" t="s">
        <v>1675</v>
      </c>
      <c r="M173" s="5" t="s">
        <v>99</v>
      </c>
      <c r="N173" s="5">
        <v>1.0</v>
      </c>
      <c r="O173" s="28" t="s">
        <v>1676</v>
      </c>
      <c r="P173" s="5" t="s">
        <v>1677</v>
      </c>
      <c r="Q173" s="5" t="s">
        <v>1576</v>
      </c>
      <c r="R173" s="5" t="s">
        <v>1632</v>
      </c>
      <c r="S173" s="5" t="s">
        <v>1678</v>
      </c>
      <c r="T173" s="5" t="s">
        <v>99</v>
      </c>
      <c r="U173" s="5" t="s">
        <v>99</v>
      </c>
      <c r="V173" s="5" t="s">
        <v>99</v>
      </c>
      <c r="W173" s="5" t="s">
        <v>99</v>
      </c>
      <c r="X173" s="5">
        <v>300.0</v>
      </c>
      <c r="Y173" s="5" t="s">
        <v>1039</v>
      </c>
      <c r="Z173" s="5" t="s">
        <v>612</v>
      </c>
      <c r="AA173" s="5" t="s">
        <v>278</v>
      </c>
      <c r="AB173" s="5">
        <v>70.0</v>
      </c>
      <c r="AC173" s="5" t="s">
        <v>1679</v>
      </c>
      <c r="AD173" s="5" t="s">
        <v>99</v>
      </c>
      <c r="AE173" s="5" t="s">
        <v>99</v>
      </c>
      <c r="AF173" s="5" t="s">
        <v>99</v>
      </c>
      <c r="AG173" s="6">
        <f>20/60</f>
        <v>0.3333333333</v>
      </c>
      <c r="AH173" s="15" t="s">
        <v>99</v>
      </c>
      <c r="AI173" s="22" t="s">
        <v>99</v>
      </c>
      <c r="AJ173" s="25" t="s">
        <v>99</v>
      </c>
      <c r="AK173" s="5" t="s">
        <v>99</v>
      </c>
      <c r="AL173" s="5" t="s">
        <v>99</v>
      </c>
      <c r="AM173" s="5" t="s">
        <v>99</v>
      </c>
      <c r="AN173" s="5" t="s">
        <v>99</v>
      </c>
      <c r="AO173" s="5" t="s">
        <v>99</v>
      </c>
      <c r="AP173" s="5" t="s">
        <v>99</v>
      </c>
      <c r="AQ173" s="5" t="s">
        <v>99</v>
      </c>
      <c r="AR173" s="5" t="s">
        <v>99</v>
      </c>
      <c r="AS173" s="5" t="s">
        <v>99</v>
      </c>
      <c r="AT173" s="5" t="s">
        <v>99</v>
      </c>
      <c r="AU173" s="5" t="s">
        <v>99</v>
      </c>
      <c r="AV173" s="5" t="s">
        <v>99</v>
      </c>
      <c r="AW173" s="5" t="s">
        <v>99</v>
      </c>
      <c r="AX173" s="5" t="s">
        <v>99</v>
      </c>
      <c r="AY173" s="5" t="s">
        <v>99</v>
      </c>
      <c r="AZ173" s="5" t="s">
        <v>99</v>
      </c>
      <c r="BA173" s="5" t="s">
        <v>99</v>
      </c>
      <c r="BB173" s="5" t="s">
        <v>99</v>
      </c>
      <c r="BC173" s="5" t="s">
        <v>99</v>
      </c>
      <c r="BD173" s="5" t="s">
        <v>99</v>
      </c>
      <c r="BE173" s="5" t="s">
        <v>99</v>
      </c>
      <c r="BF173" s="5" t="s">
        <v>99</v>
      </c>
      <c r="BG173" s="5" t="s">
        <v>99</v>
      </c>
      <c r="BH173" s="5" t="s">
        <v>99</v>
      </c>
      <c r="BI173" s="5" t="s">
        <v>99</v>
      </c>
      <c r="BJ173" s="5" t="s">
        <v>99</v>
      </c>
      <c r="BK173" s="5" t="s">
        <v>99</v>
      </c>
      <c r="BL173" s="5" t="s">
        <v>99</v>
      </c>
      <c r="BM173" s="5" t="s">
        <v>99</v>
      </c>
      <c r="BN173" s="5" t="s">
        <v>99</v>
      </c>
      <c r="BO173" s="5" t="s">
        <v>99</v>
      </c>
      <c r="BP173" s="5" t="s">
        <v>99</v>
      </c>
      <c r="BQ173" s="5" t="s">
        <v>99</v>
      </c>
      <c r="BR173" s="5" t="s">
        <v>1680</v>
      </c>
      <c r="BS173" s="5" t="s">
        <v>99</v>
      </c>
      <c r="BT173" s="5" t="s">
        <v>99</v>
      </c>
      <c r="BU173" s="5" t="s">
        <v>99</v>
      </c>
      <c r="BV173" s="5" t="s">
        <v>99</v>
      </c>
      <c r="BW173" s="5" t="s">
        <v>99</v>
      </c>
      <c r="BX173" s="5" t="s">
        <v>99</v>
      </c>
      <c r="BY173" s="5" t="s">
        <v>99</v>
      </c>
      <c r="BZ173" s="5" t="s">
        <v>99</v>
      </c>
      <c r="CA173" s="5" t="s">
        <v>99</v>
      </c>
      <c r="CB173" s="5" t="s">
        <v>99</v>
      </c>
      <c r="CC173" s="5" t="s">
        <v>99</v>
      </c>
      <c r="CD173" s="5" t="s">
        <v>99</v>
      </c>
      <c r="CE173" s="5" t="s">
        <v>99</v>
      </c>
      <c r="CF173" s="5" t="s">
        <v>99</v>
      </c>
      <c r="CG173" s="5" t="s">
        <v>99</v>
      </c>
      <c r="CH173" s="5" t="s">
        <v>99</v>
      </c>
      <c r="CI173" s="5" t="s">
        <v>99</v>
      </c>
      <c r="CJ173" s="5" t="s">
        <v>99</v>
      </c>
      <c r="CK173" s="28" t="s">
        <v>1681</v>
      </c>
      <c r="CL173" s="5" t="s">
        <v>99</v>
      </c>
      <c r="CM173" s="5" t="s">
        <v>99</v>
      </c>
      <c r="CN173" s="5" t="s">
        <v>99</v>
      </c>
      <c r="CO173" s="5" t="s">
        <v>99</v>
      </c>
      <c r="CP173" s="13" t="s">
        <v>1682</v>
      </c>
      <c r="CQ173" s="6"/>
      <c r="CR173" s="6"/>
      <c r="CS173" s="6"/>
      <c r="CT173" s="6"/>
      <c r="CU173" s="6"/>
      <c r="CV173" s="6"/>
      <c r="CW173" s="6"/>
      <c r="CX173" s="6"/>
      <c r="CY173" s="6"/>
      <c r="CZ173" s="6"/>
    </row>
    <row r="174">
      <c r="A174" s="5" t="s">
        <v>94</v>
      </c>
      <c r="B174" s="5" t="s">
        <v>1487</v>
      </c>
      <c r="C174" s="5" t="s">
        <v>1566</v>
      </c>
      <c r="D174" s="5">
        <v>1986.0</v>
      </c>
      <c r="E174" s="5" t="s">
        <v>1683</v>
      </c>
      <c r="F174" s="5">
        <v>2001.0</v>
      </c>
      <c r="G174" s="5" t="s">
        <v>665</v>
      </c>
      <c r="H174" s="5">
        <v>18.0</v>
      </c>
      <c r="I174" s="5" t="s">
        <v>208</v>
      </c>
      <c r="J174" s="5" t="s">
        <v>118</v>
      </c>
      <c r="K174" s="5" t="s">
        <v>145</v>
      </c>
      <c r="L174" s="5" t="s">
        <v>99</v>
      </c>
      <c r="M174" s="5" t="s">
        <v>99</v>
      </c>
      <c r="N174" s="5">
        <v>2.0</v>
      </c>
      <c r="O174" s="28" t="s">
        <v>1684</v>
      </c>
      <c r="P174" s="5" t="s">
        <v>1685</v>
      </c>
      <c r="Q174" s="5" t="s">
        <v>1686</v>
      </c>
      <c r="R174" s="5" t="s">
        <v>1687</v>
      </c>
      <c r="S174" s="5" t="s">
        <v>1688</v>
      </c>
      <c r="T174" s="5" t="s">
        <v>99</v>
      </c>
      <c r="U174" s="5" t="s">
        <v>99</v>
      </c>
      <c r="V174" s="5" t="s">
        <v>99</v>
      </c>
      <c r="W174" s="5">
        <v>1066.8</v>
      </c>
      <c r="X174" s="5">
        <v>1200.0</v>
      </c>
      <c r="Y174" s="5" t="s">
        <v>99</v>
      </c>
      <c r="Z174" s="5" t="s">
        <v>612</v>
      </c>
      <c r="AA174" s="5" t="s">
        <v>214</v>
      </c>
      <c r="AB174" s="5">
        <v>35.0</v>
      </c>
      <c r="AC174" s="5" t="s">
        <v>1689</v>
      </c>
      <c r="AD174" s="5" t="s">
        <v>1690</v>
      </c>
      <c r="AE174" s="5" t="s">
        <v>112</v>
      </c>
      <c r="AF174" s="5">
        <v>18.0</v>
      </c>
      <c r="AG174" s="5" t="s">
        <v>99</v>
      </c>
      <c r="AH174" s="15" t="s">
        <v>99</v>
      </c>
      <c r="AI174" s="22" t="s">
        <v>99</v>
      </c>
      <c r="AJ174" s="25" t="s">
        <v>99</v>
      </c>
      <c r="AK174" s="5" t="s">
        <v>99</v>
      </c>
      <c r="AL174" s="5" t="s">
        <v>99</v>
      </c>
      <c r="AM174" s="5" t="s">
        <v>99</v>
      </c>
      <c r="AN174" s="5" t="s">
        <v>99</v>
      </c>
      <c r="AO174" s="5" t="s">
        <v>99</v>
      </c>
      <c r="AP174" s="5" t="s">
        <v>99</v>
      </c>
      <c r="AQ174" s="5" t="s">
        <v>99</v>
      </c>
      <c r="AR174" s="5" t="s">
        <v>99</v>
      </c>
      <c r="AS174" s="5" t="s">
        <v>99</v>
      </c>
      <c r="AT174" s="5" t="s">
        <v>99</v>
      </c>
      <c r="AU174" s="5" t="s">
        <v>99</v>
      </c>
      <c r="AV174" s="5" t="s">
        <v>99</v>
      </c>
      <c r="AW174" s="5" t="s">
        <v>99</v>
      </c>
      <c r="AX174" s="5" t="s">
        <v>99</v>
      </c>
      <c r="AY174" s="5" t="s">
        <v>99</v>
      </c>
      <c r="AZ174" s="5" t="s">
        <v>99</v>
      </c>
      <c r="BA174" s="5" t="s">
        <v>99</v>
      </c>
      <c r="BB174" s="5" t="s">
        <v>99</v>
      </c>
      <c r="BC174" s="5" t="s">
        <v>99</v>
      </c>
      <c r="BD174" s="5" t="s">
        <v>99</v>
      </c>
      <c r="BE174" s="5" t="s">
        <v>99</v>
      </c>
      <c r="BF174" s="5" t="s">
        <v>99</v>
      </c>
      <c r="BG174" s="5" t="s">
        <v>99</v>
      </c>
      <c r="BH174" s="5" t="s">
        <v>99</v>
      </c>
      <c r="BI174" s="5" t="s">
        <v>99</v>
      </c>
      <c r="BJ174" s="5" t="s">
        <v>99</v>
      </c>
      <c r="BK174" s="5" t="s">
        <v>99</v>
      </c>
      <c r="BL174" s="5" t="s">
        <v>99</v>
      </c>
      <c r="BM174" s="5" t="s">
        <v>99</v>
      </c>
      <c r="BN174" s="5" t="s">
        <v>99</v>
      </c>
      <c r="BO174" s="5" t="s">
        <v>99</v>
      </c>
      <c r="BP174" s="5" t="s">
        <v>99</v>
      </c>
      <c r="BQ174" s="5" t="s">
        <v>99</v>
      </c>
      <c r="BR174" s="5" t="s">
        <v>99</v>
      </c>
      <c r="BS174" s="5" t="s">
        <v>99</v>
      </c>
      <c r="BT174" s="5" t="s">
        <v>99</v>
      </c>
      <c r="BU174" s="5">
        <v>1.0</v>
      </c>
      <c r="BV174" s="5" t="s">
        <v>99</v>
      </c>
      <c r="BW174" s="5" t="s">
        <v>99</v>
      </c>
      <c r="BX174" s="5">
        <v>14.0</v>
      </c>
      <c r="BY174" s="5" t="s">
        <v>99</v>
      </c>
      <c r="BZ174" s="5" t="s">
        <v>99</v>
      </c>
      <c r="CA174" s="5">
        <v>12.0</v>
      </c>
      <c r="CB174" s="5" t="s">
        <v>99</v>
      </c>
      <c r="CC174" s="5" t="s">
        <v>99</v>
      </c>
      <c r="CD174" s="5" t="s">
        <v>99</v>
      </c>
      <c r="CE174" s="5" t="s">
        <v>99</v>
      </c>
      <c r="CF174" s="5" t="s">
        <v>99</v>
      </c>
      <c r="CG174" s="5" t="s">
        <v>99</v>
      </c>
      <c r="CH174" s="6">
        <f>48/12</f>
        <v>4</v>
      </c>
      <c r="CI174" s="6">
        <f>112/12</f>
        <v>9.333333333</v>
      </c>
      <c r="CJ174" s="5" t="s">
        <v>99</v>
      </c>
      <c r="CK174" s="28" t="s">
        <v>1691</v>
      </c>
      <c r="CL174" s="5" t="s">
        <v>99</v>
      </c>
      <c r="CM174" s="5" t="s">
        <v>112</v>
      </c>
      <c r="CN174" s="5" t="s">
        <v>99</v>
      </c>
      <c r="CO174" s="5" t="s">
        <v>99</v>
      </c>
      <c r="CP174" s="13" t="s">
        <v>1692</v>
      </c>
      <c r="CQ174" s="6"/>
      <c r="CR174" s="6"/>
      <c r="CS174" s="6"/>
      <c r="CT174" s="6"/>
      <c r="CU174" s="6"/>
      <c r="CV174" s="6"/>
      <c r="CW174" s="6"/>
      <c r="CX174" s="6"/>
      <c r="CY174" s="6"/>
      <c r="CZ174" s="6"/>
    </row>
    <row r="175">
      <c r="A175" s="5" t="s">
        <v>94</v>
      </c>
      <c r="B175" s="5" t="s">
        <v>1487</v>
      </c>
      <c r="C175" s="5" t="s">
        <v>1566</v>
      </c>
      <c r="D175" s="5">
        <v>3441.0</v>
      </c>
      <c r="E175" s="5" t="s">
        <v>1693</v>
      </c>
      <c r="F175" s="5">
        <v>2001.0</v>
      </c>
      <c r="G175" s="5" t="s">
        <v>234</v>
      </c>
      <c r="H175" s="5">
        <v>29.0</v>
      </c>
      <c r="I175" s="5" t="s">
        <v>130</v>
      </c>
      <c r="J175" s="5" t="s">
        <v>101</v>
      </c>
      <c r="K175" s="5" t="s">
        <v>102</v>
      </c>
      <c r="L175" s="5" t="s">
        <v>99</v>
      </c>
      <c r="M175" s="5" t="s">
        <v>209</v>
      </c>
      <c r="N175" s="5">
        <v>1.0</v>
      </c>
      <c r="O175" s="28" t="s">
        <v>1694</v>
      </c>
      <c r="P175" s="5" t="s">
        <v>1695</v>
      </c>
      <c r="Q175" s="5" t="s">
        <v>1630</v>
      </c>
      <c r="R175" s="5" t="s">
        <v>1696</v>
      </c>
      <c r="S175" s="5" t="s">
        <v>99</v>
      </c>
      <c r="T175" s="5">
        <v>45.3315726</v>
      </c>
      <c r="U175" s="5">
        <v>-121.9122758</v>
      </c>
      <c r="V175" s="5">
        <v>490.996</v>
      </c>
      <c r="W175" s="5">
        <v>1605.0</v>
      </c>
      <c r="X175" s="5">
        <v>2115.0</v>
      </c>
      <c r="Y175" s="5" t="s">
        <v>99</v>
      </c>
      <c r="Z175" s="5" t="s">
        <v>99</v>
      </c>
      <c r="AA175" s="5" t="s">
        <v>135</v>
      </c>
      <c r="AB175" s="5">
        <v>98.0</v>
      </c>
      <c r="AC175" s="5" t="s">
        <v>279</v>
      </c>
      <c r="AD175" s="5" t="s">
        <v>1697</v>
      </c>
      <c r="AE175" s="5" t="s">
        <v>99</v>
      </c>
      <c r="AF175" s="5" t="s">
        <v>99</v>
      </c>
      <c r="AG175" s="5" t="s">
        <v>99</v>
      </c>
      <c r="AH175" s="27">
        <f t="shared" ref="AH175:AH185" si="49">CONVERT(AI175, "ft", "m")</f>
        <v>39.624</v>
      </c>
      <c r="AI175" s="22">
        <v>130.0</v>
      </c>
      <c r="AJ175" s="24">
        <f t="shared" ref="AJ175:AJ185" si="50">CONVERT(AI175, "ft", "yd")</f>
        <v>43.33333333</v>
      </c>
      <c r="AK175" s="5" t="s">
        <v>99</v>
      </c>
      <c r="AL175" s="5">
        <v>1.0</v>
      </c>
      <c r="AM175" s="5">
        <v>7.0</v>
      </c>
      <c r="AN175" s="5" t="s">
        <v>99</v>
      </c>
      <c r="AO175" s="5" t="s">
        <v>99</v>
      </c>
      <c r="AP175" s="5" t="s">
        <v>99</v>
      </c>
      <c r="AQ175" s="5" t="s">
        <v>99</v>
      </c>
      <c r="AR175" s="5" t="s">
        <v>99</v>
      </c>
      <c r="AS175" s="5" t="s">
        <v>99</v>
      </c>
      <c r="AT175" s="5" t="s">
        <v>99</v>
      </c>
      <c r="AU175" s="5" t="s">
        <v>99</v>
      </c>
      <c r="AV175" s="5" t="s">
        <v>99</v>
      </c>
      <c r="AW175" s="5" t="s">
        <v>99</v>
      </c>
      <c r="AX175" s="5" t="s">
        <v>99</v>
      </c>
      <c r="AY175" s="5" t="s">
        <v>99</v>
      </c>
      <c r="AZ175" s="5" t="s">
        <v>99</v>
      </c>
      <c r="BA175" s="5" t="s">
        <v>99</v>
      </c>
      <c r="BB175" s="5" t="s">
        <v>99</v>
      </c>
      <c r="BC175" s="5" t="s">
        <v>99</v>
      </c>
      <c r="BD175" s="5" t="s">
        <v>99</v>
      </c>
      <c r="BE175" s="5" t="s">
        <v>99</v>
      </c>
      <c r="BF175" s="5" t="s">
        <v>99</v>
      </c>
      <c r="BG175" s="5" t="s">
        <v>99</v>
      </c>
      <c r="BH175" s="5" t="s">
        <v>99</v>
      </c>
      <c r="BI175" s="5" t="s">
        <v>99</v>
      </c>
      <c r="BJ175" s="5" t="s">
        <v>99</v>
      </c>
      <c r="BK175" s="5" t="s">
        <v>112</v>
      </c>
      <c r="BL175" s="5" t="s">
        <v>756</v>
      </c>
      <c r="BM175" s="5" t="s">
        <v>99</v>
      </c>
      <c r="BN175" s="5" t="s">
        <v>209</v>
      </c>
      <c r="BO175" s="5" t="s">
        <v>99</v>
      </c>
      <c r="BP175" s="5" t="s">
        <v>1352</v>
      </c>
      <c r="BQ175" s="5" t="s">
        <v>113</v>
      </c>
      <c r="BR175" s="5" t="s">
        <v>99</v>
      </c>
      <c r="BS175" s="5" t="s">
        <v>99</v>
      </c>
      <c r="BT175" s="5" t="s">
        <v>99</v>
      </c>
      <c r="BU175" s="5" t="s">
        <v>99</v>
      </c>
      <c r="BV175" s="5" t="s">
        <v>99</v>
      </c>
      <c r="BW175" s="5" t="s">
        <v>99</v>
      </c>
      <c r="BX175" s="5" t="s">
        <v>99</v>
      </c>
      <c r="BY175" s="5" t="s">
        <v>99</v>
      </c>
      <c r="BZ175" s="5" t="s">
        <v>99</v>
      </c>
      <c r="CA175" s="5" t="s">
        <v>99</v>
      </c>
      <c r="CB175" s="5" t="s">
        <v>99</v>
      </c>
      <c r="CC175" s="5" t="s">
        <v>99</v>
      </c>
      <c r="CD175" s="5" t="s">
        <v>99</v>
      </c>
      <c r="CE175" s="5" t="s">
        <v>99</v>
      </c>
      <c r="CF175" s="5" t="s">
        <v>99</v>
      </c>
      <c r="CG175" s="5" t="s">
        <v>99</v>
      </c>
      <c r="CH175" s="5" t="s">
        <v>99</v>
      </c>
      <c r="CI175" s="5" t="s">
        <v>99</v>
      </c>
      <c r="CJ175" s="5" t="s">
        <v>99</v>
      </c>
      <c r="CK175" s="28" t="s">
        <v>1698</v>
      </c>
      <c r="CL175" s="5" t="s">
        <v>112</v>
      </c>
      <c r="CM175" s="5" t="s">
        <v>99</v>
      </c>
      <c r="CN175" s="5" t="s">
        <v>99</v>
      </c>
      <c r="CO175" s="5" t="s">
        <v>99</v>
      </c>
      <c r="CP175" s="13" t="s">
        <v>1699</v>
      </c>
      <c r="CQ175" s="6"/>
      <c r="CR175" s="6"/>
      <c r="CS175" s="6"/>
      <c r="CT175" s="6"/>
      <c r="CU175" s="6"/>
      <c r="CV175" s="6"/>
      <c r="CW175" s="6"/>
      <c r="CX175" s="6"/>
      <c r="CY175" s="6"/>
      <c r="CZ175" s="6"/>
    </row>
    <row r="176">
      <c r="A176" s="5" t="s">
        <v>94</v>
      </c>
      <c r="B176" s="5" t="s">
        <v>1487</v>
      </c>
      <c r="C176" s="5" t="s">
        <v>1566</v>
      </c>
      <c r="D176" s="5">
        <v>14841.0</v>
      </c>
      <c r="E176" s="5" t="s">
        <v>97</v>
      </c>
      <c r="F176" s="5">
        <v>2003.0</v>
      </c>
      <c r="G176" s="5" t="s">
        <v>98</v>
      </c>
      <c r="H176" s="5">
        <v>15.0</v>
      </c>
      <c r="I176" s="5" t="s">
        <v>100</v>
      </c>
      <c r="J176" s="5" t="s">
        <v>118</v>
      </c>
      <c r="K176" s="5" t="s">
        <v>618</v>
      </c>
      <c r="L176" s="5" t="s">
        <v>99</v>
      </c>
      <c r="M176" s="5" t="s">
        <v>273</v>
      </c>
      <c r="N176" s="5">
        <v>1.0</v>
      </c>
      <c r="O176" s="28" t="s">
        <v>1700</v>
      </c>
      <c r="P176" s="5" t="s">
        <v>1701</v>
      </c>
      <c r="Q176" s="5" t="s">
        <v>1702</v>
      </c>
      <c r="R176" s="5" t="s">
        <v>1703</v>
      </c>
      <c r="S176" s="5" t="s">
        <v>1704</v>
      </c>
      <c r="T176" s="5" t="s">
        <v>99</v>
      </c>
      <c r="U176" s="5" t="s">
        <v>99</v>
      </c>
      <c r="V176" s="5" t="s">
        <v>99</v>
      </c>
      <c r="W176" s="5" t="s">
        <v>99</v>
      </c>
      <c r="X176" s="5">
        <v>1800.0</v>
      </c>
      <c r="Y176" s="5" t="s">
        <v>265</v>
      </c>
      <c r="Z176" s="5" t="s">
        <v>99</v>
      </c>
      <c r="AA176" s="5" t="s">
        <v>135</v>
      </c>
      <c r="AB176" s="5">
        <v>97.0</v>
      </c>
      <c r="AC176" s="5" t="s">
        <v>1705</v>
      </c>
      <c r="AD176" s="5" t="s">
        <v>99</v>
      </c>
      <c r="AE176" s="5" t="s">
        <v>112</v>
      </c>
      <c r="AF176" s="5" t="s">
        <v>99</v>
      </c>
      <c r="AG176" s="5">
        <v>10.0</v>
      </c>
      <c r="AH176" s="27">
        <f t="shared" si="49"/>
        <v>2.4384</v>
      </c>
      <c r="AI176" s="22">
        <v>8.0</v>
      </c>
      <c r="AJ176" s="24">
        <f t="shared" si="50"/>
        <v>2.666666667</v>
      </c>
      <c r="AK176" s="5" t="s">
        <v>99</v>
      </c>
      <c r="AL176" s="5">
        <v>1.0</v>
      </c>
      <c r="AM176" s="5">
        <v>8.0</v>
      </c>
      <c r="AN176" s="5" t="s">
        <v>99</v>
      </c>
      <c r="AO176" s="5" t="s">
        <v>99</v>
      </c>
      <c r="AP176" s="5" t="s">
        <v>99</v>
      </c>
      <c r="AQ176" s="5" t="s">
        <v>99</v>
      </c>
      <c r="AR176" s="5" t="s">
        <v>99</v>
      </c>
      <c r="AS176" s="5" t="s">
        <v>99</v>
      </c>
      <c r="AT176" s="5" t="s">
        <v>99</v>
      </c>
      <c r="AU176" s="5" t="s">
        <v>99</v>
      </c>
      <c r="AV176" s="5" t="s">
        <v>99</v>
      </c>
      <c r="AW176" s="5" t="s">
        <v>99</v>
      </c>
      <c r="AX176" s="5" t="s">
        <v>99</v>
      </c>
      <c r="AY176" s="5" t="s">
        <v>99</v>
      </c>
      <c r="AZ176" s="5" t="s">
        <v>99</v>
      </c>
      <c r="BA176" s="5" t="s">
        <v>99</v>
      </c>
      <c r="BB176" s="5" t="s">
        <v>99</v>
      </c>
      <c r="BC176" s="5" t="s">
        <v>99</v>
      </c>
      <c r="BD176" s="5" t="s">
        <v>99</v>
      </c>
      <c r="BE176" s="5" t="s">
        <v>99</v>
      </c>
      <c r="BF176" s="5" t="s">
        <v>99</v>
      </c>
      <c r="BG176" s="5" t="s">
        <v>99</v>
      </c>
      <c r="BH176" s="5" t="s">
        <v>99</v>
      </c>
      <c r="BI176" s="5" t="s">
        <v>99</v>
      </c>
      <c r="BJ176" s="5" t="s">
        <v>99</v>
      </c>
      <c r="BK176" s="5" t="s">
        <v>112</v>
      </c>
      <c r="BL176" s="5" t="s">
        <v>1706</v>
      </c>
      <c r="BM176" s="5" t="s">
        <v>99</v>
      </c>
      <c r="BN176" s="5" t="s">
        <v>1707</v>
      </c>
      <c r="BO176" s="5" t="s">
        <v>99</v>
      </c>
      <c r="BP176" s="5" t="s">
        <v>99</v>
      </c>
      <c r="BQ176" s="5" t="s">
        <v>99</v>
      </c>
      <c r="BR176" s="5" t="s">
        <v>1708</v>
      </c>
      <c r="BS176" s="5" t="s">
        <v>99</v>
      </c>
      <c r="BT176" s="5" t="s">
        <v>99</v>
      </c>
      <c r="BU176" s="5" t="s">
        <v>99</v>
      </c>
      <c r="BV176" s="5" t="s">
        <v>99</v>
      </c>
      <c r="BW176" s="5" t="s">
        <v>99</v>
      </c>
      <c r="BX176" s="5" t="s">
        <v>99</v>
      </c>
      <c r="BY176" s="5" t="s">
        <v>99</v>
      </c>
      <c r="BZ176" s="5" t="s">
        <v>99</v>
      </c>
      <c r="CA176" s="5" t="s">
        <v>99</v>
      </c>
      <c r="CB176" s="5" t="s">
        <v>99</v>
      </c>
      <c r="CC176" s="5" t="s">
        <v>99</v>
      </c>
      <c r="CD176" s="5" t="s">
        <v>99</v>
      </c>
      <c r="CE176" s="5" t="s">
        <v>99</v>
      </c>
      <c r="CF176" s="5" t="s">
        <v>99</v>
      </c>
      <c r="CG176" s="5" t="s">
        <v>99</v>
      </c>
      <c r="CH176" s="5" t="s">
        <v>99</v>
      </c>
      <c r="CI176" s="5" t="s">
        <v>99</v>
      </c>
      <c r="CJ176" s="5" t="s">
        <v>1709</v>
      </c>
      <c r="CK176" s="28" t="s">
        <v>1710</v>
      </c>
      <c r="CL176" s="5" t="s">
        <v>99</v>
      </c>
      <c r="CM176" s="5" t="s">
        <v>99</v>
      </c>
      <c r="CN176" s="5" t="s">
        <v>99</v>
      </c>
      <c r="CO176" s="5" t="s">
        <v>99</v>
      </c>
      <c r="CP176" s="13" t="s">
        <v>1711</v>
      </c>
      <c r="CQ176" s="6"/>
      <c r="CR176" s="6"/>
      <c r="CS176" s="6"/>
      <c r="CT176" s="6"/>
      <c r="CU176" s="6"/>
      <c r="CV176" s="6"/>
      <c r="CW176" s="6"/>
      <c r="CX176" s="6"/>
      <c r="CY176" s="6"/>
      <c r="CZ176" s="6"/>
    </row>
    <row r="177">
      <c r="A177" s="5" t="s">
        <v>94</v>
      </c>
      <c r="B177" s="5" t="s">
        <v>1487</v>
      </c>
      <c r="C177" s="5" t="s">
        <v>1566</v>
      </c>
      <c r="D177" s="5">
        <v>8888.0</v>
      </c>
      <c r="E177" s="5" t="s">
        <v>99</v>
      </c>
      <c r="F177" s="5">
        <v>2004.0</v>
      </c>
      <c r="G177" s="5" t="s">
        <v>157</v>
      </c>
      <c r="H177" s="5" t="s">
        <v>1712</v>
      </c>
      <c r="I177" s="5" t="s">
        <v>144</v>
      </c>
      <c r="J177" s="5" t="s">
        <v>118</v>
      </c>
      <c r="K177" s="5" t="s">
        <v>193</v>
      </c>
      <c r="L177" s="5" t="s">
        <v>145</v>
      </c>
      <c r="M177" s="5" t="s">
        <v>193</v>
      </c>
      <c r="N177" s="5">
        <v>6.0</v>
      </c>
      <c r="O177" s="28" t="s">
        <v>1713</v>
      </c>
      <c r="P177" s="5" t="s">
        <v>1714</v>
      </c>
      <c r="Q177" s="5" t="s">
        <v>1656</v>
      </c>
      <c r="R177" s="5" t="s">
        <v>1647</v>
      </c>
      <c r="S177" s="5" t="s">
        <v>1715</v>
      </c>
      <c r="T177" s="5" t="s">
        <v>99</v>
      </c>
      <c r="U177" s="5" t="s">
        <v>99</v>
      </c>
      <c r="V177" s="5" t="s">
        <v>99</v>
      </c>
      <c r="W177" s="5" t="s">
        <v>99</v>
      </c>
      <c r="X177" s="5">
        <v>0.0</v>
      </c>
      <c r="Y177" s="5" t="s">
        <v>184</v>
      </c>
      <c r="Z177" s="5" t="s">
        <v>161</v>
      </c>
      <c r="AA177" s="5" t="s">
        <v>99</v>
      </c>
      <c r="AB177" s="5" t="s">
        <v>99</v>
      </c>
      <c r="AC177" s="5" t="s">
        <v>1716</v>
      </c>
      <c r="AD177" s="5" t="s">
        <v>99</v>
      </c>
      <c r="AE177" s="5" t="s">
        <v>99</v>
      </c>
      <c r="AF177" s="5" t="s">
        <v>99</v>
      </c>
      <c r="AG177" s="6">
        <f>6*60</f>
        <v>360</v>
      </c>
      <c r="AH177" s="27">
        <f t="shared" si="49"/>
        <v>91.44</v>
      </c>
      <c r="AI177" s="22">
        <v>300.0</v>
      </c>
      <c r="AJ177" s="24">
        <f t="shared" si="50"/>
        <v>100</v>
      </c>
      <c r="AK177" s="5" t="s">
        <v>99</v>
      </c>
      <c r="AL177" s="5">
        <v>3.0</v>
      </c>
      <c r="AM177" s="5" t="s">
        <v>99</v>
      </c>
      <c r="AN177" s="5" t="s">
        <v>99</v>
      </c>
      <c r="AO177" s="5" t="s">
        <v>99</v>
      </c>
      <c r="AP177" s="5" t="s">
        <v>99</v>
      </c>
      <c r="AQ177" s="5" t="s">
        <v>99</v>
      </c>
      <c r="AR177" s="5" t="s">
        <v>99</v>
      </c>
      <c r="AS177" s="5" t="s">
        <v>99</v>
      </c>
      <c r="AT177" s="5" t="s">
        <v>99</v>
      </c>
      <c r="AU177" s="5" t="s">
        <v>99</v>
      </c>
      <c r="AV177" s="5" t="s">
        <v>99</v>
      </c>
      <c r="AW177" s="5" t="s">
        <v>99</v>
      </c>
      <c r="AX177" s="5" t="s">
        <v>99</v>
      </c>
      <c r="AY177" s="5" t="s">
        <v>99</v>
      </c>
      <c r="AZ177" s="5" t="s">
        <v>99</v>
      </c>
      <c r="BA177" s="5" t="s">
        <v>99</v>
      </c>
      <c r="BB177" s="5" t="s">
        <v>99</v>
      </c>
      <c r="BC177" s="5" t="s">
        <v>99</v>
      </c>
      <c r="BD177" s="5" t="s">
        <v>99</v>
      </c>
      <c r="BE177" s="5" t="s">
        <v>99</v>
      </c>
      <c r="BF177" s="5" t="s">
        <v>99</v>
      </c>
      <c r="BG177" s="5" t="s">
        <v>99</v>
      </c>
      <c r="BH177" s="5" t="s">
        <v>99</v>
      </c>
      <c r="BI177" s="5" t="s">
        <v>99</v>
      </c>
      <c r="BJ177" s="5" t="s">
        <v>99</v>
      </c>
      <c r="BK177" s="5" t="s">
        <v>99</v>
      </c>
      <c r="BL177" s="5" t="s">
        <v>99</v>
      </c>
      <c r="BM177" s="5" t="s">
        <v>99</v>
      </c>
      <c r="BN177" s="5" t="s">
        <v>1717</v>
      </c>
      <c r="BO177" s="5" t="s">
        <v>99</v>
      </c>
      <c r="BP177" s="5" t="s">
        <v>99</v>
      </c>
      <c r="BQ177" s="5" t="s">
        <v>99</v>
      </c>
      <c r="BR177" s="5" t="s">
        <v>1718</v>
      </c>
      <c r="BS177" s="5" t="s">
        <v>99</v>
      </c>
      <c r="BT177" s="5" t="s">
        <v>99</v>
      </c>
      <c r="BU177" s="5" t="s">
        <v>99</v>
      </c>
      <c r="BV177" s="5" t="s">
        <v>99</v>
      </c>
      <c r="BW177" s="5" t="s">
        <v>99</v>
      </c>
      <c r="BX177" s="5" t="s">
        <v>99</v>
      </c>
      <c r="BY177" s="5" t="s">
        <v>99</v>
      </c>
      <c r="BZ177" s="5" t="s">
        <v>99</v>
      </c>
      <c r="CA177" s="5" t="s">
        <v>99</v>
      </c>
      <c r="CB177" s="5" t="s">
        <v>99</v>
      </c>
      <c r="CC177" s="5" t="s">
        <v>99</v>
      </c>
      <c r="CD177" s="5" t="s">
        <v>99</v>
      </c>
      <c r="CE177" s="5" t="s">
        <v>99</v>
      </c>
      <c r="CF177" s="5" t="s">
        <v>99</v>
      </c>
      <c r="CG177" s="5" t="s">
        <v>99</v>
      </c>
      <c r="CH177" s="5" t="s">
        <v>99</v>
      </c>
      <c r="CI177" s="5">
        <v>3.5</v>
      </c>
      <c r="CJ177" s="5" t="s">
        <v>99</v>
      </c>
      <c r="CK177" s="28" t="s">
        <v>99</v>
      </c>
      <c r="CL177" s="5" t="s">
        <v>99</v>
      </c>
      <c r="CM177" s="5" t="s">
        <v>99</v>
      </c>
      <c r="CN177" s="5" t="s">
        <v>99</v>
      </c>
      <c r="CO177" s="5" t="s">
        <v>99</v>
      </c>
      <c r="CP177" s="13" t="s">
        <v>1719</v>
      </c>
      <c r="CQ177" s="6"/>
      <c r="CR177" s="6"/>
      <c r="CS177" s="6"/>
      <c r="CT177" s="6"/>
      <c r="CU177" s="6"/>
      <c r="CV177" s="6"/>
      <c r="CW177" s="6"/>
      <c r="CX177" s="6"/>
      <c r="CY177" s="6"/>
      <c r="CZ177" s="6"/>
    </row>
    <row r="178">
      <c r="A178" s="5" t="s">
        <v>94</v>
      </c>
      <c r="B178" s="5" t="s">
        <v>1487</v>
      </c>
      <c r="C178" s="5" t="s">
        <v>1566</v>
      </c>
      <c r="D178" s="5">
        <v>9391.0</v>
      </c>
      <c r="E178" s="5" t="s">
        <v>97</v>
      </c>
      <c r="F178" s="5">
        <v>2004.0</v>
      </c>
      <c r="G178" s="5" t="s">
        <v>129</v>
      </c>
      <c r="H178" s="5">
        <v>26.0</v>
      </c>
      <c r="I178" s="5" t="s">
        <v>130</v>
      </c>
      <c r="J178" s="5" t="s">
        <v>118</v>
      </c>
      <c r="K178" s="5" t="s">
        <v>618</v>
      </c>
      <c r="L178" s="5" t="s">
        <v>99</v>
      </c>
      <c r="M178" s="5" t="s">
        <v>365</v>
      </c>
      <c r="N178" s="5">
        <v>2.0</v>
      </c>
      <c r="O178" s="28" t="s">
        <v>1720</v>
      </c>
      <c r="P178" s="5" t="s">
        <v>1721</v>
      </c>
      <c r="Q178" s="5" t="s">
        <v>1646</v>
      </c>
      <c r="R178" s="5" t="s">
        <v>1722</v>
      </c>
      <c r="S178" s="5" t="s">
        <v>1723</v>
      </c>
      <c r="T178" s="5" t="s">
        <v>99</v>
      </c>
      <c r="U178" s="5" t="s">
        <v>99</v>
      </c>
      <c r="V178" s="5" t="s">
        <v>99</v>
      </c>
      <c r="W178" s="5">
        <v>1200.0</v>
      </c>
      <c r="X178" s="5">
        <v>1500.0</v>
      </c>
      <c r="Y178" s="5" t="s">
        <v>1039</v>
      </c>
      <c r="Z178" s="5" t="s">
        <v>255</v>
      </c>
      <c r="AA178" s="5" t="s">
        <v>135</v>
      </c>
      <c r="AB178" s="5">
        <v>99.0</v>
      </c>
      <c r="AC178" s="5" t="s">
        <v>1724</v>
      </c>
      <c r="AD178" s="5" t="s">
        <v>1725</v>
      </c>
      <c r="AE178" s="5" t="s">
        <v>99</v>
      </c>
      <c r="AF178" s="5" t="s">
        <v>99</v>
      </c>
      <c r="AG178" s="5" t="s">
        <v>99</v>
      </c>
      <c r="AH178" s="27">
        <f t="shared" si="49"/>
        <v>3.048</v>
      </c>
      <c r="AI178" s="22">
        <v>10.0</v>
      </c>
      <c r="AJ178" s="24">
        <f t="shared" si="50"/>
        <v>3.333333333</v>
      </c>
      <c r="AK178" s="5" t="s">
        <v>99</v>
      </c>
      <c r="AL178" s="5" t="s">
        <v>99</v>
      </c>
      <c r="AM178" s="5" t="s">
        <v>99</v>
      </c>
      <c r="AN178" s="5" t="s">
        <v>99</v>
      </c>
      <c r="AO178" s="5" t="s">
        <v>99</v>
      </c>
      <c r="AP178" s="5" t="s">
        <v>99</v>
      </c>
      <c r="AQ178" s="5" t="s">
        <v>99</v>
      </c>
      <c r="AR178" s="5" t="s">
        <v>99</v>
      </c>
      <c r="AS178" s="5" t="s">
        <v>99</v>
      </c>
      <c r="AT178" s="5" t="s">
        <v>99</v>
      </c>
      <c r="AU178" s="5" t="s">
        <v>99</v>
      </c>
      <c r="AV178" s="5" t="s">
        <v>99</v>
      </c>
      <c r="AW178" s="5" t="s">
        <v>99</v>
      </c>
      <c r="AX178" s="5" t="s">
        <v>99</v>
      </c>
      <c r="AY178" s="5" t="s">
        <v>99</v>
      </c>
      <c r="AZ178" s="5" t="s">
        <v>99</v>
      </c>
      <c r="BA178" s="5" t="s">
        <v>99</v>
      </c>
      <c r="BB178" s="5" t="s">
        <v>99</v>
      </c>
      <c r="BC178" s="5" t="s">
        <v>99</v>
      </c>
      <c r="BD178" s="5" t="s">
        <v>99</v>
      </c>
      <c r="BE178" s="5" t="s">
        <v>99</v>
      </c>
      <c r="BF178" s="5" t="s">
        <v>99</v>
      </c>
      <c r="BG178" s="5" t="s">
        <v>99</v>
      </c>
      <c r="BH178" s="5" t="s">
        <v>99</v>
      </c>
      <c r="BI178" s="5" t="s">
        <v>99</v>
      </c>
      <c r="BJ178" s="5" t="s">
        <v>99</v>
      </c>
      <c r="BK178" s="5" t="s">
        <v>99</v>
      </c>
      <c r="BL178" s="5" t="s">
        <v>99</v>
      </c>
      <c r="BM178" s="5" t="s">
        <v>99</v>
      </c>
      <c r="BN178" s="5" t="s">
        <v>1343</v>
      </c>
      <c r="BO178" s="5" t="s">
        <v>112</v>
      </c>
      <c r="BP178" s="5" t="s">
        <v>99</v>
      </c>
      <c r="BQ178" s="5" t="s">
        <v>113</v>
      </c>
      <c r="BR178" s="5" t="s">
        <v>99</v>
      </c>
      <c r="BS178" s="5" t="s">
        <v>99</v>
      </c>
      <c r="BT178" s="5" t="s">
        <v>99</v>
      </c>
      <c r="BU178" s="5" t="s">
        <v>99</v>
      </c>
      <c r="BV178" s="5" t="s">
        <v>99</v>
      </c>
      <c r="BW178" s="5" t="s">
        <v>99</v>
      </c>
      <c r="BX178" s="5" t="s">
        <v>99</v>
      </c>
      <c r="BY178" s="5" t="s">
        <v>99</v>
      </c>
      <c r="BZ178" s="5" t="s">
        <v>99</v>
      </c>
      <c r="CA178" s="5" t="s">
        <v>99</v>
      </c>
      <c r="CB178" s="5" t="s">
        <v>99</v>
      </c>
      <c r="CC178" s="5" t="s">
        <v>99</v>
      </c>
      <c r="CD178" s="5" t="s">
        <v>99</v>
      </c>
      <c r="CE178" s="5" t="s">
        <v>99</v>
      </c>
      <c r="CF178" s="5" t="s">
        <v>99</v>
      </c>
      <c r="CG178" s="5" t="s">
        <v>99</v>
      </c>
      <c r="CH178" s="5" t="s">
        <v>99</v>
      </c>
      <c r="CI178" s="5" t="s">
        <v>99</v>
      </c>
      <c r="CJ178" s="5" t="s">
        <v>99</v>
      </c>
      <c r="CK178" s="28" t="s">
        <v>1726</v>
      </c>
      <c r="CL178" s="5" t="s">
        <v>99</v>
      </c>
      <c r="CM178" s="5" t="s">
        <v>99</v>
      </c>
      <c r="CN178" s="5" t="s">
        <v>99</v>
      </c>
      <c r="CO178" s="5" t="s">
        <v>99</v>
      </c>
      <c r="CP178" s="13" t="s">
        <v>1727</v>
      </c>
      <c r="CQ178" s="6"/>
      <c r="CR178" s="6"/>
      <c r="CS178" s="6"/>
      <c r="CT178" s="6"/>
      <c r="CU178" s="6"/>
      <c r="CV178" s="6"/>
      <c r="CW178" s="6"/>
      <c r="CX178" s="6"/>
      <c r="CY178" s="6"/>
      <c r="CZ178" s="6"/>
    </row>
    <row r="179">
      <c r="A179" s="5" t="s">
        <v>94</v>
      </c>
      <c r="B179" s="5" t="s">
        <v>1487</v>
      </c>
      <c r="C179" s="5" t="s">
        <v>1566</v>
      </c>
      <c r="D179" s="5">
        <v>24882.0</v>
      </c>
      <c r="E179" s="5" t="s">
        <v>1728</v>
      </c>
      <c r="F179" s="5">
        <v>2008.0</v>
      </c>
      <c r="G179" s="5" t="s">
        <v>191</v>
      </c>
      <c r="H179" s="5">
        <v>10.0</v>
      </c>
      <c r="I179" s="5" t="s">
        <v>144</v>
      </c>
      <c r="J179" s="5" t="s">
        <v>101</v>
      </c>
      <c r="K179" s="5" t="s">
        <v>102</v>
      </c>
      <c r="L179" s="5" t="s">
        <v>618</v>
      </c>
      <c r="M179" s="5" t="s">
        <v>209</v>
      </c>
      <c r="N179" s="5">
        <v>4.0</v>
      </c>
      <c r="O179" s="28" t="s">
        <v>1729</v>
      </c>
      <c r="P179" s="5" t="s">
        <v>1730</v>
      </c>
      <c r="Q179" s="5" t="s">
        <v>1596</v>
      </c>
      <c r="R179" s="5" t="s">
        <v>1731</v>
      </c>
      <c r="S179" s="5" t="s">
        <v>1585</v>
      </c>
      <c r="T179" s="5" t="s">
        <v>99</v>
      </c>
      <c r="U179" s="5" t="s">
        <v>99</v>
      </c>
      <c r="V179" s="5" t="s">
        <v>99</v>
      </c>
      <c r="W179" s="5" t="s">
        <v>99</v>
      </c>
      <c r="X179" s="5">
        <v>2300.0</v>
      </c>
      <c r="Y179" s="5" t="s">
        <v>1039</v>
      </c>
      <c r="Z179" s="5" t="s">
        <v>161</v>
      </c>
      <c r="AA179" s="5" t="s">
        <v>135</v>
      </c>
      <c r="AB179" s="5">
        <v>65.0</v>
      </c>
      <c r="AC179" s="5" t="s">
        <v>576</v>
      </c>
      <c r="AD179" s="5" t="s">
        <v>99</v>
      </c>
      <c r="AE179" s="5" t="s">
        <v>99</v>
      </c>
      <c r="AF179" s="5" t="s">
        <v>99</v>
      </c>
      <c r="AG179" s="6">
        <f>6*60</f>
        <v>360</v>
      </c>
      <c r="AH179" s="27">
        <f t="shared" si="49"/>
        <v>137.16</v>
      </c>
      <c r="AI179" s="22">
        <v>450.0</v>
      </c>
      <c r="AJ179" s="24">
        <f t="shared" si="50"/>
        <v>150</v>
      </c>
      <c r="AK179" s="5" t="s">
        <v>99</v>
      </c>
      <c r="AL179" s="5">
        <v>1.0</v>
      </c>
      <c r="AM179" s="5">
        <v>8.5</v>
      </c>
      <c r="AN179" s="5" t="s">
        <v>99</v>
      </c>
      <c r="AO179" s="5" t="s">
        <v>99</v>
      </c>
      <c r="AP179" s="5" t="s">
        <v>99</v>
      </c>
      <c r="AQ179" s="5" t="s">
        <v>99</v>
      </c>
      <c r="AR179" s="5" t="s">
        <v>99</v>
      </c>
      <c r="AS179" s="5" t="s">
        <v>99</v>
      </c>
      <c r="AT179" s="5" t="s">
        <v>99</v>
      </c>
      <c r="AU179" s="5" t="s">
        <v>99</v>
      </c>
      <c r="AV179" s="5" t="s">
        <v>281</v>
      </c>
      <c r="AW179" s="5" t="s">
        <v>99</v>
      </c>
      <c r="AX179" s="5" t="s">
        <v>99</v>
      </c>
      <c r="AY179" s="5" t="s">
        <v>99</v>
      </c>
      <c r="AZ179" s="5" t="s">
        <v>99</v>
      </c>
      <c r="BA179" s="5" t="s">
        <v>99</v>
      </c>
      <c r="BB179" s="5" t="s">
        <v>99</v>
      </c>
      <c r="BC179" s="5" t="s">
        <v>99</v>
      </c>
      <c r="BD179" s="5" t="s">
        <v>99</v>
      </c>
      <c r="BE179" s="5" t="s">
        <v>99</v>
      </c>
      <c r="BF179" s="5" t="s">
        <v>99</v>
      </c>
      <c r="BG179" s="5" t="s">
        <v>99</v>
      </c>
      <c r="BH179" s="5" t="s">
        <v>99</v>
      </c>
      <c r="BI179" s="5" t="s">
        <v>694</v>
      </c>
      <c r="BJ179" s="5" t="s">
        <v>99</v>
      </c>
      <c r="BK179" s="5" t="s">
        <v>99</v>
      </c>
      <c r="BL179" s="5" t="s">
        <v>99</v>
      </c>
      <c r="BM179" s="5" t="s">
        <v>99</v>
      </c>
      <c r="BN179" s="5" t="s">
        <v>209</v>
      </c>
      <c r="BO179" s="5" t="s">
        <v>99</v>
      </c>
      <c r="BP179" s="5" t="s">
        <v>1732</v>
      </c>
      <c r="BQ179" s="5" t="s">
        <v>113</v>
      </c>
      <c r="BR179" s="5" t="s">
        <v>1733</v>
      </c>
      <c r="BS179" s="5" t="s">
        <v>112</v>
      </c>
      <c r="BT179" s="5" t="s">
        <v>1734</v>
      </c>
      <c r="BU179" s="5">
        <v>1.0</v>
      </c>
      <c r="BV179" s="5" t="s">
        <v>99</v>
      </c>
      <c r="BW179" s="5" t="s">
        <v>99</v>
      </c>
      <c r="BX179" s="5">
        <v>18.0</v>
      </c>
      <c r="BY179" s="5">
        <v>7.5</v>
      </c>
      <c r="BZ179" s="5" t="s">
        <v>99</v>
      </c>
      <c r="CA179" s="5" t="s">
        <v>99</v>
      </c>
      <c r="CB179" s="5" t="s">
        <v>99</v>
      </c>
      <c r="CC179" s="5" t="s">
        <v>99</v>
      </c>
      <c r="CD179" s="5" t="s">
        <v>99</v>
      </c>
      <c r="CE179" s="5" t="s">
        <v>99</v>
      </c>
      <c r="CF179" s="5" t="s">
        <v>112</v>
      </c>
      <c r="CG179" s="5">
        <v>5.0</v>
      </c>
      <c r="CH179" s="5" t="s">
        <v>99</v>
      </c>
      <c r="CI179" s="5" t="s">
        <v>99</v>
      </c>
      <c r="CJ179" s="5" t="s">
        <v>99</v>
      </c>
      <c r="CK179" s="28" t="s">
        <v>1735</v>
      </c>
      <c r="CL179" s="5" t="s">
        <v>99</v>
      </c>
      <c r="CM179" s="5" t="s">
        <v>99</v>
      </c>
      <c r="CN179" s="5" t="s">
        <v>99</v>
      </c>
      <c r="CO179" s="5" t="s">
        <v>99</v>
      </c>
      <c r="CP179" s="13" t="s">
        <v>1736</v>
      </c>
      <c r="CQ179" s="6"/>
      <c r="CR179" s="6"/>
      <c r="CS179" s="6"/>
      <c r="CT179" s="6"/>
      <c r="CU179" s="6"/>
      <c r="CV179" s="6"/>
      <c r="CW179" s="6"/>
      <c r="CX179" s="6"/>
      <c r="CY179" s="6"/>
      <c r="CZ179" s="6"/>
    </row>
    <row r="180">
      <c r="A180" s="5" t="s">
        <v>94</v>
      </c>
      <c r="B180" s="5" t="s">
        <v>1487</v>
      </c>
      <c r="C180" s="5" t="s">
        <v>1566</v>
      </c>
      <c r="D180" s="5">
        <v>24631.0</v>
      </c>
      <c r="E180" s="5" t="s">
        <v>1737</v>
      </c>
      <c r="F180" s="5">
        <v>2008.0</v>
      </c>
      <c r="G180" s="5" t="s">
        <v>191</v>
      </c>
      <c r="H180" s="5">
        <v>25.0</v>
      </c>
      <c r="I180" s="5" t="s">
        <v>144</v>
      </c>
      <c r="J180" s="5" t="s">
        <v>101</v>
      </c>
      <c r="K180" s="5" t="s">
        <v>102</v>
      </c>
      <c r="L180" s="5" t="s">
        <v>99</v>
      </c>
      <c r="M180" s="5" t="s">
        <v>209</v>
      </c>
      <c r="N180" s="5">
        <v>6.0</v>
      </c>
      <c r="O180" s="28" t="s">
        <v>1738</v>
      </c>
      <c r="P180" s="5" t="s">
        <v>1739</v>
      </c>
      <c r="Q180" s="5" t="s">
        <v>1630</v>
      </c>
      <c r="R180" s="5" t="s">
        <v>1632</v>
      </c>
      <c r="S180" s="5" t="s">
        <v>99</v>
      </c>
      <c r="T180" s="5" t="s">
        <v>99</v>
      </c>
      <c r="U180" s="5" t="s">
        <v>99</v>
      </c>
      <c r="V180" s="5" t="s">
        <v>99</v>
      </c>
      <c r="W180" s="5" t="s">
        <v>99</v>
      </c>
      <c r="X180" s="5">
        <v>1930.0</v>
      </c>
      <c r="Y180" s="5" t="s">
        <v>99</v>
      </c>
      <c r="Z180" s="5" t="s">
        <v>161</v>
      </c>
      <c r="AA180" s="5" t="s">
        <v>214</v>
      </c>
      <c r="AB180" s="5">
        <v>33.0</v>
      </c>
      <c r="AC180" s="5" t="s">
        <v>279</v>
      </c>
      <c r="AD180" s="5" t="s">
        <v>99</v>
      </c>
      <c r="AE180" s="5" t="s">
        <v>99</v>
      </c>
      <c r="AF180" s="5" t="s">
        <v>99</v>
      </c>
      <c r="AG180" s="5" t="s">
        <v>99</v>
      </c>
      <c r="AH180" s="27">
        <f t="shared" si="49"/>
        <v>3.048</v>
      </c>
      <c r="AI180" s="22">
        <v>10.0</v>
      </c>
      <c r="AJ180" s="24">
        <f t="shared" si="50"/>
        <v>3.333333333</v>
      </c>
      <c r="AK180" s="5" t="s">
        <v>99</v>
      </c>
      <c r="AL180" s="5">
        <v>1.0</v>
      </c>
      <c r="AM180" s="5">
        <v>6.0</v>
      </c>
      <c r="AN180" s="5" t="s">
        <v>99</v>
      </c>
      <c r="AO180" s="5" t="s">
        <v>99</v>
      </c>
      <c r="AP180" s="5" t="s">
        <v>99</v>
      </c>
      <c r="AQ180" s="5" t="s">
        <v>99</v>
      </c>
      <c r="AR180" s="5" t="s">
        <v>99</v>
      </c>
      <c r="AS180" s="5" t="s">
        <v>99</v>
      </c>
      <c r="AT180" s="5" t="s">
        <v>99</v>
      </c>
      <c r="AU180" s="5" t="s">
        <v>99</v>
      </c>
      <c r="AV180" s="5" t="s">
        <v>1740</v>
      </c>
      <c r="AW180" s="5" t="s">
        <v>99</v>
      </c>
      <c r="AX180" s="5" t="s">
        <v>1740</v>
      </c>
      <c r="AY180" s="5" t="s">
        <v>99</v>
      </c>
      <c r="AZ180" s="5" t="s">
        <v>99</v>
      </c>
      <c r="BA180" s="5" t="s">
        <v>1741</v>
      </c>
      <c r="BB180" s="5" t="s">
        <v>112</v>
      </c>
      <c r="BC180" s="5" t="s">
        <v>99</v>
      </c>
      <c r="BD180" s="5" t="s">
        <v>1742</v>
      </c>
      <c r="BE180" s="5" t="s">
        <v>312</v>
      </c>
      <c r="BF180" s="5" t="s">
        <v>99</v>
      </c>
      <c r="BG180" s="5" t="s">
        <v>99</v>
      </c>
      <c r="BH180" s="5" t="s">
        <v>99</v>
      </c>
      <c r="BI180" s="5" t="s">
        <v>694</v>
      </c>
      <c r="BJ180" s="5" t="s">
        <v>681</v>
      </c>
      <c r="BK180" s="5" t="s">
        <v>99</v>
      </c>
      <c r="BL180" s="5" t="s">
        <v>1743</v>
      </c>
      <c r="BM180" s="5" t="s">
        <v>99</v>
      </c>
      <c r="BN180" s="5" t="s">
        <v>209</v>
      </c>
      <c r="BO180" s="5" t="s">
        <v>112</v>
      </c>
      <c r="BP180" s="5" t="s">
        <v>1744</v>
      </c>
      <c r="BQ180" s="5" t="s">
        <v>1745</v>
      </c>
      <c r="BR180" s="5" t="s">
        <v>99</v>
      </c>
      <c r="BS180" s="5" t="s">
        <v>99</v>
      </c>
      <c r="BT180" s="5" t="s">
        <v>99</v>
      </c>
      <c r="BU180" s="5" t="s">
        <v>99</v>
      </c>
      <c r="BV180" s="5" t="s">
        <v>99</v>
      </c>
      <c r="BW180" s="5" t="s">
        <v>99</v>
      </c>
      <c r="BX180" s="5" t="s">
        <v>99</v>
      </c>
      <c r="BY180" s="5" t="s">
        <v>99</v>
      </c>
      <c r="BZ180" s="5" t="s">
        <v>99</v>
      </c>
      <c r="CA180" s="5" t="s">
        <v>99</v>
      </c>
      <c r="CB180" s="5" t="s">
        <v>99</v>
      </c>
      <c r="CC180" s="5" t="s">
        <v>99</v>
      </c>
      <c r="CD180" s="5" t="s">
        <v>99</v>
      </c>
      <c r="CE180" s="5" t="s">
        <v>99</v>
      </c>
      <c r="CF180" s="5" t="s">
        <v>99</v>
      </c>
      <c r="CG180" s="5" t="s">
        <v>99</v>
      </c>
      <c r="CH180" s="5" t="s">
        <v>99</v>
      </c>
      <c r="CI180" s="5" t="s">
        <v>99</v>
      </c>
      <c r="CJ180" s="5" t="s">
        <v>99</v>
      </c>
      <c r="CK180" s="28" t="s">
        <v>1746</v>
      </c>
      <c r="CL180" s="5" t="s">
        <v>99</v>
      </c>
      <c r="CM180" s="5" t="s">
        <v>112</v>
      </c>
      <c r="CN180" s="5" t="s">
        <v>99</v>
      </c>
      <c r="CO180" s="5" t="s">
        <v>99</v>
      </c>
      <c r="CP180" s="13" t="s">
        <v>1747</v>
      </c>
      <c r="CQ180" s="6"/>
      <c r="CR180" s="6"/>
      <c r="CS180" s="6"/>
      <c r="CT180" s="6"/>
      <c r="CU180" s="6"/>
      <c r="CV180" s="6"/>
      <c r="CW180" s="6"/>
      <c r="CX180" s="6"/>
      <c r="CY180" s="6"/>
      <c r="CZ180" s="6"/>
    </row>
    <row r="181">
      <c r="A181" s="5" t="s">
        <v>94</v>
      </c>
      <c r="B181" s="5" t="s">
        <v>1487</v>
      </c>
      <c r="C181" s="5" t="s">
        <v>1566</v>
      </c>
      <c r="D181" s="5">
        <v>26497.0</v>
      </c>
      <c r="E181" s="5" t="s">
        <v>1489</v>
      </c>
      <c r="F181" s="5">
        <v>2009.0</v>
      </c>
      <c r="G181" s="5" t="s">
        <v>191</v>
      </c>
      <c r="H181" s="5">
        <v>25.0</v>
      </c>
      <c r="I181" s="5" t="s">
        <v>144</v>
      </c>
      <c r="J181" s="5" t="s">
        <v>118</v>
      </c>
      <c r="K181" s="5" t="s">
        <v>193</v>
      </c>
      <c r="L181" s="5" t="s">
        <v>99</v>
      </c>
      <c r="M181" s="5" t="s">
        <v>99</v>
      </c>
      <c r="N181" s="5">
        <v>2.0</v>
      </c>
      <c r="O181" s="28" t="s">
        <v>1748</v>
      </c>
      <c r="P181" s="5" t="s">
        <v>1749</v>
      </c>
      <c r="Q181" s="5" t="s">
        <v>1596</v>
      </c>
      <c r="R181" s="5" t="s">
        <v>99</v>
      </c>
      <c r="S181" s="5" t="s">
        <v>99</v>
      </c>
      <c r="T181" s="5" t="s">
        <v>99</v>
      </c>
      <c r="U181" s="5" t="s">
        <v>99</v>
      </c>
      <c r="V181" s="5" t="s">
        <v>99</v>
      </c>
      <c r="W181" s="5" t="s">
        <v>99</v>
      </c>
      <c r="X181" s="5">
        <v>2330.0</v>
      </c>
      <c r="Y181" s="5" t="s">
        <v>1039</v>
      </c>
      <c r="Z181" s="5" t="s">
        <v>161</v>
      </c>
      <c r="AA181" s="5" t="s">
        <v>150</v>
      </c>
      <c r="AB181" s="5">
        <v>30.0</v>
      </c>
      <c r="AC181" s="5" t="s">
        <v>1750</v>
      </c>
      <c r="AD181" s="5" t="s">
        <v>1751</v>
      </c>
      <c r="AE181" s="5" t="s">
        <v>99</v>
      </c>
      <c r="AF181" s="5" t="s">
        <v>99</v>
      </c>
      <c r="AG181" s="5">
        <v>10.0</v>
      </c>
      <c r="AH181" s="27">
        <f t="shared" si="49"/>
        <v>182.88</v>
      </c>
      <c r="AI181" s="22">
        <v>600.0</v>
      </c>
      <c r="AJ181" s="24">
        <f t="shared" si="50"/>
        <v>200</v>
      </c>
      <c r="AK181" s="5" t="s">
        <v>99</v>
      </c>
      <c r="AL181" s="5">
        <v>1.0</v>
      </c>
      <c r="AM181" s="5" t="s">
        <v>99</v>
      </c>
      <c r="AN181" s="5" t="s">
        <v>99</v>
      </c>
      <c r="AO181" s="5" t="s">
        <v>99</v>
      </c>
      <c r="AP181" s="5" t="s">
        <v>99</v>
      </c>
      <c r="AQ181" s="5" t="s">
        <v>99</v>
      </c>
      <c r="AR181" s="5" t="s">
        <v>99</v>
      </c>
      <c r="AS181" s="5" t="s">
        <v>99</v>
      </c>
      <c r="AT181" s="5" t="s">
        <v>99</v>
      </c>
      <c r="AU181" s="5" t="s">
        <v>99</v>
      </c>
      <c r="AV181" s="5" t="s">
        <v>99</v>
      </c>
      <c r="AW181" s="5" t="s">
        <v>99</v>
      </c>
      <c r="AX181" s="5" t="s">
        <v>99</v>
      </c>
      <c r="AY181" s="5" t="s">
        <v>99</v>
      </c>
      <c r="AZ181" s="5" t="s">
        <v>99</v>
      </c>
      <c r="BA181" s="5" t="s">
        <v>99</v>
      </c>
      <c r="BB181" s="5" t="s">
        <v>99</v>
      </c>
      <c r="BC181" s="5" t="s">
        <v>99</v>
      </c>
      <c r="BD181" s="5" t="s">
        <v>99</v>
      </c>
      <c r="BE181" s="5" t="s">
        <v>99</v>
      </c>
      <c r="BF181" s="5" t="s">
        <v>99</v>
      </c>
      <c r="BG181" s="5" t="s">
        <v>99</v>
      </c>
      <c r="BH181" s="5" t="s">
        <v>99</v>
      </c>
      <c r="BI181" s="5" t="s">
        <v>99</v>
      </c>
      <c r="BJ181" s="5" t="s">
        <v>99</v>
      </c>
      <c r="BK181" s="5" t="s">
        <v>99</v>
      </c>
      <c r="BL181" s="5" t="s">
        <v>99</v>
      </c>
      <c r="BM181" s="5" t="s">
        <v>99</v>
      </c>
      <c r="BN181" s="5" t="s">
        <v>99</v>
      </c>
      <c r="BO181" s="5" t="s">
        <v>99</v>
      </c>
      <c r="BP181" s="5" t="s">
        <v>99</v>
      </c>
      <c r="BQ181" s="5" t="s">
        <v>99</v>
      </c>
      <c r="BR181" s="5" t="s">
        <v>361</v>
      </c>
      <c r="BS181" s="5" t="s">
        <v>99</v>
      </c>
      <c r="BT181" s="5" t="s">
        <v>99</v>
      </c>
      <c r="BU181" s="5" t="s">
        <v>99</v>
      </c>
      <c r="BV181" s="5" t="s">
        <v>99</v>
      </c>
      <c r="BW181" s="5" t="s">
        <v>99</v>
      </c>
      <c r="BX181" s="5" t="s">
        <v>99</v>
      </c>
      <c r="BY181" s="5" t="s">
        <v>99</v>
      </c>
      <c r="BZ181" s="5" t="s">
        <v>99</v>
      </c>
      <c r="CA181" s="5" t="s">
        <v>99</v>
      </c>
      <c r="CB181" s="5" t="s">
        <v>99</v>
      </c>
      <c r="CC181" s="5" t="s">
        <v>99</v>
      </c>
      <c r="CD181" s="5" t="s">
        <v>99</v>
      </c>
      <c r="CE181" s="5" t="s">
        <v>99</v>
      </c>
      <c r="CF181" s="5" t="s">
        <v>99</v>
      </c>
      <c r="CG181" s="5" t="s">
        <v>99</v>
      </c>
      <c r="CH181" s="5" t="s">
        <v>99</v>
      </c>
      <c r="CI181" s="5" t="s">
        <v>99</v>
      </c>
      <c r="CJ181" s="5" t="s">
        <v>99</v>
      </c>
      <c r="CK181" s="28" t="s">
        <v>1752</v>
      </c>
      <c r="CL181" s="5" t="s">
        <v>99</v>
      </c>
      <c r="CM181" s="5" t="s">
        <v>99</v>
      </c>
      <c r="CN181" s="5" t="s">
        <v>99</v>
      </c>
      <c r="CO181" s="5" t="s">
        <v>99</v>
      </c>
      <c r="CP181" s="13" t="s">
        <v>1753</v>
      </c>
      <c r="CQ181" s="6"/>
      <c r="CR181" s="6"/>
      <c r="CS181" s="6"/>
      <c r="CT181" s="6"/>
      <c r="CU181" s="6"/>
      <c r="CV181" s="6"/>
      <c r="CW181" s="6"/>
      <c r="CX181" s="6"/>
      <c r="CY181" s="6"/>
      <c r="CZ181" s="6"/>
    </row>
    <row r="182">
      <c r="A182" s="5" t="s">
        <v>94</v>
      </c>
      <c r="B182" s="5" t="s">
        <v>1487</v>
      </c>
      <c r="C182" s="5" t="s">
        <v>1566</v>
      </c>
      <c r="D182" s="5">
        <v>26494.0</v>
      </c>
      <c r="E182" s="5" t="s">
        <v>1489</v>
      </c>
      <c r="F182" s="5">
        <v>2009.0</v>
      </c>
      <c r="G182" s="5" t="s">
        <v>129</v>
      </c>
      <c r="H182" s="5">
        <v>25.0</v>
      </c>
      <c r="I182" s="5" t="s">
        <v>144</v>
      </c>
      <c r="J182" s="5" t="s">
        <v>118</v>
      </c>
      <c r="K182" s="5" t="s">
        <v>193</v>
      </c>
      <c r="L182" s="5" t="s">
        <v>99</v>
      </c>
      <c r="M182" s="5" t="s">
        <v>99</v>
      </c>
      <c r="N182" s="5">
        <v>2.0</v>
      </c>
      <c r="O182" s="28" t="s">
        <v>1754</v>
      </c>
      <c r="P182" s="5" t="s">
        <v>1749</v>
      </c>
      <c r="Q182" s="5" t="s">
        <v>1596</v>
      </c>
      <c r="R182" s="5" t="s">
        <v>99</v>
      </c>
      <c r="S182" s="5" t="s">
        <v>99</v>
      </c>
      <c r="T182" s="5" t="s">
        <v>99</v>
      </c>
      <c r="U182" s="5" t="s">
        <v>99</v>
      </c>
      <c r="V182" s="5" t="s">
        <v>99</v>
      </c>
      <c r="W182" s="5" t="s">
        <v>99</v>
      </c>
      <c r="X182" s="5">
        <v>2330.0</v>
      </c>
      <c r="Y182" s="5" t="s">
        <v>1039</v>
      </c>
      <c r="Z182" s="5" t="s">
        <v>161</v>
      </c>
      <c r="AA182" s="5" t="s">
        <v>150</v>
      </c>
      <c r="AB182" s="5">
        <v>30.0</v>
      </c>
      <c r="AC182" s="5" t="s">
        <v>1750</v>
      </c>
      <c r="AD182" s="5" t="s">
        <v>1751</v>
      </c>
      <c r="AE182" s="5" t="s">
        <v>99</v>
      </c>
      <c r="AF182" s="5" t="s">
        <v>99</v>
      </c>
      <c r="AG182" s="5">
        <v>10.0</v>
      </c>
      <c r="AH182" s="27">
        <f t="shared" si="49"/>
        <v>182.88</v>
      </c>
      <c r="AI182" s="22">
        <v>600.0</v>
      </c>
      <c r="AJ182" s="24">
        <f t="shared" si="50"/>
        <v>200</v>
      </c>
      <c r="AK182" s="5" t="s">
        <v>99</v>
      </c>
      <c r="AL182" s="5">
        <v>1.0</v>
      </c>
      <c r="AM182" s="5" t="s">
        <v>99</v>
      </c>
      <c r="AN182" s="5" t="s">
        <v>99</v>
      </c>
      <c r="AO182" s="5" t="s">
        <v>99</v>
      </c>
      <c r="AP182" s="5" t="s">
        <v>99</v>
      </c>
      <c r="AQ182" s="5" t="s">
        <v>99</v>
      </c>
      <c r="AR182" s="5" t="s">
        <v>99</v>
      </c>
      <c r="AS182" s="5" t="s">
        <v>99</v>
      </c>
      <c r="AT182" s="5" t="s">
        <v>99</v>
      </c>
      <c r="AU182" s="5" t="s">
        <v>99</v>
      </c>
      <c r="AV182" s="5" t="s">
        <v>99</v>
      </c>
      <c r="AW182" s="5" t="s">
        <v>99</v>
      </c>
      <c r="AX182" s="5" t="s">
        <v>99</v>
      </c>
      <c r="AY182" s="5" t="s">
        <v>99</v>
      </c>
      <c r="AZ182" s="5" t="s">
        <v>99</v>
      </c>
      <c r="BA182" s="5" t="s">
        <v>99</v>
      </c>
      <c r="BB182" s="5" t="s">
        <v>99</v>
      </c>
      <c r="BC182" s="5" t="s">
        <v>99</v>
      </c>
      <c r="BD182" s="5" t="s">
        <v>99</v>
      </c>
      <c r="BE182" s="5" t="s">
        <v>99</v>
      </c>
      <c r="BF182" s="5" t="s">
        <v>99</v>
      </c>
      <c r="BG182" s="5" t="s">
        <v>99</v>
      </c>
      <c r="BH182" s="5" t="s">
        <v>99</v>
      </c>
      <c r="BI182" s="5" t="s">
        <v>99</v>
      </c>
      <c r="BJ182" s="5" t="s">
        <v>99</v>
      </c>
      <c r="BK182" s="5" t="s">
        <v>99</v>
      </c>
      <c r="BL182" s="5" t="s">
        <v>99</v>
      </c>
      <c r="BM182" s="5" t="s">
        <v>99</v>
      </c>
      <c r="BN182" s="5" t="s">
        <v>99</v>
      </c>
      <c r="BO182" s="5" t="s">
        <v>99</v>
      </c>
      <c r="BP182" s="5" t="s">
        <v>99</v>
      </c>
      <c r="BQ182" s="5" t="s">
        <v>99</v>
      </c>
      <c r="BR182" s="5" t="s">
        <v>361</v>
      </c>
      <c r="BS182" s="5" t="s">
        <v>99</v>
      </c>
      <c r="BT182" s="5" t="s">
        <v>99</v>
      </c>
      <c r="BU182" s="5" t="s">
        <v>99</v>
      </c>
      <c r="BV182" s="5" t="s">
        <v>99</v>
      </c>
      <c r="BW182" s="5" t="s">
        <v>99</v>
      </c>
      <c r="BX182" s="5" t="s">
        <v>99</v>
      </c>
      <c r="BY182" s="5" t="s">
        <v>99</v>
      </c>
      <c r="BZ182" s="5" t="s">
        <v>99</v>
      </c>
      <c r="CA182" s="5" t="s">
        <v>99</v>
      </c>
      <c r="CB182" s="5" t="s">
        <v>99</v>
      </c>
      <c r="CC182" s="5" t="s">
        <v>99</v>
      </c>
      <c r="CD182" s="5" t="s">
        <v>99</v>
      </c>
      <c r="CE182" s="5" t="s">
        <v>99</v>
      </c>
      <c r="CF182" s="5" t="s">
        <v>99</v>
      </c>
      <c r="CG182" s="5" t="s">
        <v>99</v>
      </c>
      <c r="CH182" s="5" t="s">
        <v>99</v>
      </c>
      <c r="CI182" s="5" t="s">
        <v>99</v>
      </c>
      <c r="CJ182" s="5" t="s">
        <v>99</v>
      </c>
      <c r="CK182" s="28" t="s">
        <v>1755</v>
      </c>
      <c r="CL182" s="5" t="s">
        <v>99</v>
      </c>
      <c r="CM182" s="5" t="s">
        <v>99</v>
      </c>
      <c r="CN182" s="5" t="s">
        <v>99</v>
      </c>
      <c r="CO182" s="5" t="s">
        <v>99</v>
      </c>
      <c r="CP182" s="13" t="s">
        <v>1756</v>
      </c>
      <c r="CQ182" s="6"/>
      <c r="CR182" s="6"/>
      <c r="CS182" s="6"/>
      <c r="CT182" s="6"/>
      <c r="CU182" s="6"/>
      <c r="CV182" s="6"/>
      <c r="CW182" s="6"/>
      <c r="CX182" s="6"/>
      <c r="CY182" s="6"/>
      <c r="CZ182" s="6"/>
    </row>
    <row r="183">
      <c r="A183" s="5" t="s">
        <v>94</v>
      </c>
      <c r="B183" s="5" t="s">
        <v>1487</v>
      </c>
      <c r="C183" s="5" t="s">
        <v>1566</v>
      </c>
      <c r="D183" s="5">
        <v>41709.0</v>
      </c>
      <c r="E183" s="5" t="s">
        <v>1517</v>
      </c>
      <c r="F183" s="5">
        <v>2013.0</v>
      </c>
      <c r="G183" s="5" t="s">
        <v>143</v>
      </c>
      <c r="H183" s="5" t="s">
        <v>99</v>
      </c>
      <c r="I183" s="5" t="s">
        <v>144</v>
      </c>
      <c r="J183" s="5" t="s">
        <v>118</v>
      </c>
      <c r="K183" s="5" t="s">
        <v>618</v>
      </c>
      <c r="L183" s="5" t="s">
        <v>193</v>
      </c>
      <c r="M183" s="5" t="s">
        <v>99</v>
      </c>
      <c r="N183" s="5">
        <v>2.0</v>
      </c>
      <c r="O183" s="28" t="s">
        <v>1757</v>
      </c>
      <c r="P183" s="5" t="s">
        <v>99</v>
      </c>
      <c r="Q183" s="5" t="s">
        <v>1596</v>
      </c>
      <c r="R183" s="5" t="s">
        <v>1591</v>
      </c>
      <c r="S183" s="5" t="s">
        <v>1597</v>
      </c>
      <c r="T183" s="5" t="s">
        <v>99</v>
      </c>
      <c r="U183" s="5" t="s">
        <v>99</v>
      </c>
      <c r="V183" s="5" t="s">
        <v>99</v>
      </c>
      <c r="W183" s="5" t="s">
        <v>99</v>
      </c>
      <c r="X183" s="5">
        <v>400.0</v>
      </c>
      <c r="Y183" s="5" t="s">
        <v>99</v>
      </c>
      <c r="Z183" s="5" t="s">
        <v>99</v>
      </c>
      <c r="AA183" s="5" t="s">
        <v>99</v>
      </c>
      <c r="AB183" s="5" t="s">
        <v>99</v>
      </c>
      <c r="AC183" s="5" t="s">
        <v>99</v>
      </c>
      <c r="AD183" s="5" t="s">
        <v>99</v>
      </c>
      <c r="AE183" s="5" t="s">
        <v>99</v>
      </c>
      <c r="AF183" s="5" t="s">
        <v>99</v>
      </c>
      <c r="AG183" s="5" t="s">
        <v>99</v>
      </c>
      <c r="AH183" s="27">
        <f t="shared" si="49"/>
        <v>91.44</v>
      </c>
      <c r="AI183" s="22">
        <v>300.0</v>
      </c>
      <c r="AJ183" s="24">
        <f t="shared" si="50"/>
        <v>100</v>
      </c>
      <c r="AK183" s="5" t="s">
        <v>99</v>
      </c>
      <c r="AL183" s="5" t="s">
        <v>99</v>
      </c>
      <c r="AM183" s="5" t="s">
        <v>99</v>
      </c>
      <c r="AN183" s="5" t="s">
        <v>99</v>
      </c>
      <c r="AO183" s="5" t="s">
        <v>99</v>
      </c>
      <c r="AP183" s="5" t="s">
        <v>99</v>
      </c>
      <c r="AQ183" s="5" t="s">
        <v>99</v>
      </c>
      <c r="AR183" s="5" t="s">
        <v>99</v>
      </c>
      <c r="AS183" s="5" t="s">
        <v>99</v>
      </c>
      <c r="AT183" s="5" t="s">
        <v>99</v>
      </c>
      <c r="AU183" s="5" t="s">
        <v>99</v>
      </c>
      <c r="AV183" s="5" t="s">
        <v>99</v>
      </c>
      <c r="AW183" s="5" t="s">
        <v>99</v>
      </c>
      <c r="AX183" s="5" t="s">
        <v>99</v>
      </c>
      <c r="AY183" s="5" t="s">
        <v>99</v>
      </c>
      <c r="AZ183" s="5" t="s">
        <v>99</v>
      </c>
      <c r="BA183" s="5" t="s">
        <v>99</v>
      </c>
      <c r="BB183" s="5" t="s">
        <v>99</v>
      </c>
      <c r="BC183" s="5" t="s">
        <v>99</v>
      </c>
      <c r="BD183" s="5" t="s">
        <v>99</v>
      </c>
      <c r="BE183" s="5" t="s">
        <v>99</v>
      </c>
      <c r="BF183" s="5" t="s">
        <v>99</v>
      </c>
      <c r="BG183" s="5" t="s">
        <v>99</v>
      </c>
      <c r="BH183" s="5" t="s">
        <v>99</v>
      </c>
      <c r="BI183" s="5" t="s">
        <v>99</v>
      </c>
      <c r="BJ183" s="5" t="s">
        <v>99</v>
      </c>
      <c r="BK183" s="5" t="s">
        <v>99</v>
      </c>
      <c r="BL183" s="5" t="s">
        <v>99</v>
      </c>
      <c r="BM183" s="5" t="s">
        <v>99</v>
      </c>
      <c r="BN183" s="5" t="s">
        <v>99</v>
      </c>
      <c r="BO183" s="5" t="s">
        <v>99</v>
      </c>
      <c r="BP183" s="5" t="s">
        <v>99</v>
      </c>
      <c r="BQ183" s="5" t="s">
        <v>99</v>
      </c>
      <c r="BR183" s="5" t="s">
        <v>361</v>
      </c>
      <c r="BS183" s="5" t="s">
        <v>112</v>
      </c>
      <c r="BT183" s="5" t="s">
        <v>99</v>
      </c>
      <c r="BU183" s="5" t="s">
        <v>99</v>
      </c>
      <c r="BV183" s="5" t="s">
        <v>99</v>
      </c>
      <c r="BW183" s="5" t="s">
        <v>99</v>
      </c>
      <c r="BX183" s="5" t="s">
        <v>99</v>
      </c>
      <c r="BY183" s="5" t="s">
        <v>99</v>
      </c>
      <c r="BZ183" s="5" t="s">
        <v>99</v>
      </c>
      <c r="CA183" s="5" t="s">
        <v>99</v>
      </c>
      <c r="CB183" s="5" t="s">
        <v>99</v>
      </c>
      <c r="CC183" s="5" t="s">
        <v>99</v>
      </c>
      <c r="CD183" s="5" t="s">
        <v>99</v>
      </c>
      <c r="CE183" s="5" t="s">
        <v>99</v>
      </c>
      <c r="CF183" s="5" t="s">
        <v>99</v>
      </c>
      <c r="CG183" s="5" t="s">
        <v>99</v>
      </c>
      <c r="CH183" s="5" t="s">
        <v>99</v>
      </c>
      <c r="CI183" s="5" t="s">
        <v>99</v>
      </c>
      <c r="CJ183" s="5" t="s">
        <v>99</v>
      </c>
      <c r="CK183" s="28" t="s">
        <v>1758</v>
      </c>
      <c r="CL183" s="5" t="s">
        <v>99</v>
      </c>
      <c r="CM183" s="5" t="s">
        <v>99</v>
      </c>
      <c r="CN183" s="5" t="s">
        <v>99</v>
      </c>
      <c r="CO183" s="5" t="s">
        <v>99</v>
      </c>
      <c r="CP183" s="13" t="s">
        <v>1759</v>
      </c>
      <c r="CQ183" s="6"/>
      <c r="CR183" s="6"/>
      <c r="CS183" s="6"/>
      <c r="CT183" s="6"/>
      <c r="CU183" s="6"/>
      <c r="CV183" s="6"/>
      <c r="CW183" s="6"/>
      <c r="CX183" s="6"/>
      <c r="CY183" s="6"/>
      <c r="CZ183" s="6"/>
    </row>
    <row r="184">
      <c r="A184" s="5" t="s">
        <v>94</v>
      </c>
      <c r="B184" s="5" t="s">
        <v>1487</v>
      </c>
      <c r="C184" s="5" t="s">
        <v>1566</v>
      </c>
      <c r="D184" s="5">
        <v>44989.0</v>
      </c>
      <c r="E184" s="5" t="s">
        <v>1517</v>
      </c>
      <c r="F184" s="5">
        <v>2013.0</v>
      </c>
      <c r="G184" s="5" t="s">
        <v>129</v>
      </c>
      <c r="H184" s="5">
        <v>24.0</v>
      </c>
      <c r="I184" s="5" t="s">
        <v>130</v>
      </c>
      <c r="J184" s="5" t="s">
        <v>118</v>
      </c>
      <c r="K184" s="5" t="s">
        <v>193</v>
      </c>
      <c r="L184" s="5" t="s">
        <v>99</v>
      </c>
      <c r="M184" s="5" t="s">
        <v>99</v>
      </c>
      <c r="N184" s="5">
        <v>2.0</v>
      </c>
      <c r="O184" s="28" t="s">
        <v>1760</v>
      </c>
      <c r="P184" s="5" t="s">
        <v>1761</v>
      </c>
      <c r="Q184" s="5" t="s">
        <v>1596</v>
      </c>
      <c r="R184" s="5" t="s">
        <v>1591</v>
      </c>
      <c r="S184" s="5" t="s">
        <v>1762</v>
      </c>
      <c r="T184" s="5">
        <v>45.150278</v>
      </c>
      <c r="U184" s="5">
        <v>-122.105556</v>
      </c>
      <c r="V184" s="5">
        <v>315.362</v>
      </c>
      <c r="W184" s="5">
        <v>1010.0</v>
      </c>
      <c r="X184" s="5">
        <v>500.0</v>
      </c>
      <c r="Y184" s="5" t="s">
        <v>99</v>
      </c>
      <c r="Z184" s="5" t="s">
        <v>255</v>
      </c>
      <c r="AA184" s="5" t="s">
        <v>278</v>
      </c>
      <c r="AB184" s="5">
        <v>74.0</v>
      </c>
      <c r="AC184" s="5" t="s">
        <v>1705</v>
      </c>
      <c r="AD184" s="5" t="s">
        <v>99</v>
      </c>
      <c r="AE184" s="5" t="s">
        <v>99</v>
      </c>
      <c r="AF184" s="5" t="s">
        <v>99</v>
      </c>
      <c r="AG184" s="5" t="s">
        <v>99</v>
      </c>
      <c r="AH184" s="27">
        <f t="shared" si="49"/>
        <v>1.9812</v>
      </c>
      <c r="AI184" s="22">
        <v>6.5</v>
      </c>
      <c r="AJ184" s="24">
        <f t="shared" si="50"/>
        <v>2.166666667</v>
      </c>
      <c r="AK184" s="5" t="s">
        <v>99</v>
      </c>
      <c r="AL184" s="5" t="s">
        <v>99</v>
      </c>
      <c r="AM184" s="5">
        <v>8.5</v>
      </c>
      <c r="AN184" s="5" t="s">
        <v>99</v>
      </c>
      <c r="AO184" s="5" t="s">
        <v>99</v>
      </c>
      <c r="AP184" s="5" t="s">
        <v>99</v>
      </c>
      <c r="AQ184" s="5" t="s">
        <v>99</v>
      </c>
      <c r="AR184" s="5" t="s">
        <v>99</v>
      </c>
      <c r="AS184" s="5" t="s">
        <v>99</v>
      </c>
      <c r="AT184" s="5" t="s">
        <v>99</v>
      </c>
      <c r="AU184" s="5" t="s">
        <v>99</v>
      </c>
      <c r="AV184" s="5" t="s">
        <v>99</v>
      </c>
      <c r="AW184" s="5" t="s">
        <v>99</v>
      </c>
      <c r="AX184" s="5" t="s">
        <v>99</v>
      </c>
      <c r="AY184" s="5" t="s">
        <v>99</v>
      </c>
      <c r="AZ184" s="5" t="s">
        <v>99</v>
      </c>
      <c r="BA184" s="5" t="s">
        <v>99</v>
      </c>
      <c r="BB184" s="5" t="s">
        <v>99</v>
      </c>
      <c r="BC184" s="5" t="s">
        <v>99</v>
      </c>
      <c r="BD184" s="5" t="s">
        <v>99</v>
      </c>
      <c r="BE184" s="5" t="s">
        <v>99</v>
      </c>
      <c r="BF184" s="5" t="s">
        <v>99</v>
      </c>
      <c r="BG184" s="5" t="s">
        <v>99</v>
      </c>
      <c r="BH184" s="5" t="s">
        <v>99</v>
      </c>
      <c r="BI184" s="5" t="s">
        <v>99</v>
      </c>
      <c r="BJ184" s="5" t="s">
        <v>99</v>
      </c>
      <c r="BK184" s="5" t="s">
        <v>99</v>
      </c>
      <c r="BL184" s="5" t="s">
        <v>99</v>
      </c>
      <c r="BM184" s="5" t="s">
        <v>99</v>
      </c>
      <c r="BN184" s="5" t="s">
        <v>99</v>
      </c>
      <c r="BO184" s="5" t="s">
        <v>99</v>
      </c>
      <c r="BP184" s="5" t="s">
        <v>99</v>
      </c>
      <c r="BQ184" s="5" t="s">
        <v>99</v>
      </c>
      <c r="BR184" s="5" t="s">
        <v>1763</v>
      </c>
      <c r="BS184" s="5" t="s">
        <v>99</v>
      </c>
      <c r="BT184" s="5" t="s">
        <v>99</v>
      </c>
      <c r="BU184" s="5" t="s">
        <v>99</v>
      </c>
      <c r="BV184" s="5" t="s">
        <v>99</v>
      </c>
      <c r="BW184" s="5" t="s">
        <v>99</v>
      </c>
      <c r="BX184" s="5" t="s">
        <v>99</v>
      </c>
      <c r="BY184" s="5" t="s">
        <v>99</v>
      </c>
      <c r="BZ184" s="5" t="s">
        <v>99</v>
      </c>
      <c r="CA184" s="5" t="s">
        <v>99</v>
      </c>
      <c r="CB184" s="5" t="s">
        <v>99</v>
      </c>
      <c r="CC184" s="5" t="s">
        <v>99</v>
      </c>
      <c r="CD184" s="5" t="s">
        <v>99</v>
      </c>
      <c r="CE184" s="5" t="s">
        <v>99</v>
      </c>
      <c r="CF184" s="5" t="s">
        <v>99</v>
      </c>
      <c r="CG184" s="5" t="s">
        <v>99</v>
      </c>
      <c r="CH184" s="5" t="s">
        <v>99</v>
      </c>
      <c r="CI184" s="5" t="s">
        <v>99</v>
      </c>
      <c r="CJ184" s="5" t="s">
        <v>99</v>
      </c>
      <c r="CK184" s="28" t="s">
        <v>1764</v>
      </c>
      <c r="CL184" s="5" t="s">
        <v>112</v>
      </c>
      <c r="CM184" s="5" t="s">
        <v>99</v>
      </c>
      <c r="CN184" s="5" t="s">
        <v>99</v>
      </c>
      <c r="CO184" s="5" t="s">
        <v>99</v>
      </c>
      <c r="CP184" s="13" t="s">
        <v>1765</v>
      </c>
      <c r="CQ184" s="6"/>
      <c r="CR184" s="6"/>
      <c r="CS184" s="6"/>
      <c r="CT184" s="6"/>
      <c r="CU184" s="6"/>
      <c r="CV184" s="6"/>
      <c r="CW184" s="6"/>
      <c r="CX184" s="6"/>
      <c r="CY184" s="6"/>
      <c r="CZ184" s="6"/>
    </row>
    <row r="185">
      <c r="A185" s="5" t="s">
        <v>94</v>
      </c>
      <c r="B185" s="5" t="s">
        <v>1487</v>
      </c>
      <c r="C185" s="5" t="s">
        <v>1566</v>
      </c>
      <c r="D185" s="5">
        <v>45347.0</v>
      </c>
      <c r="E185" s="5" t="s">
        <v>1517</v>
      </c>
      <c r="F185" s="5">
        <v>2014.0</v>
      </c>
      <c r="G185" s="5" t="s">
        <v>157</v>
      </c>
      <c r="H185" s="5">
        <v>6.0</v>
      </c>
      <c r="I185" s="5" t="s">
        <v>144</v>
      </c>
      <c r="J185" s="5" t="s">
        <v>118</v>
      </c>
      <c r="K185" s="5" t="s">
        <v>193</v>
      </c>
      <c r="L185" s="5" t="s">
        <v>319</v>
      </c>
      <c r="M185" s="5" t="s">
        <v>320</v>
      </c>
      <c r="N185" s="5">
        <v>5.0</v>
      </c>
      <c r="O185" s="28" t="s">
        <v>1766</v>
      </c>
      <c r="P185" s="5" t="s">
        <v>1597</v>
      </c>
      <c r="Q185" s="5" t="s">
        <v>1596</v>
      </c>
      <c r="R185" s="5" t="s">
        <v>1591</v>
      </c>
      <c r="S185" s="5" t="s">
        <v>1597</v>
      </c>
      <c r="T185" s="5" t="s">
        <v>99</v>
      </c>
      <c r="U185" s="5" t="s">
        <v>99</v>
      </c>
      <c r="V185" s="5" t="s">
        <v>99</v>
      </c>
      <c r="W185" s="5">
        <v>5000.0</v>
      </c>
      <c r="X185" s="5" t="s">
        <v>99</v>
      </c>
      <c r="Y185" s="5">
        <v>60.0</v>
      </c>
      <c r="Z185" s="5" t="s">
        <v>161</v>
      </c>
      <c r="AA185" s="5" t="s">
        <v>135</v>
      </c>
      <c r="AB185" s="5">
        <v>56.0</v>
      </c>
      <c r="AC185" s="5" t="s">
        <v>576</v>
      </c>
      <c r="AD185" s="5" t="s">
        <v>1767</v>
      </c>
      <c r="AE185" s="5" t="s">
        <v>99</v>
      </c>
      <c r="AF185" s="5" t="s">
        <v>99</v>
      </c>
      <c r="AG185" s="5" t="s">
        <v>99</v>
      </c>
      <c r="AH185" s="27">
        <f t="shared" si="49"/>
        <v>15.24</v>
      </c>
      <c r="AI185" s="22">
        <v>50.0</v>
      </c>
      <c r="AJ185" s="24">
        <f t="shared" si="50"/>
        <v>16.66666667</v>
      </c>
      <c r="AK185" s="5" t="s">
        <v>99</v>
      </c>
      <c r="AL185" s="5" t="s">
        <v>99</v>
      </c>
      <c r="AM185" s="5" t="s">
        <v>99</v>
      </c>
      <c r="AN185" s="5" t="s">
        <v>99</v>
      </c>
      <c r="AO185" s="5" t="s">
        <v>99</v>
      </c>
      <c r="AP185" s="5" t="s">
        <v>99</v>
      </c>
      <c r="AQ185" s="5" t="s">
        <v>99</v>
      </c>
      <c r="AR185" s="5" t="s">
        <v>99</v>
      </c>
      <c r="AS185" s="5" t="s">
        <v>99</v>
      </c>
      <c r="AT185" s="5" t="s">
        <v>99</v>
      </c>
      <c r="AU185" s="5" t="s">
        <v>99</v>
      </c>
      <c r="AV185" s="5" t="s">
        <v>99</v>
      </c>
      <c r="AW185" s="5" t="s">
        <v>99</v>
      </c>
      <c r="AX185" s="5" t="s">
        <v>99</v>
      </c>
      <c r="AY185" s="5" t="s">
        <v>99</v>
      </c>
      <c r="AZ185" s="5" t="s">
        <v>1768</v>
      </c>
      <c r="BA185" s="5" t="s">
        <v>99</v>
      </c>
      <c r="BB185" s="5" t="s">
        <v>99</v>
      </c>
      <c r="BC185" s="5" t="s">
        <v>99</v>
      </c>
      <c r="BD185" s="5" t="s">
        <v>99</v>
      </c>
      <c r="BE185" s="5" t="s">
        <v>99</v>
      </c>
      <c r="BF185" s="5" t="s">
        <v>99</v>
      </c>
      <c r="BG185" s="5" t="s">
        <v>99</v>
      </c>
      <c r="BH185" s="5" t="s">
        <v>99</v>
      </c>
      <c r="BI185" s="5" t="s">
        <v>99</v>
      </c>
      <c r="BJ185" s="5" t="s">
        <v>99</v>
      </c>
      <c r="BK185" s="5" t="s">
        <v>99</v>
      </c>
      <c r="BL185" s="5" t="s">
        <v>99</v>
      </c>
      <c r="BM185" s="5" t="s">
        <v>99</v>
      </c>
      <c r="BN185" s="5" t="s">
        <v>320</v>
      </c>
      <c r="BO185" s="5" t="s">
        <v>99</v>
      </c>
      <c r="BP185" s="5" t="s">
        <v>99</v>
      </c>
      <c r="BQ185" s="5" t="s">
        <v>99</v>
      </c>
      <c r="BR185" s="5" t="s">
        <v>193</v>
      </c>
      <c r="BS185" s="5" t="s">
        <v>112</v>
      </c>
      <c r="BT185" s="5" t="s">
        <v>99</v>
      </c>
      <c r="BU185" s="5" t="s">
        <v>99</v>
      </c>
      <c r="BV185" s="5" t="s">
        <v>99</v>
      </c>
      <c r="BW185" s="5" t="s">
        <v>99</v>
      </c>
      <c r="BX185" s="5" t="s">
        <v>99</v>
      </c>
      <c r="BY185" s="5" t="s">
        <v>99</v>
      </c>
      <c r="BZ185" s="5" t="s">
        <v>99</v>
      </c>
      <c r="CA185" s="5" t="s">
        <v>99</v>
      </c>
      <c r="CB185" s="5" t="s">
        <v>99</v>
      </c>
      <c r="CC185" s="5" t="s">
        <v>99</v>
      </c>
      <c r="CD185" s="5" t="s">
        <v>99</v>
      </c>
      <c r="CE185" s="5" t="s">
        <v>99</v>
      </c>
      <c r="CF185" s="5" t="s">
        <v>99</v>
      </c>
      <c r="CG185" s="5" t="s">
        <v>99</v>
      </c>
      <c r="CH185" s="5" t="s">
        <v>99</v>
      </c>
      <c r="CI185" s="5" t="s">
        <v>99</v>
      </c>
      <c r="CJ185" s="5" t="s">
        <v>99</v>
      </c>
      <c r="CK185" s="28" t="s">
        <v>1769</v>
      </c>
      <c r="CL185" s="5" t="s">
        <v>99</v>
      </c>
      <c r="CM185" s="5" t="s">
        <v>99</v>
      </c>
      <c r="CN185" s="5" t="s">
        <v>99</v>
      </c>
      <c r="CO185" s="5" t="s">
        <v>99</v>
      </c>
      <c r="CP185" s="13" t="s">
        <v>1770</v>
      </c>
      <c r="CQ185" s="6"/>
      <c r="CR185" s="6"/>
      <c r="CS185" s="6"/>
      <c r="CT185" s="6"/>
      <c r="CU185" s="6"/>
      <c r="CV185" s="6"/>
      <c r="CW185" s="6"/>
      <c r="CX185" s="6"/>
      <c r="CY185" s="6"/>
      <c r="CZ185" s="6"/>
    </row>
    <row r="186">
      <c r="A186" s="5" t="s">
        <v>94</v>
      </c>
      <c r="B186" s="5" t="s">
        <v>1487</v>
      </c>
      <c r="C186" s="5" t="s">
        <v>1771</v>
      </c>
      <c r="D186" s="5">
        <v>11147.0</v>
      </c>
      <c r="E186" s="5" t="s">
        <v>97</v>
      </c>
      <c r="F186" s="5">
        <v>1978.0</v>
      </c>
      <c r="G186" s="5" t="s">
        <v>98</v>
      </c>
      <c r="H186" s="5" t="s">
        <v>99</v>
      </c>
      <c r="I186" s="5" t="s">
        <v>100</v>
      </c>
      <c r="J186" s="5" t="s">
        <v>101</v>
      </c>
      <c r="K186" s="5" t="s">
        <v>102</v>
      </c>
      <c r="L186" s="5" t="s">
        <v>99</v>
      </c>
      <c r="M186" s="5" t="s">
        <v>131</v>
      </c>
      <c r="N186" s="5">
        <v>3.0</v>
      </c>
      <c r="O186" s="28" t="s">
        <v>1772</v>
      </c>
      <c r="P186" s="5" t="s">
        <v>1773</v>
      </c>
      <c r="Q186" s="5" t="s">
        <v>1774</v>
      </c>
      <c r="R186" s="5" t="s">
        <v>1775</v>
      </c>
      <c r="S186" s="5" t="s">
        <v>1776</v>
      </c>
      <c r="T186" s="5" t="s">
        <v>99</v>
      </c>
      <c r="U186" s="5" t="s">
        <v>99</v>
      </c>
      <c r="V186" s="5" t="s">
        <v>99</v>
      </c>
      <c r="W186" s="5" t="s">
        <v>99</v>
      </c>
      <c r="X186" s="5">
        <v>1507.0</v>
      </c>
      <c r="Y186" s="5" t="s">
        <v>99</v>
      </c>
      <c r="Z186" s="5" t="s">
        <v>1777</v>
      </c>
      <c r="AA186" s="5" t="s">
        <v>99</v>
      </c>
      <c r="AB186" s="5" t="s">
        <v>99</v>
      </c>
      <c r="AC186" s="5" t="s">
        <v>1778</v>
      </c>
      <c r="AD186" s="5" t="s">
        <v>99</v>
      </c>
      <c r="AE186" s="5" t="s">
        <v>99</v>
      </c>
      <c r="AF186" s="5" t="s">
        <v>99</v>
      </c>
      <c r="AG186" s="5" t="s">
        <v>99</v>
      </c>
      <c r="AH186" s="15" t="s">
        <v>99</v>
      </c>
      <c r="AI186" s="22" t="s">
        <v>99</v>
      </c>
      <c r="AJ186" s="25" t="s">
        <v>99</v>
      </c>
      <c r="AK186" s="5" t="s">
        <v>99</v>
      </c>
      <c r="AL186" s="5">
        <v>1.0</v>
      </c>
      <c r="AM186" s="5">
        <v>8.0</v>
      </c>
      <c r="AN186" s="5" t="s">
        <v>99</v>
      </c>
      <c r="AO186" s="5" t="s">
        <v>99</v>
      </c>
      <c r="AP186" s="5" t="s">
        <v>99</v>
      </c>
      <c r="AQ186" s="5" t="s">
        <v>99</v>
      </c>
      <c r="AR186" s="5" t="s">
        <v>99</v>
      </c>
      <c r="AS186" s="5" t="s">
        <v>99</v>
      </c>
      <c r="AT186" s="5" t="s">
        <v>99</v>
      </c>
      <c r="AU186" s="5" t="s">
        <v>99</v>
      </c>
      <c r="AV186" s="5" t="s">
        <v>1779</v>
      </c>
      <c r="AW186" s="5" t="s">
        <v>99</v>
      </c>
      <c r="AX186" s="5" t="s">
        <v>99</v>
      </c>
      <c r="AY186" s="5" t="s">
        <v>99</v>
      </c>
      <c r="AZ186" s="5" t="s">
        <v>99</v>
      </c>
      <c r="BA186" s="5" t="s">
        <v>99</v>
      </c>
      <c r="BB186" s="5" t="s">
        <v>99</v>
      </c>
      <c r="BC186" s="5" t="s">
        <v>99</v>
      </c>
      <c r="BD186" s="5" t="s">
        <v>99</v>
      </c>
      <c r="BE186" s="5" t="s">
        <v>99</v>
      </c>
      <c r="BF186" s="5" t="s">
        <v>99</v>
      </c>
      <c r="BG186" s="5" t="s">
        <v>99</v>
      </c>
      <c r="BH186" s="5" t="s">
        <v>99</v>
      </c>
      <c r="BI186" s="5" t="s">
        <v>99</v>
      </c>
      <c r="BJ186" s="5" t="s">
        <v>99</v>
      </c>
      <c r="BK186" s="5" t="s">
        <v>99</v>
      </c>
      <c r="BL186" s="5" t="s">
        <v>99</v>
      </c>
      <c r="BM186" s="5" t="s">
        <v>99</v>
      </c>
      <c r="BN186" s="5" t="s">
        <v>1780</v>
      </c>
      <c r="BO186" s="5" t="s">
        <v>99</v>
      </c>
      <c r="BP186" s="5" t="s">
        <v>1781</v>
      </c>
      <c r="BQ186" s="5" t="s">
        <v>113</v>
      </c>
      <c r="BR186" s="5" t="s">
        <v>99</v>
      </c>
      <c r="BS186" s="5" t="s">
        <v>99</v>
      </c>
      <c r="BT186" s="5" t="s">
        <v>99</v>
      </c>
      <c r="BU186" s="5" t="s">
        <v>99</v>
      </c>
      <c r="BV186" s="5" t="s">
        <v>99</v>
      </c>
      <c r="BW186" s="5" t="s">
        <v>99</v>
      </c>
      <c r="BX186" s="5" t="s">
        <v>99</v>
      </c>
      <c r="BY186" s="5" t="s">
        <v>99</v>
      </c>
      <c r="BZ186" s="5" t="s">
        <v>99</v>
      </c>
      <c r="CA186" s="5" t="s">
        <v>99</v>
      </c>
      <c r="CB186" s="5" t="s">
        <v>99</v>
      </c>
      <c r="CC186" s="5" t="s">
        <v>99</v>
      </c>
      <c r="CD186" s="5" t="s">
        <v>99</v>
      </c>
      <c r="CE186" s="5" t="s">
        <v>99</v>
      </c>
      <c r="CF186" s="5" t="s">
        <v>99</v>
      </c>
      <c r="CG186" s="5" t="s">
        <v>99</v>
      </c>
      <c r="CH186" s="5" t="s">
        <v>99</v>
      </c>
      <c r="CI186" s="5" t="s">
        <v>99</v>
      </c>
      <c r="CJ186" s="5" t="s">
        <v>99</v>
      </c>
      <c r="CK186" s="5" t="s">
        <v>99</v>
      </c>
      <c r="CL186" s="5" t="s">
        <v>99</v>
      </c>
      <c r="CM186" s="5" t="s">
        <v>112</v>
      </c>
      <c r="CN186" s="5" t="s">
        <v>99</v>
      </c>
      <c r="CO186" s="5" t="s">
        <v>99</v>
      </c>
      <c r="CP186" s="13" t="s">
        <v>1782</v>
      </c>
      <c r="CQ186" s="6"/>
      <c r="CR186" s="6"/>
      <c r="CS186" s="6"/>
      <c r="CT186" s="6"/>
      <c r="CU186" s="6"/>
      <c r="CV186" s="6"/>
      <c r="CW186" s="6"/>
      <c r="CX186" s="6"/>
      <c r="CY186" s="6"/>
      <c r="CZ186" s="6"/>
    </row>
    <row r="187">
      <c r="A187" s="5" t="s">
        <v>94</v>
      </c>
      <c r="B187" s="5" t="s">
        <v>1487</v>
      </c>
      <c r="C187" s="5" t="s">
        <v>1771</v>
      </c>
      <c r="D187" s="5">
        <v>659.0</v>
      </c>
      <c r="E187" s="5" t="s">
        <v>99</v>
      </c>
      <c r="F187" s="5">
        <v>1993.0</v>
      </c>
      <c r="G187" s="5" t="s">
        <v>307</v>
      </c>
      <c r="H187" s="5" t="s">
        <v>99</v>
      </c>
      <c r="I187" s="5" t="s">
        <v>208</v>
      </c>
      <c r="J187" s="5" t="s">
        <v>101</v>
      </c>
      <c r="K187" s="5" t="s">
        <v>102</v>
      </c>
      <c r="L187" s="5" t="s">
        <v>193</v>
      </c>
      <c r="M187" s="5" t="s">
        <v>103</v>
      </c>
      <c r="N187" s="5">
        <v>2.0</v>
      </c>
      <c r="O187" s="28" t="s">
        <v>1783</v>
      </c>
      <c r="P187" s="5" t="s">
        <v>1784</v>
      </c>
      <c r="Q187" s="5" t="s">
        <v>99</v>
      </c>
      <c r="R187" s="5" t="s">
        <v>99</v>
      </c>
      <c r="S187" s="5" t="s">
        <v>1785</v>
      </c>
      <c r="T187" s="5" t="s">
        <v>99</v>
      </c>
      <c r="U187" s="5" t="s">
        <v>99</v>
      </c>
      <c r="V187" s="5" t="s">
        <v>99</v>
      </c>
      <c r="W187" s="5" t="s">
        <v>99</v>
      </c>
      <c r="X187" s="5">
        <v>1500.0</v>
      </c>
      <c r="Y187" s="5" t="s">
        <v>99</v>
      </c>
      <c r="Z187" s="5" t="s">
        <v>161</v>
      </c>
      <c r="AA187" s="5" t="s">
        <v>99</v>
      </c>
      <c r="AB187" s="5" t="s">
        <v>99</v>
      </c>
      <c r="AC187" s="5" t="s">
        <v>1786</v>
      </c>
      <c r="AD187" s="5" t="s">
        <v>99</v>
      </c>
      <c r="AE187" s="5" t="s">
        <v>99</v>
      </c>
      <c r="AF187" s="5" t="s">
        <v>99</v>
      </c>
      <c r="AG187" s="5">
        <v>0.5</v>
      </c>
      <c r="AH187" s="23" t="s">
        <v>99</v>
      </c>
      <c r="AI187" s="22" t="s">
        <v>99</v>
      </c>
      <c r="AJ187" s="5" t="s">
        <v>99</v>
      </c>
      <c r="AK187" s="5" t="s">
        <v>99</v>
      </c>
      <c r="AL187" s="5">
        <v>3.0</v>
      </c>
      <c r="AM187" s="5">
        <v>7.5</v>
      </c>
      <c r="AN187" s="5">
        <v>6.5</v>
      </c>
      <c r="AO187" s="5">
        <v>6.5</v>
      </c>
      <c r="AP187" s="5" t="s">
        <v>99</v>
      </c>
      <c r="AQ187" s="5" t="s">
        <v>99</v>
      </c>
      <c r="AR187" s="5" t="s">
        <v>99</v>
      </c>
      <c r="AS187" s="5" t="s">
        <v>99</v>
      </c>
      <c r="AT187" s="5" t="s">
        <v>99</v>
      </c>
      <c r="AU187" s="5" t="s">
        <v>99</v>
      </c>
      <c r="AV187" s="5" t="s">
        <v>281</v>
      </c>
      <c r="AW187" s="5" t="s">
        <v>99</v>
      </c>
      <c r="AX187" s="5" t="s">
        <v>99</v>
      </c>
      <c r="AY187" s="5" t="s">
        <v>99</v>
      </c>
      <c r="AZ187" s="5" t="s">
        <v>99</v>
      </c>
      <c r="BA187" s="5" t="s">
        <v>99</v>
      </c>
      <c r="BB187" s="5" t="s">
        <v>99</v>
      </c>
      <c r="BC187" s="5" t="s">
        <v>99</v>
      </c>
      <c r="BD187" s="5" t="s">
        <v>99</v>
      </c>
      <c r="BE187" s="5" t="s">
        <v>99</v>
      </c>
      <c r="BF187" s="5" t="s">
        <v>99</v>
      </c>
      <c r="BG187" s="5" t="s">
        <v>99</v>
      </c>
      <c r="BH187" s="5" t="s">
        <v>99</v>
      </c>
      <c r="BI187" s="5" t="s">
        <v>99</v>
      </c>
      <c r="BJ187" s="5" t="s">
        <v>99</v>
      </c>
      <c r="BK187" s="5" t="s">
        <v>99</v>
      </c>
      <c r="BL187" s="5" t="s">
        <v>99</v>
      </c>
      <c r="BM187" s="5" t="s">
        <v>99</v>
      </c>
      <c r="BN187" s="5" t="s">
        <v>1787</v>
      </c>
      <c r="BO187" s="5" t="s">
        <v>99</v>
      </c>
      <c r="BP187" s="5" t="s">
        <v>1788</v>
      </c>
      <c r="BQ187" s="5" t="s">
        <v>113</v>
      </c>
      <c r="BR187" s="5" t="s">
        <v>1563</v>
      </c>
      <c r="BS187" s="5" t="s">
        <v>99</v>
      </c>
      <c r="BT187" s="5" t="s">
        <v>99</v>
      </c>
      <c r="BU187" s="5">
        <v>1.0</v>
      </c>
      <c r="BV187" s="5" t="s">
        <v>99</v>
      </c>
      <c r="BW187" s="5" t="s">
        <v>99</v>
      </c>
      <c r="BX187" s="5">
        <v>21.0</v>
      </c>
      <c r="BY187" s="5">
        <v>8.0</v>
      </c>
      <c r="BZ187" s="5" t="s">
        <v>99</v>
      </c>
      <c r="CA187" s="5" t="s">
        <v>99</v>
      </c>
      <c r="CB187" s="5" t="s">
        <v>99</v>
      </c>
      <c r="CC187" s="5" t="s">
        <v>99</v>
      </c>
      <c r="CD187" s="5" t="s">
        <v>99</v>
      </c>
      <c r="CE187" s="5" t="s">
        <v>99</v>
      </c>
      <c r="CF187" s="5" t="s">
        <v>99</v>
      </c>
      <c r="CG187" s="5" t="s">
        <v>99</v>
      </c>
      <c r="CH187" s="5" t="s">
        <v>99</v>
      </c>
      <c r="CI187" s="5" t="s">
        <v>99</v>
      </c>
      <c r="CJ187" s="5" t="s">
        <v>1789</v>
      </c>
      <c r="CK187" s="5" t="s">
        <v>99</v>
      </c>
      <c r="CL187" s="5" t="s">
        <v>99</v>
      </c>
      <c r="CM187" s="5" t="s">
        <v>112</v>
      </c>
      <c r="CN187" s="5" t="s">
        <v>99</v>
      </c>
      <c r="CO187" s="5" t="s">
        <v>99</v>
      </c>
      <c r="CP187" s="13" t="s">
        <v>1790</v>
      </c>
      <c r="CQ187" s="6"/>
      <c r="CR187" s="6"/>
      <c r="CS187" s="6"/>
      <c r="CT187" s="6"/>
      <c r="CU187" s="6"/>
      <c r="CV187" s="6"/>
      <c r="CW187" s="6"/>
      <c r="CX187" s="6"/>
      <c r="CY187" s="6"/>
      <c r="CZ187" s="6"/>
    </row>
    <row r="188">
      <c r="A188" s="5" t="s">
        <v>94</v>
      </c>
      <c r="B188" s="5" t="s">
        <v>1487</v>
      </c>
      <c r="C188" s="5" t="s">
        <v>1771</v>
      </c>
      <c r="D188" s="5">
        <v>10097.0</v>
      </c>
      <c r="E188" s="5" t="s">
        <v>97</v>
      </c>
      <c r="F188" s="5">
        <v>1993.0</v>
      </c>
      <c r="G188" s="5" t="s">
        <v>129</v>
      </c>
      <c r="H188" s="16">
        <v>45022.0</v>
      </c>
      <c r="I188" s="5" t="s">
        <v>130</v>
      </c>
      <c r="J188" s="5" t="s">
        <v>101</v>
      </c>
      <c r="K188" s="5" t="s">
        <v>102</v>
      </c>
      <c r="L188" s="5" t="s">
        <v>99</v>
      </c>
      <c r="M188" s="5" t="s">
        <v>103</v>
      </c>
      <c r="N188" s="5">
        <v>2.0</v>
      </c>
      <c r="O188" s="28" t="s">
        <v>1791</v>
      </c>
      <c r="P188" s="5" t="s">
        <v>1792</v>
      </c>
      <c r="Q188" s="5" t="s">
        <v>1774</v>
      </c>
      <c r="R188" s="5" t="s">
        <v>1793</v>
      </c>
      <c r="S188" s="5" t="s">
        <v>1794</v>
      </c>
      <c r="T188" s="5" t="s">
        <v>99</v>
      </c>
      <c r="U188" s="5" t="s">
        <v>99</v>
      </c>
      <c r="V188" s="5" t="s">
        <v>99</v>
      </c>
      <c r="W188" s="5" t="s">
        <v>99</v>
      </c>
      <c r="X188" s="5">
        <v>1700.0</v>
      </c>
      <c r="Y188" s="5" t="s">
        <v>99</v>
      </c>
      <c r="Z188" s="5" t="s">
        <v>161</v>
      </c>
      <c r="AA188" s="5" t="s">
        <v>99</v>
      </c>
      <c r="AB188" s="5" t="s">
        <v>99</v>
      </c>
      <c r="AC188" s="5" t="s">
        <v>1795</v>
      </c>
      <c r="AD188" s="5" t="s">
        <v>99</v>
      </c>
      <c r="AE188" s="5" t="s">
        <v>99</v>
      </c>
      <c r="AF188" s="5" t="s">
        <v>99</v>
      </c>
      <c r="AG188" s="5" t="s">
        <v>99</v>
      </c>
      <c r="AH188" s="27">
        <f>CONVERT(AI188, "ft", "m")</f>
        <v>9.144</v>
      </c>
      <c r="AI188" s="22">
        <v>30.0</v>
      </c>
      <c r="AJ188" s="24">
        <f>CONVERT(AI188, "ft", "yd")</f>
        <v>10</v>
      </c>
      <c r="AK188" s="5" t="s">
        <v>99</v>
      </c>
      <c r="AL188" s="5">
        <v>1.0</v>
      </c>
      <c r="AM188" s="5">
        <v>6.5</v>
      </c>
      <c r="AN188" s="5" t="s">
        <v>99</v>
      </c>
      <c r="AO188" s="5" t="s">
        <v>99</v>
      </c>
      <c r="AP188" s="5" t="s">
        <v>99</v>
      </c>
      <c r="AQ188" s="5" t="s">
        <v>99</v>
      </c>
      <c r="AR188" s="5" t="s">
        <v>99</v>
      </c>
      <c r="AS188" s="5">
        <v>270.0</v>
      </c>
      <c r="AT188" s="5" t="s">
        <v>99</v>
      </c>
      <c r="AU188" s="5" t="s">
        <v>99</v>
      </c>
      <c r="AV188" s="5" t="s">
        <v>281</v>
      </c>
      <c r="AW188" s="5" t="s">
        <v>99</v>
      </c>
      <c r="AX188" s="5" t="s">
        <v>99</v>
      </c>
      <c r="AY188" s="5" t="s">
        <v>99</v>
      </c>
      <c r="AZ188" s="5" t="s">
        <v>99</v>
      </c>
      <c r="BA188" s="5" t="s">
        <v>99</v>
      </c>
      <c r="BB188" s="5" t="s">
        <v>99</v>
      </c>
      <c r="BC188" s="5" t="s">
        <v>99</v>
      </c>
      <c r="BD188" s="5" t="s">
        <v>99</v>
      </c>
      <c r="BE188" s="5" t="s">
        <v>312</v>
      </c>
      <c r="BF188" s="5" t="s">
        <v>99</v>
      </c>
      <c r="BG188" s="5" t="s">
        <v>99</v>
      </c>
      <c r="BH188" s="5" t="s">
        <v>761</v>
      </c>
      <c r="BI188" s="5" t="s">
        <v>99</v>
      </c>
      <c r="BJ188" s="5" t="s">
        <v>99</v>
      </c>
      <c r="BK188" s="5" t="s">
        <v>99</v>
      </c>
      <c r="BL188" s="5" t="s">
        <v>1796</v>
      </c>
      <c r="BM188" s="5" t="s">
        <v>99</v>
      </c>
      <c r="BN188" s="5" t="s">
        <v>1797</v>
      </c>
      <c r="BO188" s="5" t="s">
        <v>112</v>
      </c>
      <c r="BP188" s="5" t="s">
        <v>1798</v>
      </c>
      <c r="BQ188" s="5" t="s">
        <v>113</v>
      </c>
      <c r="BR188" s="5" t="s">
        <v>1799</v>
      </c>
      <c r="BS188" s="5" t="s">
        <v>99</v>
      </c>
      <c r="BT188" s="5" t="s">
        <v>99</v>
      </c>
      <c r="BU188" s="5" t="s">
        <v>99</v>
      </c>
      <c r="BV188" s="5" t="s">
        <v>99</v>
      </c>
      <c r="BW188" s="5" t="s">
        <v>99</v>
      </c>
      <c r="BX188" s="5" t="s">
        <v>99</v>
      </c>
      <c r="BY188" s="5" t="s">
        <v>99</v>
      </c>
      <c r="BZ188" s="5" t="s">
        <v>99</v>
      </c>
      <c r="CA188" s="5" t="s">
        <v>99</v>
      </c>
      <c r="CB188" s="5" t="s">
        <v>99</v>
      </c>
      <c r="CC188" s="5" t="s">
        <v>99</v>
      </c>
      <c r="CD188" s="5" t="s">
        <v>99</v>
      </c>
      <c r="CE188" s="5" t="s">
        <v>99</v>
      </c>
      <c r="CF188" s="5" t="s">
        <v>99</v>
      </c>
      <c r="CG188" s="5" t="s">
        <v>99</v>
      </c>
      <c r="CH188" s="5" t="s">
        <v>99</v>
      </c>
      <c r="CI188" s="5" t="s">
        <v>99</v>
      </c>
      <c r="CJ188" s="5" t="s">
        <v>1800</v>
      </c>
      <c r="CK188" s="28" t="s">
        <v>1801</v>
      </c>
      <c r="CL188" s="5" t="s">
        <v>99</v>
      </c>
      <c r="CM188" s="5" t="s">
        <v>112</v>
      </c>
      <c r="CN188" s="5" t="s">
        <v>99</v>
      </c>
      <c r="CO188" s="5" t="s">
        <v>99</v>
      </c>
      <c r="CP188" s="13" t="s">
        <v>1802</v>
      </c>
      <c r="CQ188" s="6"/>
      <c r="CR188" s="6"/>
      <c r="CS188" s="6"/>
      <c r="CT188" s="6"/>
      <c r="CU188" s="6"/>
      <c r="CV188" s="6"/>
      <c r="CW188" s="6"/>
      <c r="CX188" s="6"/>
      <c r="CY188" s="6"/>
      <c r="CZ188" s="6"/>
    </row>
    <row r="189">
      <c r="A189" s="5" t="s">
        <v>94</v>
      </c>
      <c r="B189" s="5" t="s">
        <v>1487</v>
      </c>
      <c r="C189" s="5" t="s">
        <v>1771</v>
      </c>
      <c r="D189" s="5">
        <v>658.0</v>
      </c>
      <c r="E189" s="5" t="s">
        <v>1803</v>
      </c>
      <c r="F189" s="5">
        <v>2000.0</v>
      </c>
      <c r="G189" s="5" t="s">
        <v>389</v>
      </c>
      <c r="H189" s="5">
        <v>17.0</v>
      </c>
      <c r="I189" s="5" t="s">
        <v>100</v>
      </c>
      <c r="J189" s="5" t="s">
        <v>118</v>
      </c>
      <c r="K189" s="5" t="s">
        <v>145</v>
      </c>
      <c r="L189" s="5" t="s">
        <v>99</v>
      </c>
      <c r="M189" s="5" t="s">
        <v>145</v>
      </c>
      <c r="N189" s="5">
        <v>1.0</v>
      </c>
      <c r="O189" s="28" t="s">
        <v>1804</v>
      </c>
      <c r="P189" s="5" t="s">
        <v>99</v>
      </c>
      <c r="Q189" s="5" t="s">
        <v>1805</v>
      </c>
      <c r="R189" s="5" t="s">
        <v>1632</v>
      </c>
      <c r="S189" s="5" t="s">
        <v>99</v>
      </c>
      <c r="T189" s="5" t="s">
        <v>99</v>
      </c>
      <c r="U189" s="5" t="s">
        <v>99</v>
      </c>
      <c r="V189" s="5" t="s">
        <v>99</v>
      </c>
      <c r="W189" s="5" t="s">
        <v>99</v>
      </c>
      <c r="X189" s="5" t="s">
        <v>99</v>
      </c>
      <c r="Y189" s="5" t="s">
        <v>99</v>
      </c>
      <c r="Z189" s="5" t="s">
        <v>99</v>
      </c>
      <c r="AA189" s="5" t="s">
        <v>135</v>
      </c>
      <c r="AB189" s="5">
        <v>81.0</v>
      </c>
      <c r="AC189" s="5" t="s">
        <v>99</v>
      </c>
      <c r="AD189" s="5" t="s">
        <v>99</v>
      </c>
      <c r="AE189" s="5" t="s">
        <v>112</v>
      </c>
      <c r="AF189" s="5" t="s">
        <v>99</v>
      </c>
      <c r="AG189" s="5" t="s">
        <v>99</v>
      </c>
      <c r="AH189" s="23" t="s">
        <v>99</v>
      </c>
      <c r="AI189" s="22" t="s">
        <v>99</v>
      </c>
      <c r="AJ189" s="5" t="s">
        <v>99</v>
      </c>
      <c r="AK189" s="5" t="s">
        <v>99</v>
      </c>
      <c r="AL189" s="5" t="s">
        <v>99</v>
      </c>
      <c r="AM189" s="5" t="s">
        <v>99</v>
      </c>
      <c r="AN189" s="5" t="s">
        <v>99</v>
      </c>
      <c r="AO189" s="5" t="s">
        <v>99</v>
      </c>
      <c r="AP189" s="5" t="s">
        <v>99</v>
      </c>
      <c r="AQ189" s="5" t="s">
        <v>99</v>
      </c>
      <c r="AR189" s="5" t="s">
        <v>99</v>
      </c>
      <c r="AS189" s="5" t="s">
        <v>99</v>
      </c>
      <c r="AT189" s="5" t="s">
        <v>99</v>
      </c>
      <c r="AU189" s="5" t="s">
        <v>99</v>
      </c>
      <c r="AV189" s="5" t="s">
        <v>99</v>
      </c>
      <c r="AW189" s="5" t="s">
        <v>99</v>
      </c>
      <c r="AX189" s="5" t="s">
        <v>99</v>
      </c>
      <c r="AY189" s="5" t="s">
        <v>99</v>
      </c>
      <c r="AZ189" s="5" t="s">
        <v>99</v>
      </c>
      <c r="BA189" s="5" t="s">
        <v>99</v>
      </c>
      <c r="BB189" s="5" t="s">
        <v>99</v>
      </c>
      <c r="BC189" s="5" t="s">
        <v>99</v>
      </c>
      <c r="BD189" s="5" t="s">
        <v>99</v>
      </c>
      <c r="BE189" s="5" t="s">
        <v>99</v>
      </c>
      <c r="BF189" s="5" t="s">
        <v>99</v>
      </c>
      <c r="BG189" s="5" t="s">
        <v>99</v>
      </c>
      <c r="BH189" s="5" t="s">
        <v>99</v>
      </c>
      <c r="BI189" s="5" t="s">
        <v>99</v>
      </c>
      <c r="BJ189" s="5" t="s">
        <v>99</v>
      </c>
      <c r="BK189" s="5" t="s">
        <v>99</v>
      </c>
      <c r="BL189" s="5" t="s">
        <v>99</v>
      </c>
      <c r="BM189" s="5" t="s">
        <v>99</v>
      </c>
      <c r="BN189" s="5" t="s">
        <v>1806</v>
      </c>
      <c r="BO189" s="5" t="s">
        <v>99</v>
      </c>
      <c r="BP189" s="5" t="s">
        <v>99</v>
      </c>
      <c r="BQ189" s="5" t="s">
        <v>113</v>
      </c>
      <c r="BR189" s="5" t="s">
        <v>99</v>
      </c>
      <c r="BS189" s="5" t="s">
        <v>99</v>
      </c>
      <c r="BT189" s="5" t="s">
        <v>99</v>
      </c>
      <c r="BU189" s="5">
        <v>1.0</v>
      </c>
      <c r="BV189" s="5" t="s">
        <v>99</v>
      </c>
      <c r="BW189" s="5" t="s">
        <v>99</v>
      </c>
      <c r="BX189" s="5">
        <v>16.0</v>
      </c>
      <c r="BY189" s="5" t="s">
        <v>99</v>
      </c>
      <c r="BZ189" s="5" t="s">
        <v>99</v>
      </c>
      <c r="CA189" s="5" t="s">
        <v>99</v>
      </c>
      <c r="CB189" s="5" t="s">
        <v>99</v>
      </c>
      <c r="CC189" s="5" t="s">
        <v>99</v>
      </c>
      <c r="CD189" s="5" t="s">
        <v>99</v>
      </c>
      <c r="CE189" s="5" t="s">
        <v>99</v>
      </c>
      <c r="CF189" s="5" t="s">
        <v>112</v>
      </c>
      <c r="CG189" s="5">
        <v>5.0</v>
      </c>
      <c r="CH189" s="5" t="s">
        <v>99</v>
      </c>
      <c r="CI189" s="5" t="s">
        <v>99</v>
      </c>
      <c r="CJ189" s="5" t="s">
        <v>99</v>
      </c>
      <c r="CK189" s="28" t="s">
        <v>1807</v>
      </c>
      <c r="CL189" s="5" t="s">
        <v>99</v>
      </c>
      <c r="CM189" s="5" t="s">
        <v>99</v>
      </c>
      <c r="CN189" s="5" t="s">
        <v>99</v>
      </c>
      <c r="CO189" s="5" t="s">
        <v>99</v>
      </c>
      <c r="CP189" s="13" t="s">
        <v>1808</v>
      </c>
      <c r="CQ189" s="6"/>
      <c r="CR189" s="6"/>
      <c r="CS189" s="6"/>
      <c r="CT189" s="6"/>
      <c r="CU189" s="6"/>
      <c r="CV189" s="6"/>
      <c r="CW189" s="6"/>
      <c r="CX189" s="6"/>
      <c r="CY189" s="6"/>
      <c r="CZ189" s="6"/>
    </row>
    <row r="190">
      <c r="A190" s="5" t="s">
        <v>94</v>
      </c>
      <c r="B190" s="5" t="s">
        <v>1487</v>
      </c>
      <c r="C190" s="5" t="s">
        <v>1771</v>
      </c>
      <c r="D190" s="5">
        <v>3766.0</v>
      </c>
      <c r="E190" s="5" t="s">
        <v>99</v>
      </c>
      <c r="F190" s="5">
        <v>2001.0</v>
      </c>
      <c r="G190" s="5" t="s">
        <v>191</v>
      </c>
      <c r="H190" s="5">
        <v>3.0</v>
      </c>
      <c r="I190" s="5" t="s">
        <v>144</v>
      </c>
      <c r="J190" s="5" t="s">
        <v>118</v>
      </c>
      <c r="K190" s="5" t="s">
        <v>145</v>
      </c>
      <c r="L190" s="5" t="s">
        <v>193</v>
      </c>
      <c r="M190" s="5" t="s">
        <v>99</v>
      </c>
      <c r="N190" s="5">
        <v>9.0</v>
      </c>
      <c r="O190" s="28" t="s">
        <v>1809</v>
      </c>
      <c r="P190" s="5" t="s">
        <v>99</v>
      </c>
      <c r="Q190" s="5" t="s">
        <v>1805</v>
      </c>
      <c r="R190" s="5" t="s">
        <v>99</v>
      </c>
      <c r="S190" s="5" t="s">
        <v>99</v>
      </c>
      <c r="T190" s="5" t="s">
        <v>99</v>
      </c>
      <c r="U190" s="5" t="s">
        <v>99</v>
      </c>
      <c r="V190" s="5" t="s">
        <v>99</v>
      </c>
      <c r="W190" s="5" t="s">
        <v>99</v>
      </c>
      <c r="X190" s="5" t="s">
        <v>99</v>
      </c>
      <c r="Y190" s="5" t="s">
        <v>184</v>
      </c>
      <c r="Z190" s="5" t="s">
        <v>99</v>
      </c>
      <c r="AA190" s="5" t="s">
        <v>539</v>
      </c>
      <c r="AB190" s="5">
        <v>100.0</v>
      </c>
      <c r="AC190" s="5" t="s">
        <v>1810</v>
      </c>
      <c r="AD190" s="5" t="s">
        <v>1811</v>
      </c>
      <c r="AE190" s="5" t="s">
        <v>99</v>
      </c>
      <c r="AF190" s="5" t="s">
        <v>99</v>
      </c>
      <c r="AG190" s="5" t="s">
        <v>99</v>
      </c>
      <c r="AH190" s="23" t="s">
        <v>99</v>
      </c>
      <c r="AI190" s="22" t="s">
        <v>99</v>
      </c>
      <c r="AJ190" s="5" t="s">
        <v>99</v>
      </c>
      <c r="AK190" s="5" t="s">
        <v>99</v>
      </c>
      <c r="AL190" s="5" t="s">
        <v>99</v>
      </c>
      <c r="AM190" s="5" t="s">
        <v>99</v>
      </c>
      <c r="AN190" s="5" t="s">
        <v>99</v>
      </c>
      <c r="AO190" s="5" t="s">
        <v>99</v>
      </c>
      <c r="AP190" s="5" t="s">
        <v>99</v>
      </c>
      <c r="AQ190" s="5" t="s">
        <v>99</v>
      </c>
      <c r="AR190" s="5" t="s">
        <v>99</v>
      </c>
      <c r="AS190" s="5" t="s">
        <v>99</v>
      </c>
      <c r="AT190" s="5" t="s">
        <v>99</v>
      </c>
      <c r="AU190" s="5" t="s">
        <v>99</v>
      </c>
      <c r="AV190" s="5" t="s">
        <v>99</v>
      </c>
      <c r="AW190" s="5" t="s">
        <v>99</v>
      </c>
      <c r="AX190" s="5" t="s">
        <v>99</v>
      </c>
      <c r="AY190" s="5" t="s">
        <v>99</v>
      </c>
      <c r="AZ190" s="5" t="s">
        <v>99</v>
      </c>
      <c r="BA190" s="5" t="s">
        <v>99</v>
      </c>
      <c r="BB190" s="5" t="s">
        <v>99</v>
      </c>
      <c r="BC190" s="5" t="s">
        <v>99</v>
      </c>
      <c r="BD190" s="5" t="s">
        <v>99</v>
      </c>
      <c r="BE190" s="5" t="s">
        <v>99</v>
      </c>
      <c r="BF190" s="5" t="s">
        <v>99</v>
      </c>
      <c r="BG190" s="5" t="s">
        <v>99</v>
      </c>
      <c r="BH190" s="5" t="s">
        <v>99</v>
      </c>
      <c r="BI190" s="5" t="s">
        <v>99</v>
      </c>
      <c r="BJ190" s="5" t="s">
        <v>99</v>
      </c>
      <c r="BK190" s="5" t="s">
        <v>99</v>
      </c>
      <c r="BL190" s="5" t="s">
        <v>99</v>
      </c>
      <c r="BM190" s="5" t="s">
        <v>99</v>
      </c>
      <c r="BN190" s="5" t="s">
        <v>99</v>
      </c>
      <c r="BO190" s="5" t="s">
        <v>99</v>
      </c>
      <c r="BP190" s="5" t="s">
        <v>99</v>
      </c>
      <c r="BQ190" s="5" t="s">
        <v>99</v>
      </c>
      <c r="BR190" s="5" t="s">
        <v>1812</v>
      </c>
      <c r="BS190" s="5" t="s">
        <v>99</v>
      </c>
      <c r="BT190" s="5" t="s">
        <v>99</v>
      </c>
      <c r="BU190" s="5" t="s">
        <v>99</v>
      </c>
      <c r="BV190" s="5" t="s">
        <v>99</v>
      </c>
      <c r="BW190" s="5" t="s">
        <v>99</v>
      </c>
      <c r="BX190" s="5" t="s">
        <v>99</v>
      </c>
      <c r="BY190" s="5" t="s">
        <v>99</v>
      </c>
      <c r="BZ190" s="5" t="s">
        <v>99</v>
      </c>
      <c r="CA190" s="5" t="s">
        <v>99</v>
      </c>
      <c r="CB190" s="5" t="s">
        <v>99</v>
      </c>
      <c r="CC190" s="5" t="s">
        <v>99</v>
      </c>
      <c r="CD190" s="5" t="s">
        <v>99</v>
      </c>
      <c r="CE190" s="5" t="s">
        <v>99</v>
      </c>
      <c r="CF190" s="5" t="s">
        <v>99</v>
      </c>
      <c r="CG190" s="5" t="s">
        <v>99</v>
      </c>
      <c r="CH190" s="5" t="s">
        <v>99</v>
      </c>
      <c r="CI190" s="5" t="s">
        <v>99</v>
      </c>
      <c r="CJ190" s="5" t="s">
        <v>1813</v>
      </c>
      <c r="CK190" s="5" t="s">
        <v>99</v>
      </c>
      <c r="CL190" s="5" t="s">
        <v>99</v>
      </c>
      <c r="CM190" s="5" t="s">
        <v>99</v>
      </c>
      <c r="CN190" s="5" t="s">
        <v>99</v>
      </c>
      <c r="CO190" s="5" t="s">
        <v>99</v>
      </c>
      <c r="CP190" s="13" t="s">
        <v>1814</v>
      </c>
      <c r="CQ190" s="6"/>
      <c r="CR190" s="6"/>
      <c r="CS190" s="6"/>
      <c r="CT190" s="6"/>
      <c r="CU190" s="6"/>
      <c r="CV190" s="6"/>
      <c r="CW190" s="6"/>
      <c r="CX190" s="6"/>
      <c r="CY190" s="6"/>
      <c r="CZ190" s="6"/>
    </row>
    <row r="191">
      <c r="A191" s="5" t="s">
        <v>94</v>
      </c>
      <c r="B191" s="5" t="s">
        <v>1487</v>
      </c>
      <c r="C191" s="5" t="s">
        <v>1771</v>
      </c>
      <c r="D191" s="5">
        <v>3148.0</v>
      </c>
      <c r="E191" s="5" t="s">
        <v>99</v>
      </c>
      <c r="F191" s="5">
        <v>2001.0</v>
      </c>
      <c r="G191" s="5" t="s">
        <v>129</v>
      </c>
      <c r="H191" s="5">
        <v>20.0</v>
      </c>
      <c r="I191" s="5" t="s">
        <v>130</v>
      </c>
      <c r="J191" s="5" t="s">
        <v>118</v>
      </c>
      <c r="K191" s="5" t="s">
        <v>193</v>
      </c>
      <c r="L191" s="5" t="s">
        <v>99</v>
      </c>
      <c r="M191" s="5" t="s">
        <v>99</v>
      </c>
      <c r="N191" s="5">
        <v>1.0</v>
      </c>
      <c r="O191" s="28" t="s">
        <v>1815</v>
      </c>
      <c r="P191" s="5" t="s">
        <v>1816</v>
      </c>
      <c r="Q191" s="5" t="s">
        <v>1817</v>
      </c>
      <c r="R191" s="5" t="s">
        <v>1632</v>
      </c>
      <c r="S191" s="5" t="s">
        <v>1818</v>
      </c>
      <c r="T191" s="5">
        <v>45.796003</v>
      </c>
      <c r="U191" s="5">
        <v>-123.459205</v>
      </c>
      <c r="V191" s="5">
        <v>437.6576002</v>
      </c>
      <c r="W191" s="5" t="s">
        <v>99</v>
      </c>
      <c r="X191" s="5">
        <v>2330.0</v>
      </c>
      <c r="Y191" s="5" t="s">
        <v>99</v>
      </c>
      <c r="Z191" s="5" t="s">
        <v>161</v>
      </c>
      <c r="AA191" s="5" t="s">
        <v>150</v>
      </c>
      <c r="AB191" s="5">
        <v>13.0</v>
      </c>
      <c r="AC191" s="5" t="s">
        <v>279</v>
      </c>
      <c r="AD191" s="5" t="s">
        <v>99</v>
      </c>
      <c r="AE191" s="5" t="s">
        <v>99</v>
      </c>
      <c r="AF191" s="5" t="s">
        <v>99</v>
      </c>
      <c r="AG191" s="6">
        <f>4.5/60</f>
        <v>0.075</v>
      </c>
      <c r="AH191" s="23" t="s">
        <v>99</v>
      </c>
      <c r="AI191" s="22" t="s">
        <v>1220</v>
      </c>
      <c r="AJ191" s="5" t="s">
        <v>99</v>
      </c>
      <c r="AK191" s="5" t="s">
        <v>99</v>
      </c>
      <c r="AL191" s="5">
        <v>1.0</v>
      </c>
      <c r="AM191" s="5" t="s">
        <v>99</v>
      </c>
      <c r="AN191" s="5" t="s">
        <v>99</v>
      </c>
      <c r="AO191" s="5" t="s">
        <v>99</v>
      </c>
      <c r="AP191" s="5" t="s">
        <v>99</v>
      </c>
      <c r="AQ191" s="5" t="s">
        <v>99</v>
      </c>
      <c r="AR191" s="5" t="s">
        <v>99</v>
      </c>
      <c r="AS191" s="5" t="s">
        <v>99</v>
      </c>
      <c r="AT191" s="5" t="s">
        <v>99</v>
      </c>
      <c r="AU191" s="5" t="s">
        <v>99</v>
      </c>
      <c r="AV191" s="5" t="s">
        <v>99</v>
      </c>
      <c r="AW191" s="5" t="s">
        <v>99</v>
      </c>
      <c r="AX191" s="5" t="s">
        <v>99</v>
      </c>
      <c r="AY191" s="5" t="s">
        <v>99</v>
      </c>
      <c r="AZ191" s="5" t="s">
        <v>99</v>
      </c>
      <c r="BA191" s="5" t="s">
        <v>99</v>
      </c>
      <c r="BB191" s="5" t="s">
        <v>99</v>
      </c>
      <c r="BC191" s="5" t="s">
        <v>99</v>
      </c>
      <c r="BD191" s="5" t="s">
        <v>99</v>
      </c>
      <c r="BE191" s="5" t="s">
        <v>99</v>
      </c>
      <c r="BF191" s="5" t="s">
        <v>99</v>
      </c>
      <c r="BG191" s="5" t="s">
        <v>99</v>
      </c>
      <c r="BH191" s="5" t="s">
        <v>99</v>
      </c>
      <c r="BI191" s="5" t="s">
        <v>99</v>
      </c>
      <c r="BJ191" s="5" t="s">
        <v>99</v>
      </c>
      <c r="BK191" s="5" t="s">
        <v>99</v>
      </c>
      <c r="BL191" s="5" t="s">
        <v>99</v>
      </c>
      <c r="BM191" s="5" t="s">
        <v>99</v>
      </c>
      <c r="BN191" s="5" t="s">
        <v>99</v>
      </c>
      <c r="BO191" s="5" t="s">
        <v>99</v>
      </c>
      <c r="BP191" s="5" t="s">
        <v>99</v>
      </c>
      <c r="BQ191" s="5" t="s">
        <v>99</v>
      </c>
      <c r="BR191" s="5" t="s">
        <v>1041</v>
      </c>
      <c r="BS191" s="5" t="s">
        <v>99</v>
      </c>
      <c r="BT191" s="5" t="s">
        <v>99</v>
      </c>
      <c r="BU191" s="5" t="s">
        <v>99</v>
      </c>
      <c r="BV191" s="5" t="s">
        <v>99</v>
      </c>
      <c r="BW191" s="5" t="s">
        <v>99</v>
      </c>
      <c r="BX191" s="5" t="s">
        <v>99</v>
      </c>
      <c r="BY191" s="5" t="s">
        <v>99</v>
      </c>
      <c r="BZ191" s="5" t="s">
        <v>99</v>
      </c>
      <c r="CA191" s="5" t="s">
        <v>99</v>
      </c>
      <c r="CB191" s="5" t="s">
        <v>99</v>
      </c>
      <c r="CC191" s="5" t="s">
        <v>99</v>
      </c>
      <c r="CD191" s="5" t="s">
        <v>99</v>
      </c>
      <c r="CE191" s="5" t="s">
        <v>99</v>
      </c>
      <c r="CF191" s="5" t="s">
        <v>99</v>
      </c>
      <c r="CG191" s="5" t="s">
        <v>99</v>
      </c>
      <c r="CH191" s="5" t="s">
        <v>99</v>
      </c>
      <c r="CI191" s="5" t="s">
        <v>99</v>
      </c>
      <c r="CJ191" s="5" t="s">
        <v>99</v>
      </c>
      <c r="CK191" s="28" t="s">
        <v>1819</v>
      </c>
      <c r="CL191" s="5" t="s">
        <v>112</v>
      </c>
      <c r="CM191" s="5" t="s">
        <v>99</v>
      </c>
      <c r="CN191" s="5" t="s">
        <v>99</v>
      </c>
      <c r="CO191" s="5" t="s">
        <v>99</v>
      </c>
      <c r="CP191" s="13" t="s">
        <v>1820</v>
      </c>
      <c r="CQ191" s="6"/>
      <c r="CR191" s="6"/>
      <c r="CS191" s="6"/>
      <c r="CT191" s="6"/>
      <c r="CU191" s="6"/>
      <c r="CV191" s="6"/>
      <c r="CW191" s="6"/>
      <c r="CX191" s="6"/>
      <c r="CY191" s="6"/>
      <c r="CZ191" s="6"/>
    </row>
    <row r="192">
      <c r="A192" s="5" t="s">
        <v>94</v>
      </c>
      <c r="B192" s="5" t="s">
        <v>1487</v>
      </c>
      <c r="C192" s="5" t="s">
        <v>1771</v>
      </c>
      <c r="D192" s="5">
        <v>9547.0</v>
      </c>
      <c r="E192" s="5" t="s">
        <v>99</v>
      </c>
      <c r="F192" s="5">
        <v>2004.0</v>
      </c>
      <c r="G192" s="5" t="s">
        <v>157</v>
      </c>
      <c r="H192" s="5" t="s">
        <v>99</v>
      </c>
      <c r="I192" s="5" t="s">
        <v>144</v>
      </c>
      <c r="J192" s="5" t="s">
        <v>118</v>
      </c>
      <c r="K192" s="5" t="s">
        <v>193</v>
      </c>
      <c r="L192" s="5" t="s">
        <v>99</v>
      </c>
      <c r="M192" s="5" t="s">
        <v>99</v>
      </c>
      <c r="N192" s="5">
        <v>2.0</v>
      </c>
      <c r="O192" s="28" t="s">
        <v>1821</v>
      </c>
      <c r="P192" s="5" t="s">
        <v>1822</v>
      </c>
      <c r="Q192" s="5" t="s">
        <v>1823</v>
      </c>
      <c r="R192" s="5" t="s">
        <v>1824</v>
      </c>
      <c r="S192" s="5" t="s">
        <v>1825</v>
      </c>
      <c r="T192" s="5" t="s">
        <v>99</v>
      </c>
      <c r="U192" s="5" t="s">
        <v>99</v>
      </c>
      <c r="V192" s="5" t="s">
        <v>99</v>
      </c>
      <c r="W192" s="5" t="s">
        <v>99</v>
      </c>
      <c r="X192" s="5">
        <v>607.0</v>
      </c>
      <c r="Y192" s="5" t="s">
        <v>99</v>
      </c>
      <c r="Z192" s="5" t="s">
        <v>161</v>
      </c>
      <c r="AA192" s="5" t="s">
        <v>99</v>
      </c>
      <c r="AB192" s="5" t="s">
        <v>99</v>
      </c>
      <c r="AC192" s="5" t="s">
        <v>1826</v>
      </c>
      <c r="AD192" s="5" t="s">
        <v>1827</v>
      </c>
      <c r="AE192" s="5" t="s">
        <v>99</v>
      </c>
      <c r="AF192" s="5" t="s">
        <v>99</v>
      </c>
      <c r="AG192" s="5" t="s">
        <v>99</v>
      </c>
      <c r="AH192" s="23" t="s">
        <v>99</v>
      </c>
      <c r="AI192" s="22" t="s">
        <v>99</v>
      </c>
      <c r="AJ192" s="5" t="s">
        <v>99</v>
      </c>
      <c r="AK192" s="5" t="s">
        <v>99</v>
      </c>
      <c r="AL192" s="5" t="s">
        <v>99</v>
      </c>
      <c r="AM192" s="5" t="s">
        <v>99</v>
      </c>
      <c r="AN192" s="5" t="s">
        <v>99</v>
      </c>
      <c r="AO192" s="5" t="s">
        <v>99</v>
      </c>
      <c r="AP192" s="5" t="s">
        <v>99</v>
      </c>
      <c r="AQ192" s="5" t="s">
        <v>99</v>
      </c>
      <c r="AR192" s="5" t="s">
        <v>99</v>
      </c>
      <c r="AS192" s="5" t="s">
        <v>99</v>
      </c>
      <c r="AT192" s="5" t="s">
        <v>99</v>
      </c>
      <c r="AU192" s="5" t="s">
        <v>99</v>
      </c>
      <c r="AV192" s="5" t="s">
        <v>99</v>
      </c>
      <c r="AW192" s="5" t="s">
        <v>99</v>
      </c>
      <c r="AX192" s="5" t="s">
        <v>99</v>
      </c>
      <c r="AY192" s="5" t="s">
        <v>99</v>
      </c>
      <c r="AZ192" s="5" t="s">
        <v>99</v>
      </c>
      <c r="BA192" s="5" t="s">
        <v>99</v>
      </c>
      <c r="BB192" s="5" t="s">
        <v>99</v>
      </c>
      <c r="BC192" s="5" t="s">
        <v>99</v>
      </c>
      <c r="BD192" s="5" t="s">
        <v>99</v>
      </c>
      <c r="BE192" s="5" t="s">
        <v>99</v>
      </c>
      <c r="BF192" s="5" t="s">
        <v>99</v>
      </c>
      <c r="BG192" s="5" t="s">
        <v>99</v>
      </c>
      <c r="BH192" s="5" t="s">
        <v>99</v>
      </c>
      <c r="BI192" s="5" t="s">
        <v>99</v>
      </c>
      <c r="BJ192" s="5" t="s">
        <v>99</v>
      </c>
      <c r="BK192" s="5" t="s">
        <v>99</v>
      </c>
      <c r="BL192" s="5" t="s">
        <v>99</v>
      </c>
      <c r="BM192" s="5" t="s">
        <v>99</v>
      </c>
      <c r="BN192" s="5" t="s">
        <v>99</v>
      </c>
      <c r="BO192" s="5" t="s">
        <v>99</v>
      </c>
      <c r="BP192" s="5" t="s">
        <v>99</v>
      </c>
      <c r="BQ192" s="5" t="s">
        <v>99</v>
      </c>
      <c r="BR192" s="5" t="s">
        <v>1563</v>
      </c>
      <c r="BS192" s="5" t="s">
        <v>99</v>
      </c>
      <c r="BT192" s="5" t="s">
        <v>99</v>
      </c>
      <c r="BU192" s="5" t="s">
        <v>99</v>
      </c>
      <c r="BV192" s="5" t="s">
        <v>99</v>
      </c>
      <c r="BW192" s="5" t="s">
        <v>99</v>
      </c>
      <c r="BX192" s="5" t="s">
        <v>99</v>
      </c>
      <c r="BY192" s="5" t="s">
        <v>99</v>
      </c>
      <c r="BZ192" s="5" t="s">
        <v>99</v>
      </c>
      <c r="CA192" s="5" t="s">
        <v>99</v>
      </c>
      <c r="CB192" s="5" t="s">
        <v>99</v>
      </c>
      <c r="CC192" s="5" t="s">
        <v>99</v>
      </c>
      <c r="CD192" s="5" t="s">
        <v>99</v>
      </c>
      <c r="CE192" s="5" t="s">
        <v>99</v>
      </c>
      <c r="CF192" s="5" t="s">
        <v>99</v>
      </c>
      <c r="CG192" s="5" t="s">
        <v>99</v>
      </c>
      <c r="CH192" s="5" t="s">
        <v>99</v>
      </c>
      <c r="CI192" s="5" t="s">
        <v>99</v>
      </c>
      <c r="CJ192" s="5" t="s">
        <v>1828</v>
      </c>
      <c r="CK192" s="28" t="s">
        <v>1829</v>
      </c>
      <c r="CL192" s="5" t="s">
        <v>99</v>
      </c>
      <c r="CM192" s="5" t="s">
        <v>99</v>
      </c>
      <c r="CN192" s="5" t="s">
        <v>99</v>
      </c>
      <c r="CO192" s="5" t="s">
        <v>99</v>
      </c>
      <c r="CP192" s="13" t="s">
        <v>1830</v>
      </c>
      <c r="CQ192" s="6"/>
      <c r="CR192" s="6"/>
      <c r="CS192" s="6"/>
      <c r="CT192" s="6"/>
      <c r="CU192" s="6"/>
      <c r="CV192" s="6"/>
      <c r="CW192" s="6"/>
      <c r="CX192" s="6"/>
      <c r="CY192" s="6"/>
      <c r="CZ192" s="6"/>
    </row>
    <row r="193">
      <c r="A193" s="5" t="s">
        <v>94</v>
      </c>
      <c r="B193" s="5" t="s">
        <v>1487</v>
      </c>
      <c r="C193" s="5" t="s">
        <v>1771</v>
      </c>
      <c r="D193" s="5">
        <v>24328.0</v>
      </c>
      <c r="E193" s="5" t="s">
        <v>1489</v>
      </c>
      <c r="F193" s="5">
        <v>2008.0</v>
      </c>
      <c r="G193" s="5" t="s">
        <v>191</v>
      </c>
      <c r="H193" s="5">
        <v>1.0</v>
      </c>
      <c r="I193" s="5" t="s">
        <v>144</v>
      </c>
      <c r="J193" s="5" t="s">
        <v>118</v>
      </c>
      <c r="K193" s="5" t="s">
        <v>193</v>
      </c>
      <c r="L193" s="5" t="s">
        <v>99</v>
      </c>
      <c r="M193" s="5" t="s">
        <v>194</v>
      </c>
      <c r="N193" s="5">
        <v>2.0</v>
      </c>
      <c r="O193" s="28" t="s">
        <v>1831</v>
      </c>
      <c r="P193" s="5" t="s">
        <v>1832</v>
      </c>
      <c r="Q193" s="5" t="s">
        <v>1805</v>
      </c>
      <c r="R193" s="5" t="s">
        <v>1793</v>
      </c>
      <c r="S193" s="5" t="s">
        <v>1833</v>
      </c>
      <c r="T193" s="5">
        <v>45.9653131</v>
      </c>
      <c r="U193" s="5">
        <v>-123.9263421</v>
      </c>
      <c r="V193" s="5">
        <v>6.27</v>
      </c>
      <c r="W193" s="5" t="s">
        <v>99</v>
      </c>
      <c r="X193" s="5">
        <v>235.0</v>
      </c>
      <c r="Y193" s="5" t="s">
        <v>99</v>
      </c>
      <c r="Z193" s="5" t="s">
        <v>277</v>
      </c>
      <c r="AA193" s="5" t="s">
        <v>1834</v>
      </c>
      <c r="AB193" s="5">
        <v>0.0</v>
      </c>
      <c r="AC193" s="5" t="s">
        <v>1835</v>
      </c>
      <c r="AD193" s="5" t="s">
        <v>99</v>
      </c>
      <c r="AE193" s="5" t="s">
        <v>99</v>
      </c>
      <c r="AF193" s="5" t="s">
        <v>99</v>
      </c>
      <c r="AG193" s="5">
        <v>25.0</v>
      </c>
      <c r="AH193" s="27">
        <f t="shared" ref="AH193:AH196" si="51">CONVERT(AI193, "ft", "m")</f>
        <v>50.292</v>
      </c>
      <c r="AI193" s="22">
        <v>165.0</v>
      </c>
      <c r="AJ193" s="24">
        <f t="shared" ref="AJ193:AJ196" si="52">CONVERT(AI193, "ft", "yd")</f>
        <v>55</v>
      </c>
      <c r="AK193" s="5" t="s">
        <v>99</v>
      </c>
      <c r="AL193" s="5">
        <v>1.0</v>
      </c>
      <c r="AM193" s="5" t="s">
        <v>99</v>
      </c>
      <c r="AN193" s="5" t="s">
        <v>99</v>
      </c>
      <c r="AO193" s="5" t="s">
        <v>99</v>
      </c>
      <c r="AP193" s="5" t="s">
        <v>99</v>
      </c>
      <c r="AQ193" s="5" t="s">
        <v>99</v>
      </c>
      <c r="AR193" s="5" t="s">
        <v>99</v>
      </c>
      <c r="AS193" s="5" t="s">
        <v>99</v>
      </c>
      <c r="AT193" s="5" t="s">
        <v>99</v>
      </c>
      <c r="AU193" s="5" t="s">
        <v>99</v>
      </c>
      <c r="AV193" s="5" t="s">
        <v>99</v>
      </c>
      <c r="AW193" s="5" t="s">
        <v>99</v>
      </c>
      <c r="AX193" s="5" t="s">
        <v>99</v>
      </c>
      <c r="AY193" s="5" t="s">
        <v>99</v>
      </c>
      <c r="AZ193" s="5" t="s">
        <v>99</v>
      </c>
      <c r="BA193" s="5" t="s">
        <v>99</v>
      </c>
      <c r="BB193" s="5" t="s">
        <v>99</v>
      </c>
      <c r="BC193" s="5" t="s">
        <v>99</v>
      </c>
      <c r="BD193" s="5" t="s">
        <v>99</v>
      </c>
      <c r="BE193" s="5" t="s">
        <v>99</v>
      </c>
      <c r="BF193" s="5" t="s">
        <v>99</v>
      </c>
      <c r="BG193" s="5" t="s">
        <v>99</v>
      </c>
      <c r="BH193" s="5" t="s">
        <v>99</v>
      </c>
      <c r="BI193" s="5" t="s">
        <v>99</v>
      </c>
      <c r="BJ193" s="5" t="s">
        <v>99</v>
      </c>
      <c r="BK193" s="5" t="s">
        <v>99</v>
      </c>
      <c r="BL193" s="5" t="s">
        <v>99</v>
      </c>
      <c r="BM193" s="5" t="s">
        <v>99</v>
      </c>
      <c r="BN193" s="5" t="s">
        <v>1836</v>
      </c>
      <c r="BO193" s="5" t="s">
        <v>99</v>
      </c>
      <c r="BP193" s="5" t="s">
        <v>1352</v>
      </c>
      <c r="BQ193" s="5" t="s">
        <v>99</v>
      </c>
      <c r="BR193" s="5" t="s">
        <v>1837</v>
      </c>
      <c r="BS193" s="5" t="s">
        <v>99</v>
      </c>
      <c r="BT193" s="5" t="s">
        <v>99</v>
      </c>
      <c r="BU193" s="5" t="s">
        <v>99</v>
      </c>
      <c r="BV193" s="5" t="s">
        <v>99</v>
      </c>
      <c r="BW193" s="5" t="s">
        <v>99</v>
      </c>
      <c r="BX193" s="5" t="s">
        <v>99</v>
      </c>
      <c r="BY193" s="5" t="s">
        <v>99</v>
      </c>
      <c r="BZ193" s="5" t="s">
        <v>99</v>
      </c>
      <c r="CA193" s="5" t="s">
        <v>99</v>
      </c>
      <c r="CB193" s="5" t="s">
        <v>99</v>
      </c>
      <c r="CC193" s="5" t="s">
        <v>99</v>
      </c>
      <c r="CD193" s="5" t="s">
        <v>99</v>
      </c>
      <c r="CE193" s="5" t="s">
        <v>99</v>
      </c>
      <c r="CF193" s="5" t="s">
        <v>99</v>
      </c>
      <c r="CG193" s="5" t="s">
        <v>99</v>
      </c>
      <c r="CH193" s="5" t="s">
        <v>99</v>
      </c>
      <c r="CI193" s="5" t="s">
        <v>99</v>
      </c>
      <c r="CJ193" s="5" t="s">
        <v>99</v>
      </c>
      <c r="CK193" s="28" t="s">
        <v>1838</v>
      </c>
      <c r="CL193" s="5" t="s">
        <v>112</v>
      </c>
      <c r="CM193" s="5" t="s">
        <v>99</v>
      </c>
      <c r="CN193" s="5" t="s">
        <v>99</v>
      </c>
      <c r="CO193" s="5" t="s">
        <v>99</v>
      </c>
      <c r="CP193" s="13" t="s">
        <v>1839</v>
      </c>
      <c r="CQ193" s="6"/>
      <c r="CR193" s="6"/>
      <c r="CS193" s="6"/>
      <c r="CT193" s="6"/>
      <c r="CU193" s="6"/>
      <c r="CV193" s="6"/>
      <c r="CW193" s="6"/>
      <c r="CX193" s="6"/>
      <c r="CY193" s="6"/>
      <c r="CZ193" s="6"/>
    </row>
    <row r="194">
      <c r="A194" s="5" t="s">
        <v>94</v>
      </c>
      <c r="B194" s="5" t="s">
        <v>1487</v>
      </c>
      <c r="C194" s="5" t="s">
        <v>1840</v>
      </c>
      <c r="D194" s="5">
        <v>7957.0</v>
      </c>
      <c r="E194" s="5" t="s">
        <v>97</v>
      </c>
      <c r="F194" s="5">
        <v>2003.0</v>
      </c>
      <c r="G194" s="5" t="s">
        <v>234</v>
      </c>
      <c r="H194" s="5">
        <v>9.0</v>
      </c>
      <c r="I194" s="5" t="s">
        <v>130</v>
      </c>
      <c r="J194" s="5" t="s">
        <v>118</v>
      </c>
      <c r="K194" s="5" t="s">
        <v>193</v>
      </c>
      <c r="L194" s="5" t="s">
        <v>99</v>
      </c>
      <c r="M194" s="5" t="s">
        <v>99</v>
      </c>
      <c r="N194" s="5">
        <v>2.0</v>
      </c>
      <c r="O194" s="28" t="s">
        <v>1841</v>
      </c>
      <c r="P194" s="5" t="s">
        <v>1842</v>
      </c>
      <c r="Q194" s="5" t="s">
        <v>1843</v>
      </c>
      <c r="R194" s="5" t="s">
        <v>1844</v>
      </c>
      <c r="S194" s="5" t="s">
        <v>99</v>
      </c>
      <c r="T194" s="5">
        <v>45.825103</v>
      </c>
      <c r="U194" s="5">
        <v>-123.2831573</v>
      </c>
      <c r="V194" s="5">
        <v>284.15</v>
      </c>
      <c r="W194" s="5" t="s">
        <v>99</v>
      </c>
      <c r="X194" s="5">
        <v>800.0</v>
      </c>
      <c r="Y194" s="5" t="s">
        <v>99</v>
      </c>
      <c r="Z194" s="5" t="s">
        <v>161</v>
      </c>
      <c r="AA194" s="5" t="s">
        <v>539</v>
      </c>
      <c r="AB194" s="5">
        <v>100.0</v>
      </c>
      <c r="AC194" s="5" t="s">
        <v>1845</v>
      </c>
      <c r="AD194" s="5" t="s">
        <v>1846</v>
      </c>
      <c r="AE194" s="5" t="s">
        <v>99</v>
      </c>
      <c r="AF194" s="5" t="s">
        <v>99</v>
      </c>
      <c r="AG194" s="5">
        <v>10.0</v>
      </c>
      <c r="AH194" s="27">
        <f t="shared" si="51"/>
        <v>251.46</v>
      </c>
      <c r="AI194" s="22">
        <v>825.0</v>
      </c>
      <c r="AJ194" s="24">
        <f t="shared" si="52"/>
        <v>275</v>
      </c>
      <c r="AK194" s="5" t="s">
        <v>99</v>
      </c>
      <c r="AL194" s="5">
        <v>1.0</v>
      </c>
      <c r="AM194" s="5" t="s">
        <v>99</v>
      </c>
      <c r="AN194" s="5" t="s">
        <v>99</v>
      </c>
      <c r="AO194" s="5" t="s">
        <v>99</v>
      </c>
      <c r="AP194" s="5" t="s">
        <v>99</v>
      </c>
      <c r="AQ194" s="5" t="s">
        <v>99</v>
      </c>
      <c r="AR194" s="5" t="s">
        <v>99</v>
      </c>
      <c r="AS194" s="5" t="s">
        <v>99</v>
      </c>
      <c r="AT194" s="5" t="s">
        <v>99</v>
      </c>
      <c r="AU194" s="5" t="s">
        <v>99</v>
      </c>
      <c r="AV194" s="5" t="s">
        <v>99</v>
      </c>
      <c r="AW194" s="5" t="s">
        <v>99</v>
      </c>
      <c r="AX194" s="5" t="s">
        <v>99</v>
      </c>
      <c r="AY194" s="5" t="s">
        <v>99</v>
      </c>
      <c r="AZ194" s="5" t="s">
        <v>99</v>
      </c>
      <c r="BA194" s="5" t="s">
        <v>99</v>
      </c>
      <c r="BB194" s="5" t="s">
        <v>99</v>
      </c>
      <c r="BC194" s="5" t="s">
        <v>99</v>
      </c>
      <c r="BD194" s="5" t="s">
        <v>99</v>
      </c>
      <c r="BE194" s="5" t="s">
        <v>99</v>
      </c>
      <c r="BF194" s="5" t="s">
        <v>99</v>
      </c>
      <c r="BG194" s="5" t="s">
        <v>99</v>
      </c>
      <c r="BH194" s="5" t="s">
        <v>99</v>
      </c>
      <c r="BI194" s="5" t="s">
        <v>99</v>
      </c>
      <c r="BJ194" s="5" t="s">
        <v>99</v>
      </c>
      <c r="BK194" s="5" t="s">
        <v>99</v>
      </c>
      <c r="BL194" s="5" t="s">
        <v>99</v>
      </c>
      <c r="BM194" s="5" t="s">
        <v>99</v>
      </c>
      <c r="BN194" s="5" t="s">
        <v>99</v>
      </c>
      <c r="BO194" s="5" t="s">
        <v>99</v>
      </c>
      <c r="BP194" s="5" t="s">
        <v>99</v>
      </c>
      <c r="BQ194" s="5" t="s">
        <v>99</v>
      </c>
      <c r="BR194" s="5" t="s">
        <v>361</v>
      </c>
      <c r="BS194" s="5" t="s">
        <v>99</v>
      </c>
      <c r="BT194" s="5" t="s">
        <v>99</v>
      </c>
      <c r="BU194" s="5" t="s">
        <v>99</v>
      </c>
      <c r="BV194" s="5" t="s">
        <v>99</v>
      </c>
      <c r="BW194" s="5" t="s">
        <v>99</v>
      </c>
      <c r="BX194" s="5" t="s">
        <v>99</v>
      </c>
      <c r="BY194" s="5" t="s">
        <v>99</v>
      </c>
      <c r="BZ194" s="5" t="s">
        <v>99</v>
      </c>
      <c r="CA194" s="5" t="s">
        <v>99</v>
      </c>
      <c r="CB194" s="5" t="s">
        <v>99</v>
      </c>
      <c r="CC194" s="5" t="s">
        <v>99</v>
      </c>
      <c r="CD194" s="5" t="s">
        <v>99</v>
      </c>
      <c r="CE194" s="5" t="s">
        <v>99</v>
      </c>
      <c r="CF194" s="5" t="s">
        <v>99</v>
      </c>
      <c r="CG194" s="5" t="s">
        <v>99</v>
      </c>
      <c r="CH194" s="5" t="s">
        <v>99</v>
      </c>
      <c r="CI194" s="5" t="s">
        <v>99</v>
      </c>
      <c r="CJ194" s="5" t="s">
        <v>1847</v>
      </c>
      <c r="CK194" s="28" t="s">
        <v>1848</v>
      </c>
      <c r="CL194" s="5" t="s">
        <v>112</v>
      </c>
      <c r="CM194" s="5" t="s">
        <v>99</v>
      </c>
      <c r="CN194" s="5" t="s">
        <v>99</v>
      </c>
      <c r="CO194" s="5" t="s">
        <v>99</v>
      </c>
      <c r="CP194" s="13" t="s">
        <v>1849</v>
      </c>
      <c r="CQ194" s="6"/>
      <c r="CR194" s="6"/>
      <c r="CS194" s="6"/>
      <c r="CT194" s="6"/>
      <c r="CU194" s="6"/>
      <c r="CV194" s="6"/>
      <c r="CW194" s="6"/>
      <c r="CX194" s="6"/>
      <c r="CY194" s="6"/>
      <c r="CZ194" s="6"/>
    </row>
    <row r="195">
      <c r="A195" s="5" t="s">
        <v>94</v>
      </c>
      <c r="B195" s="5" t="s">
        <v>1487</v>
      </c>
      <c r="C195" s="5" t="s">
        <v>1840</v>
      </c>
      <c r="D195" s="5">
        <v>9204.0</v>
      </c>
      <c r="E195" s="5" t="s">
        <v>99</v>
      </c>
      <c r="F195" s="5">
        <v>2004.0</v>
      </c>
      <c r="G195" s="5" t="s">
        <v>191</v>
      </c>
      <c r="H195" s="5">
        <v>6.0</v>
      </c>
      <c r="I195" s="5" t="s">
        <v>144</v>
      </c>
      <c r="J195" s="5" t="s">
        <v>118</v>
      </c>
      <c r="K195" s="5" t="s">
        <v>193</v>
      </c>
      <c r="L195" s="5" t="s">
        <v>99</v>
      </c>
      <c r="M195" s="5" t="s">
        <v>99</v>
      </c>
      <c r="N195" s="5">
        <v>1.0</v>
      </c>
      <c r="O195" s="28" t="s">
        <v>1850</v>
      </c>
      <c r="P195" s="5" t="s">
        <v>1851</v>
      </c>
      <c r="Q195" s="5" t="s">
        <v>1852</v>
      </c>
      <c r="R195" s="5" t="s">
        <v>1853</v>
      </c>
      <c r="S195" s="5" t="s">
        <v>99</v>
      </c>
      <c r="T195" s="5" t="s">
        <v>99</v>
      </c>
      <c r="U195" s="5" t="s">
        <v>99</v>
      </c>
      <c r="V195" s="5" t="s">
        <v>99</v>
      </c>
      <c r="W195" s="5" t="s">
        <v>99</v>
      </c>
      <c r="X195" s="5">
        <v>630.0</v>
      </c>
      <c r="Y195" s="5">
        <v>69.0</v>
      </c>
      <c r="Z195" s="5" t="s">
        <v>612</v>
      </c>
      <c r="AA195" s="5" t="s">
        <v>278</v>
      </c>
      <c r="AB195" s="5">
        <v>64.0</v>
      </c>
      <c r="AC195" s="5" t="s">
        <v>1854</v>
      </c>
      <c r="AD195" s="5" t="s">
        <v>99</v>
      </c>
      <c r="AE195" s="5" t="s">
        <v>99</v>
      </c>
      <c r="AF195" s="5" t="s">
        <v>99</v>
      </c>
      <c r="AG195" s="5" t="s">
        <v>99</v>
      </c>
      <c r="AH195" s="27">
        <f t="shared" si="51"/>
        <v>999.744</v>
      </c>
      <c r="AI195" s="22">
        <v>3280.0</v>
      </c>
      <c r="AJ195" s="24">
        <f t="shared" si="52"/>
        <v>1093.333333</v>
      </c>
      <c r="AK195" s="5" t="s">
        <v>99</v>
      </c>
      <c r="AL195" s="5">
        <v>1.0</v>
      </c>
      <c r="AM195" s="5" t="s">
        <v>99</v>
      </c>
      <c r="AN195" s="5" t="s">
        <v>99</v>
      </c>
      <c r="AO195" s="5" t="s">
        <v>99</v>
      </c>
      <c r="AP195" s="5" t="s">
        <v>99</v>
      </c>
      <c r="AQ195" s="5" t="s">
        <v>99</v>
      </c>
      <c r="AR195" s="5" t="s">
        <v>99</v>
      </c>
      <c r="AS195" s="5" t="s">
        <v>99</v>
      </c>
      <c r="AT195" s="5" t="s">
        <v>99</v>
      </c>
      <c r="AU195" s="5" t="s">
        <v>99</v>
      </c>
      <c r="AV195" s="5" t="s">
        <v>99</v>
      </c>
      <c r="AW195" s="5" t="s">
        <v>99</v>
      </c>
      <c r="AX195" s="5" t="s">
        <v>99</v>
      </c>
      <c r="AY195" s="5" t="s">
        <v>99</v>
      </c>
      <c r="AZ195" s="5" t="s">
        <v>99</v>
      </c>
      <c r="BA195" s="5" t="s">
        <v>99</v>
      </c>
      <c r="BB195" s="5" t="s">
        <v>99</v>
      </c>
      <c r="BC195" s="5" t="s">
        <v>99</v>
      </c>
      <c r="BD195" s="5" t="s">
        <v>99</v>
      </c>
      <c r="BE195" s="5" t="s">
        <v>99</v>
      </c>
      <c r="BF195" s="5" t="s">
        <v>99</v>
      </c>
      <c r="BG195" s="5" t="s">
        <v>99</v>
      </c>
      <c r="BH195" s="5" t="s">
        <v>99</v>
      </c>
      <c r="BI195" s="5" t="s">
        <v>99</v>
      </c>
      <c r="BJ195" s="5" t="s">
        <v>99</v>
      </c>
      <c r="BK195" s="5" t="s">
        <v>99</v>
      </c>
      <c r="BL195" s="5" t="s">
        <v>99</v>
      </c>
      <c r="BM195" s="5" t="s">
        <v>99</v>
      </c>
      <c r="BN195" s="5" t="s">
        <v>99</v>
      </c>
      <c r="BO195" s="5" t="s">
        <v>99</v>
      </c>
      <c r="BP195" s="5" t="s">
        <v>99</v>
      </c>
      <c r="BQ195" s="5" t="s">
        <v>99</v>
      </c>
      <c r="BR195" s="5" t="s">
        <v>1041</v>
      </c>
      <c r="BS195" s="5" t="s">
        <v>99</v>
      </c>
      <c r="BT195" s="5" t="s">
        <v>99</v>
      </c>
      <c r="BU195" s="5" t="s">
        <v>99</v>
      </c>
      <c r="BV195" s="5" t="s">
        <v>99</v>
      </c>
      <c r="BW195" s="5" t="s">
        <v>99</v>
      </c>
      <c r="BX195" s="5" t="s">
        <v>99</v>
      </c>
      <c r="BY195" s="5" t="s">
        <v>99</v>
      </c>
      <c r="BZ195" s="5" t="s">
        <v>99</v>
      </c>
      <c r="CA195" s="5" t="s">
        <v>99</v>
      </c>
      <c r="CB195" s="5" t="s">
        <v>99</v>
      </c>
      <c r="CC195" s="5" t="s">
        <v>99</v>
      </c>
      <c r="CD195" s="5" t="s">
        <v>99</v>
      </c>
      <c r="CE195" s="5" t="s">
        <v>99</v>
      </c>
      <c r="CF195" s="5" t="s">
        <v>99</v>
      </c>
      <c r="CG195" s="5" t="s">
        <v>99</v>
      </c>
      <c r="CH195" s="5" t="s">
        <v>99</v>
      </c>
      <c r="CI195" s="5" t="s">
        <v>99</v>
      </c>
      <c r="CJ195" s="5" t="s">
        <v>99</v>
      </c>
      <c r="CK195" s="5" t="s">
        <v>99</v>
      </c>
      <c r="CL195" s="5" t="s">
        <v>99</v>
      </c>
      <c r="CM195" s="5" t="s">
        <v>99</v>
      </c>
      <c r="CN195" s="5" t="s">
        <v>99</v>
      </c>
      <c r="CO195" s="5" t="s">
        <v>99</v>
      </c>
      <c r="CP195" s="13" t="s">
        <v>1855</v>
      </c>
      <c r="CQ195" s="6"/>
      <c r="CR195" s="6"/>
      <c r="CS195" s="6"/>
      <c r="CT195" s="6"/>
      <c r="CU195" s="6"/>
      <c r="CV195" s="6"/>
      <c r="CW195" s="6"/>
      <c r="CX195" s="6"/>
      <c r="CY195" s="6"/>
      <c r="CZ195" s="6"/>
    </row>
    <row r="196">
      <c r="A196" s="5" t="s">
        <v>94</v>
      </c>
      <c r="B196" s="5" t="s">
        <v>1487</v>
      </c>
      <c r="C196" s="5" t="s">
        <v>1840</v>
      </c>
      <c r="D196" s="5">
        <v>59632.0</v>
      </c>
      <c r="E196" s="5" t="s">
        <v>1728</v>
      </c>
      <c r="F196" s="5">
        <v>2018.0</v>
      </c>
      <c r="G196" s="5" t="s">
        <v>157</v>
      </c>
      <c r="H196" s="5">
        <v>24.0</v>
      </c>
      <c r="I196" s="5" t="s">
        <v>144</v>
      </c>
      <c r="J196" s="5" t="s">
        <v>101</v>
      </c>
      <c r="K196" s="5" t="s">
        <v>102</v>
      </c>
      <c r="L196" s="5" t="s">
        <v>99</v>
      </c>
      <c r="M196" s="5" t="s">
        <v>273</v>
      </c>
      <c r="N196" s="5">
        <v>1.0</v>
      </c>
      <c r="O196" s="28" t="s">
        <v>1856</v>
      </c>
      <c r="P196" s="5" t="s">
        <v>710</v>
      </c>
      <c r="Q196" s="5" t="s">
        <v>1843</v>
      </c>
      <c r="R196" s="5" t="s">
        <v>1857</v>
      </c>
      <c r="S196" s="5" t="s">
        <v>99</v>
      </c>
      <c r="T196" s="5" t="s">
        <v>99</v>
      </c>
      <c r="U196" s="5" t="s">
        <v>99</v>
      </c>
      <c r="V196" s="5" t="s">
        <v>99</v>
      </c>
      <c r="W196" s="5" t="s">
        <v>99</v>
      </c>
      <c r="X196" s="5">
        <v>730.0</v>
      </c>
      <c r="Y196" s="5" t="s">
        <v>99</v>
      </c>
      <c r="Z196" s="5" t="s">
        <v>99</v>
      </c>
      <c r="AA196" s="5" t="s">
        <v>135</v>
      </c>
      <c r="AB196" s="5">
        <v>87.0</v>
      </c>
      <c r="AC196" s="5" t="s">
        <v>1858</v>
      </c>
      <c r="AD196" s="5" t="s">
        <v>99</v>
      </c>
      <c r="AE196" s="5" t="s">
        <v>99</v>
      </c>
      <c r="AF196" s="5" t="s">
        <v>99</v>
      </c>
      <c r="AG196" s="5" t="s">
        <v>99</v>
      </c>
      <c r="AH196" s="27">
        <f t="shared" si="51"/>
        <v>6.096</v>
      </c>
      <c r="AI196" s="22">
        <v>20.0</v>
      </c>
      <c r="AJ196" s="24">
        <f t="shared" si="52"/>
        <v>6.666666667</v>
      </c>
      <c r="AK196" s="5" t="s">
        <v>99</v>
      </c>
      <c r="AL196" s="5">
        <v>1.0</v>
      </c>
      <c r="AM196" s="5">
        <v>7.0</v>
      </c>
      <c r="AN196" s="5" t="s">
        <v>99</v>
      </c>
      <c r="AO196" s="5" t="s">
        <v>99</v>
      </c>
      <c r="AP196" s="5" t="s">
        <v>99</v>
      </c>
      <c r="AQ196" s="5" t="s">
        <v>99</v>
      </c>
      <c r="AR196" s="5" t="s">
        <v>99</v>
      </c>
      <c r="AS196" s="5" t="s">
        <v>99</v>
      </c>
      <c r="AT196" s="5" t="s">
        <v>99</v>
      </c>
      <c r="AU196" s="5" t="s">
        <v>99</v>
      </c>
      <c r="AV196" s="5" t="s">
        <v>110</v>
      </c>
      <c r="AW196" s="5" t="s">
        <v>99</v>
      </c>
      <c r="AX196" s="5" t="s">
        <v>99</v>
      </c>
      <c r="AY196" s="5" t="s">
        <v>99</v>
      </c>
      <c r="AZ196" s="5" t="s">
        <v>99</v>
      </c>
      <c r="BA196" s="5" t="s">
        <v>99</v>
      </c>
      <c r="BB196" s="5" t="s">
        <v>99</v>
      </c>
      <c r="BC196" s="5" t="s">
        <v>99</v>
      </c>
      <c r="BD196" s="5" t="s">
        <v>99</v>
      </c>
      <c r="BE196" s="5" t="s">
        <v>99</v>
      </c>
      <c r="BF196" s="5" t="s">
        <v>99</v>
      </c>
      <c r="BG196" s="5" t="s">
        <v>99</v>
      </c>
      <c r="BH196" s="5" t="s">
        <v>99</v>
      </c>
      <c r="BI196" s="5" t="s">
        <v>694</v>
      </c>
      <c r="BJ196" s="5" t="s">
        <v>99</v>
      </c>
      <c r="BK196" s="5" t="s">
        <v>112</v>
      </c>
      <c r="BL196" s="5" t="s">
        <v>1859</v>
      </c>
      <c r="BM196" s="5" t="s">
        <v>99</v>
      </c>
      <c r="BN196" s="5" t="s">
        <v>1860</v>
      </c>
      <c r="BO196" s="5" t="s">
        <v>99</v>
      </c>
      <c r="BP196" s="5" t="s">
        <v>1514</v>
      </c>
      <c r="BQ196" s="5" t="s">
        <v>113</v>
      </c>
      <c r="BR196" s="5" t="s">
        <v>99</v>
      </c>
      <c r="BS196" s="5" t="s">
        <v>99</v>
      </c>
      <c r="BT196" s="5" t="s">
        <v>99</v>
      </c>
      <c r="BU196" s="5" t="s">
        <v>99</v>
      </c>
      <c r="BV196" s="5" t="s">
        <v>99</v>
      </c>
      <c r="BW196" s="5" t="s">
        <v>99</v>
      </c>
      <c r="BX196" s="5" t="s">
        <v>99</v>
      </c>
      <c r="BY196" s="5" t="s">
        <v>99</v>
      </c>
      <c r="BZ196" s="5" t="s">
        <v>99</v>
      </c>
      <c r="CA196" s="5" t="s">
        <v>99</v>
      </c>
      <c r="CB196" s="5" t="s">
        <v>99</v>
      </c>
      <c r="CC196" s="5" t="s">
        <v>99</v>
      </c>
      <c r="CD196" s="5" t="s">
        <v>99</v>
      </c>
      <c r="CE196" s="5" t="s">
        <v>99</v>
      </c>
      <c r="CF196" s="5" t="s">
        <v>99</v>
      </c>
      <c r="CG196" s="5" t="s">
        <v>99</v>
      </c>
      <c r="CH196" s="5" t="s">
        <v>99</v>
      </c>
      <c r="CI196" s="5" t="s">
        <v>99</v>
      </c>
      <c r="CJ196" s="5" t="s">
        <v>99</v>
      </c>
      <c r="CK196" s="28" t="s">
        <v>1861</v>
      </c>
      <c r="CL196" s="5" t="s">
        <v>99</v>
      </c>
      <c r="CM196" s="5" t="s">
        <v>99</v>
      </c>
      <c r="CN196" s="5" t="s">
        <v>99</v>
      </c>
      <c r="CO196" s="5" t="s">
        <v>99</v>
      </c>
      <c r="CP196" s="13" t="s">
        <v>1862</v>
      </c>
      <c r="CQ196" s="6"/>
      <c r="CR196" s="6"/>
      <c r="CS196" s="6"/>
      <c r="CT196" s="6"/>
      <c r="CU196" s="6"/>
      <c r="CV196" s="6"/>
      <c r="CW196" s="6"/>
      <c r="CX196" s="6"/>
      <c r="CY196" s="6"/>
      <c r="CZ196" s="6"/>
    </row>
    <row r="197">
      <c r="A197" s="5" t="s">
        <v>94</v>
      </c>
      <c r="B197" s="5" t="s">
        <v>1487</v>
      </c>
      <c r="C197" s="5" t="s">
        <v>1863</v>
      </c>
      <c r="D197" s="5">
        <v>8745.0</v>
      </c>
      <c r="E197" s="5" t="s">
        <v>97</v>
      </c>
      <c r="F197" s="5">
        <v>1949.0</v>
      </c>
      <c r="G197" s="5" t="s">
        <v>191</v>
      </c>
      <c r="H197" s="5" t="s">
        <v>99</v>
      </c>
      <c r="I197" s="5" t="s">
        <v>144</v>
      </c>
      <c r="J197" s="5" t="s">
        <v>101</v>
      </c>
      <c r="K197" s="5" t="s">
        <v>193</v>
      </c>
      <c r="L197" s="5" t="s">
        <v>102</v>
      </c>
      <c r="M197" s="5" t="s">
        <v>131</v>
      </c>
      <c r="N197" s="5">
        <v>2.0</v>
      </c>
      <c r="O197" s="28" t="s">
        <v>1864</v>
      </c>
      <c r="P197" s="5" t="s">
        <v>1865</v>
      </c>
      <c r="Q197" s="5" t="s">
        <v>1866</v>
      </c>
      <c r="R197" s="5" t="s">
        <v>1867</v>
      </c>
      <c r="S197" s="5" t="s">
        <v>1868</v>
      </c>
      <c r="T197" s="5" t="s">
        <v>99</v>
      </c>
      <c r="U197" s="5" t="s">
        <v>99</v>
      </c>
      <c r="V197" s="5" t="s">
        <v>99</v>
      </c>
      <c r="W197" s="5" t="s">
        <v>99</v>
      </c>
      <c r="X197" s="5">
        <v>207.0</v>
      </c>
      <c r="Y197" s="5" t="s">
        <v>99</v>
      </c>
      <c r="Z197" s="5" t="s">
        <v>161</v>
      </c>
      <c r="AA197" s="5" t="s">
        <v>162</v>
      </c>
      <c r="AB197" s="5" t="s">
        <v>1869</v>
      </c>
      <c r="AC197" s="5" t="s">
        <v>1870</v>
      </c>
      <c r="AD197" s="5" t="s">
        <v>99</v>
      </c>
      <c r="AE197" s="5" t="s">
        <v>99</v>
      </c>
      <c r="AF197" s="5" t="s">
        <v>99</v>
      </c>
      <c r="AG197" s="5" t="s">
        <v>99</v>
      </c>
      <c r="AH197" s="15" t="s">
        <v>99</v>
      </c>
      <c r="AI197" s="22" t="s">
        <v>99</v>
      </c>
      <c r="AJ197" s="25" t="s">
        <v>99</v>
      </c>
      <c r="AK197" s="5" t="s">
        <v>99</v>
      </c>
      <c r="AL197" s="5">
        <v>1.0</v>
      </c>
      <c r="AM197" s="5" t="s">
        <v>99</v>
      </c>
      <c r="AN197" s="5" t="s">
        <v>99</v>
      </c>
      <c r="AO197" s="5" t="s">
        <v>99</v>
      </c>
      <c r="AP197" s="5" t="s">
        <v>99</v>
      </c>
      <c r="AQ197" s="5" t="s">
        <v>99</v>
      </c>
      <c r="AR197" s="5" t="s">
        <v>99</v>
      </c>
      <c r="AS197" s="5" t="s">
        <v>99</v>
      </c>
      <c r="AT197" s="5" t="s">
        <v>99</v>
      </c>
      <c r="AU197" s="5" t="s">
        <v>99</v>
      </c>
      <c r="AV197" s="5" t="s">
        <v>281</v>
      </c>
      <c r="AW197" s="5" t="s">
        <v>99</v>
      </c>
      <c r="AX197" s="5" t="s">
        <v>99</v>
      </c>
      <c r="AY197" s="5" t="s">
        <v>99</v>
      </c>
      <c r="AZ197" s="5" t="s">
        <v>99</v>
      </c>
      <c r="BA197" s="5" t="s">
        <v>99</v>
      </c>
      <c r="BB197" s="5" t="s">
        <v>99</v>
      </c>
      <c r="BC197" s="5" t="s">
        <v>99</v>
      </c>
      <c r="BD197" s="5" t="s">
        <v>99</v>
      </c>
      <c r="BE197" s="5" t="s">
        <v>99</v>
      </c>
      <c r="BF197" s="5" t="s">
        <v>99</v>
      </c>
      <c r="BG197" s="5" t="s">
        <v>99</v>
      </c>
      <c r="BH197" s="5" t="s">
        <v>99</v>
      </c>
      <c r="BI197" s="5" t="s">
        <v>99</v>
      </c>
      <c r="BJ197" s="5" t="s">
        <v>99</v>
      </c>
      <c r="BK197" s="5" t="s">
        <v>99</v>
      </c>
      <c r="BL197" s="5" t="s">
        <v>99</v>
      </c>
      <c r="BM197" s="5" t="s">
        <v>99</v>
      </c>
      <c r="BN197" s="5" t="s">
        <v>1871</v>
      </c>
      <c r="BO197" s="5" t="s">
        <v>99</v>
      </c>
      <c r="BP197" s="5" t="s">
        <v>99</v>
      </c>
      <c r="BQ197" s="5" t="s">
        <v>113</v>
      </c>
      <c r="BR197" s="5" t="s">
        <v>1872</v>
      </c>
      <c r="BS197" s="5" t="s">
        <v>99</v>
      </c>
      <c r="BT197" s="5" t="s">
        <v>99</v>
      </c>
      <c r="BU197" s="5" t="s">
        <v>99</v>
      </c>
      <c r="BV197" s="5" t="s">
        <v>99</v>
      </c>
      <c r="BW197" s="5" t="s">
        <v>99</v>
      </c>
      <c r="BX197" s="5" t="s">
        <v>99</v>
      </c>
      <c r="BY197" s="5" t="s">
        <v>99</v>
      </c>
      <c r="BZ197" s="5" t="s">
        <v>99</v>
      </c>
      <c r="CA197" s="5" t="s">
        <v>99</v>
      </c>
      <c r="CB197" s="5" t="s">
        <v>99</v>
      </c>
      <c r="CC197" s="5" t="s">
        <v>99</v>
      </c>
      <c r="CD197" s="5" t="s">
        <v>99</v>
      </c>
      <c r="CE197" s="5" t="s">
        <v>99</v>
      </c>
      <c r="CF197" s="5" t="s">
        <v>99</v>
      </c>
      <c r="CG197" s="5" t="s">
        <v>99</v>
      </c>
      <c r="CH197" s="5" t="s">
        <v>99</v>
      </c>
      <c r="CI197" s="5" t="s">
        <v>99</v>
      </c>
      <c r="CJ197" s="5" t="s">
        <v>99</v>
      </c>
      <c r="CK197" s="28" t="s">
        <v>1873</v>
      </c>
      <c r="CL197" s="5" t="s">
        <v>99</v>
      </c>
      <c r="CM197" s="5" t="s">
        <v>99</v>
      </c>
      <c r="CN197" s="5" t="s">
        <v>99</v>
      </c>
      <c r="CO197" s="5" t="s">
        <v>99</v>
      </c>
      <c r="CP197" s="13" t="s">
        <v>1874</v>
      </c>
      <c r="CQ197" s="6"/>
      <c r="CR197" s="6"/>
      <c r="CS197" s="6"/>
      <c r="CT197" s="6"/>
      <c r="CU197" s="6"/>
      <c r="CV197" s="6"/>
      <c r="CW197" s="6"/>
      <c r="CX197" s="6"/>
      <c r="CY197" s="6"/>
      <c r="CZ197" s="6"/>
    </row>
    <row r="198">
      <c r="A198" s="5" t="s">
        <v>94</v>
      </c>
      <c r="B198" s="5" t="s">
        <v>1487</v>
      </c>
      <c r="C198" s="5" t="s">
        <v>1863</v>
      </c>
      <c r="D198" s="5">
        <v>25531.0</v>
      </c>
      <c r="E198" s="5" t="s">
        <v>1489</v>
      </c>
      <c r="F198" s="5">
        <v>1971.0</v>
      </c>
      <c r="G198" s="5" t="s">
        <v>99</v>
      </c>
      <c r="H198" s="5" t="s">
        <v>99</v>
      </c>
      <c r="I198" s="5" t="s">
        <v>130</v>
      </c>
      <c r="J198" s="5" t="s">
        <v>101</v>
      </c>
      <c r="K198" s="5" t="s">
        <v>102</v>
      </c>
      <c r="L198" s="5" t="s">
        <v>99</v>
      </c>
      <c r="M198" s="5" t="s">
        <v>273</v>
      </c>
      <c r="N198" s="5">
        <v>1.0</v>
      </c>
      <c r="O198" s="28" t="s">
        <v>1875</v>
      </c>
      <c r="P198" s="5" t="s">
        <v>710</v>
      </c>
      <c r="Q198" s="5" t="s">
        <v>1876</v>
      </c>
      <c r="R198" s="5" t="s">
        <v>99</v>
      </c>
      <c r="S198" s="5" t="s">
        <v>99</v>
      </c>
      <c r="T198" s="5" t="s">
        <v>99</v>
      </c>
      <c r="U198" s="5" t="s">
        <v>99</v>
      </c>
      <c r="V198" s="5" t="s">
        <v>99</v>
      </c>
      <c r="W198" s="5" t="s">
        <v>99</v>
      </c>
      <c r="X198" s="5">
        <v>1907.0</v>
      </c>
      <c r="Y198" s="5" t="s">
        <v>99</v>
      </c>
      <c r="Z198" s="5" t="s">
        <v>99</v>
      </c>
      <c r="AA198" s="5" t="s">
        <v>99</v>
      </c>
      <c r="AB198" s="5" t="s">
        <v>99</v>
      </c>
      <c r="AC198" s="5" t="s">
        <v>421</v>
      </c>
      <c r="AD198" s="5" t="s">
        <v>395</v>
      </c>
      <c r="AE198" s="5" t="s">
        <v>99</v>
      </c>
      <c r="AF198" s="5" t="s">
        <v>99</v>
      </c>
      <c r="AG198" s="5" t="s">
        <v>99</v>
      </c>
      <c r="AH198" s="27">
        <f t="shared" ref="AH198:AH200" si="53">CONVERT(AI198, "ft", "m")</f>
        <v>3.048</v>
      </c>
      <c r="AI198" s="22">
        <v>10.0</v>
      </c>
      <c r="AJ198" s="24">
        <f t="shared" ref="AJ198:AJ200" si="54">CONVERT(AI198, "ft", "yd")</f>
        <v>3.333333333</v>
      </c>
      <c r="AK198" s="5" t="s">
        <v>99</v>
      </c>
      <c r="AL198" s="5">
        <v>1.0</v>
      </c>
      <c r="AM198" s="5">
        <v>7.45</v>
      </c>
      <c r="AN198" s="5" t="s">
        <v>99</v>
      </c>
      <c r="AO198" s="5" t="s">
        <v>99</v>
      </c>
      <c r="AP198" s="5" t="s">
        <v>99</v>
      </c>
      <c r="AQ198" s="5" t="s">
        <v>99</v>
      </c>
      <c r="AR198" s="5" t="s">
        <v>99</v>
      </c>
      <c r="AS198" s="5" t="s">
        <v>99</v>
      </c>
      <c r="AT198" s="5" t="s">
        <v>99</v>
      </c>
      <c r="AU198" s="5" t="s">
        <v>99</v>
      </c>
      <c r="AV198" s="5" t="s">
        <v>164</v>
      </c>
      <c r="AW198" s="5" t="s">
        <v>99</v>
      </c>
      <c r="AX198" s="5" t="s">
        <v>1877</v>
      </c>
      <c r="AY198" s="5" t="s">
        <v>569</v>
      </c>
      <c r="AZ198" s="5" t="s">
        <v>99</v>
      </c>
      <c r="BA198" s="5" t="s">
        <v>1878</v>
      </c>
      <c r="BB198" s="5" t="s">
        <v>99</v>
      </c>
      <c r="BC198" s="5" t="s">
        <v>975</v>
      </c>
      <c r="BD198" s="5" t="s">
        <v>1879</v>
      </c>
      <c r="BE198" s="5" t="s">
        <v>99</v>
      </c>
      <c r="BF198" s="5" t="s">
        <v>1880</v>
      </c>
      <c r="BG198" s="5" t="s">
        <v>761</v>
      </c>
      <c r="BH198" s="5" t="s">
        <v>99</v>
      </c>
      <c r="BI198" s="5" t="s">
        <v>99</v>
      </c>
      <c r="BJ198" s="5" t="s">
        <v>681</v>
      </c>
      <c r="BK198" s="5" t="s">
        <v>112</v>
      </c>
      <c r="BL198" s="5" t="s">
        <v>1881</v>
      </c>
      <c r="BM198" s="5" t="s">
        <v>493</v>
      </c>
      <c r="BN198" s="5" t="s">
        <v>1882</v>
      </c>
      <c r="BO198" s="5" t="s">
        <v>99</v>
      </c>
      <c r="BP198" s="5" t="s">
        <v>99</v>
      </c>
      <c r="BQ198" s="5" t="s">
        <v>99</v>
      </c>
      <c r="BR198" s="5" t="s">
        <v>99</v>
      </c>
      <c r="BS198" s="5" t="s">
        <v>99</v>
      </c>
      <c r="BT198" s="5" t="s">
        <v>99</v>
      </c>
      <c r="BU198" s="5" t="s">
        <v>99</v>
      </c>
      <c r="BV198" s="5" t="s">
        <v>99</v>
      </c>
      <c r="BW198" s="5" t="s">
        <v>99</v>
      </c>
      <c r="BX198" s="5" t="s">
        <v>99</v>
      </c>
      <c r="BY198" s="5" t="s">
        <v>99</v>
      </c>
      <c r="BZ198" s="5" t="s">
        <v>99</v>
      </c>
      <c r="CA198" s="5" t="s">
        <v>99</v>
      </c>
      <c r="CB198" s="5" t="s">
        <v>99</v>
      </c>
      <c r="CC198" s="5" t="s">
        <v>99</v>
      </c>
      <c r="CD198" s="5" t="s">
        <v>99</v>
      </c>
      <c r="CE198" s="5" t="s">
        <v>99</v>
      </c>
      <c r="CF198" s="5" t="s">
        <v>99</v>
      </c>
      <c r="CG198" s="5" t="s">
        <v>99</v>
      </c>
      <c r="CH198" s="5" t="s">
        <v>99</v>
      </c>
      <c r="CI198" s="5" t="s">
        <v>99</v>
      </c>
      <c r="CJ198" s="5" t="s">
        <v>99</v>
      </c>
      <c r="CK198" s="28" t="s">
        <v>1883</v>
      </c>
      <c r="CL198" s="5" t="s">
        <v>99</v>
      </c>
      <c r="CM198" s="5" t="s">
        <v>112</v>
      </c>
      <c r="CN198" s="5" t="s">
        <v>99</v>
      </c>
      <c r="CO198" s="5" t="s">
        <v>99</v>
      </c>
      <c r="CP198" s="13" t="s">
        <v>1884</v>
      </c>
      <c r="CQ198" s="6"/>
      <c r="CR198" s="6"/>
      <c r="CS198" s="6"/>
      <c r="CT198" s="6"/>
      <c r="CU198" s="6"/>
      <c r="CV198" s="6"/>
      <c r="CW198" s="6"/>
      <c r="CX198" s="6"/>
      <c r="CY198" s="6"/>
      <c r="CZ198" s="6"/>
    </row>
    <row r="199">
      <c r="A199" s="5" t="s">
        <v>94</v>
      </c>
      <c r="B199" s="5" t="s">
        <v>1487</v>
      </c>
      <c r="C199" s="5" t="s">
        <v>1863</v>
      </c>
      <c r="D199" s="5">
        <v>1031.0</v>
      </c>
      <c r="E199" s="5" t="s">
        <v>99</v>
      </c>
      <c r="F199" s="5">
        <v>1980.0</v>
      </c>
      <c r="G199" s="5" t="s">
        <v>98</v>
      </c>
      <c r="H199" s="5" t="s">
        <v>99</v>
      </c>
      <c r="I199" s="5" t="s">
        <v>100</v>
      </c>
      <c r="J199" s="5" t="s">
        <v>101</v>
      </c>
      <c r="K199" s="5" t="s">
        <v>102</v>
      </c>
      <c r="L199" s="5" t="s">
        <v>99</v>
      </c>
      <c r="M199" s="5" t="s">
        <v>131</v>
      </c>
      <c r="N199" s="5">
        <v>1.0</v>
      </c>
      <c r="O199" s="28" t="s">
        <v>1885</v>
      </c>
      <c r="P199" s="5" t="s">
        <v>1886</v>
      </c>
      <c r="Q199" s="5" t="s">
        <v>1887</v>
      </c>
      <c r="R199" s="5" t="s">
        <v>1888</v>
      </c>
      <c r="S199" s="5" t="s">
        <v>99</v>
      </c>
      <c r="T199" s="5" t="s">
        <v>99</v>
      </c>
      <c r="U199" s="5" t="s">
        <v>99</v>
      </c>
      <c r="V199" s="5" t="s">
        <v>99</v>
      </c>
      <c r="W199" s="5" t="s">
        <v>99</v>
      </c>
      <c r="X199" s="5">
        <v>330.0</v>
      </c>
      <c r="Y199" s="5" t="s">
        <v>265</v>
      </c>
      <c r="Z199" s="5" t="s">
        <v>277</v>
      </c>
      <c r="AA199" s="5" t="s">
        <v>99</v>
      </c>
      <c r="AB199" s="5" t="s">
        <v>99</v>
      </c>
      <c r="AC199" s="5" t="s">
        <v>1889</v>
      </c>
      <c r="AD199" s="5" t="s">
        <v>1868</v>
      </c>
      <c r="AE199" s="5" t="s">
        <v>99</v>
      </c>
      <c r="AF199" s="5" t="s">
        <v>99</v>
      </c>
      <c r="AG199" s="5" t="s">
        <v>99</v>
      </c>
      <c r="AH199" s="27">
        <f t="shared" si="53"/>
        <v>4.572</v>
      </c>
      <c r="AI199" s="22">
        <v>15.0</v>
      </c>
      <c r="AJ199" s="24">
        <f t="shared" si="54"/>
        <v>5</v>
      </c>
      <c r="AK199" s="5" t="s">
        <v>99</v>
      </c>
      <c r="AL199" s="5">
        <v>1.0</v>
      </c>
      <c r="AM199" s="5">
        <v>6.0</v>
      </c>
      <c r="AN199" s="5" t="s">
        <v>99</v>
      </c>
      <c r="AO199" s="5" t="s">
        <v>99</v>
      </c>
      <c r="AP199" s="5" t="s">
        <v>99</v>
      </c>
      <c r="AQ199" s="5" t="s">
        <v>99</v>
      </c>
      <c r="AR199" s="5" t="s">
        <v>99</v>
      </c>
      <c r="AS199" s="5" t="s">
        <v>99</v>
      </c>
      <c r="AT199" s="5" t="s">
        <v>99</v>
      </c>
      <c r="AU199" s="5" t="s">
        <v>99</v>
      </c>
      <c r="AV199" s="5" t="s">
        <v>491</v>
      </c>
      <c r="AW199" s="5" t="s">
        <v>99</v>
      </c>
      <c r="AX199" s="5" t="s">
        <v>99</v>
      </c>
      <c r="AY199" s="5" t="s">
        <v>99</v>
      </c>
      <c r="AZ199" s="5" t="s">
        <v>99</v>
      </c>
      <c r="BA199" s="5" t="s">
        <v>99</v>
      </c>
      <c r="BB199" s="5" t="s">
        <v>99</v>
      </c>
      <c r="BC199" s="5" t="s">
        <v>99</v>
      </c>
      <c r="BD199" s="5" t="s">
        <v>99</v>
      </c>
      <c r="BE199" s="5" t="s">
        <v>99</v>
      </c>
      <c r="BF199" s="5" t="s">
        <v>99</v>
      </c>
      <c r="BG199" s="5" t="s">
        <v>99</v>
      </c>
      <c r="BH199" s="5" t="s">
        <v>99</v>
      </c>
      <c r="BI199" s="5" t="s">
        <v>746</v>
      </c>
      <c r="BJ199" s="5" t="s">
        <v>99</v>
      </c>
      <c r="BK199" s="5" t="s">
        <v>99</v>
      </c>
      <c r="BL199" s="5" t="s">
        <v>1890</v>
      </c>
      <c r="BM199" s="5" t="s">
        <v>99</v>
      </c>
      <c r="BN199" s="5" t="s">
        <v>1891</v>
      </c>
      <c r="BO199" s="5" t="s">
        <v>99</v>
      </c>
      <c r="BP199" s="5" t="s">
        <v>1892</v>
      </c>
      <c r="BQ199" s="5" t="s">
        <v>99</v>
      </c>
      <c r="BR199" s="5" t="s">
        <v>99</v>
      </c>
      <c r="BS199" s="5" t="s">
        <v>99</v>
      </c>
      <c r="BT199" s="5" t="s">
        <v>99</v>
      </c>
      <c r="BU199" s="5" t="s">
        <v>99</v>
      </c>
      <c r="BV199" s="5" t="s">
        <v>99</v>
      </c>
      <c r="BW199" s="5" t="s">
        <v>99</v>
      </c>
      <c r="BX199" s="5" t="s">
        <v>99</v>
      </c>
      <c r="BY199" s="5" t="s">
        <v>99</v>
      </c>
      <c r="BZ199" s="5" t="s">
        <v>99</v>
      </c>
      <c r="CA199" s="5" t="s">
        <v>99</v>
      </c>
      <c r="CB199" s="5" t="s">
        <v>99</v>
      </c>
      <c r="CC199" s="5" t="s">
        <v>99</v>
      </c>
      <c r="CD199" s="5" t="s">
        <v>99</v>
      </c>
      <c r="CE199" s="5" t="s">
        <v>99</v>
      </c>
      <c r="CF199" s="5" t="s">
        <v>99</v>
      </c>
      <c r="CG199" s="5" t="s">
        <v>99</v>
      </c>
      <c r="CH199" s="5" t="s">
        <v>99</v>
      </c>
      <c r="CI199" s="5" t="s">
        <v>99</v>
      </c>
      <c r="CJ199" s="5" t="s">
        <v>1893</v>
      </c>
      <c r="CK199" s="28" t="s">
        <v>1894</v>
      </c>
      <c r="CL199" s="5" t="s">
        <v>99</v>
      </c>
      <c r="CM199" s="5" t="s">
        <v>99</v>
      </c>
      <c r="CN199" s="5" t="s">
        <v>99</v>
      </c>
      <c r="CO199" s="5" t="s">
        <v>99</v>
      </c>
      <c r="CP199" s="13" t="s">
        <v>1895</v>
      </c>
      <c r="CQ199" s="6"/>
      <c r="CR199" s="6"/>
      <c r="CS199" s="6"/>
      <c r="CT199" s="6"/>
      <c r="CU199" s="6"/>
      <c r="CV199" s="6"/>
      <c r="CW199" s="6"/>
      <c r="CX199" s="6"/>
      <c r="CY199" s="6"/>
      <c r="CZ199" s="6"/>
    </row>
    <row r="200">
      <c r="A200" s="5" t="s">
        <v>94</v>
      </c>
      <c r="B200" s="5" t="s">
        <v>1487</v>
      </c>
      <c r="C200" s="5" t="s">
        <v>1863</v>
      </c>
      <c r="D200" s="5">
        <v>3297.0</v>
      </c>
      <c r="E200" s="5" t="s">
        <v>99</v>
      </c>
      <c r="F200" s="5">
        <v>1995.0</v>
      </c>
      <c r="G200" s="5" t="s">
        <v>234</v>
      </c>
      <c r="H200" s="5">
        <v>14.0</v>
      </c>
      <c r="I200" s="5" t="s">
        <v>130</v>
      </c>
      <c r="J200" s="5" t="s">
        <v>101</v>
      </c>
      <c r="K200" s="5" t="s">
        <v>102</v>
      </c>
      <c r="L200" s="5" t="s">
        <v>99</v>
      </c>
      <c r="M200" s="5" t="s">
        <v>131</v>
      </c>
      <c r="N200" s="5">
        <v>1.0</v>
      </c>
      <c r="O200" s="28" t="s">
        <v>1896</v>
      </c>
      <c r="P200" s="5" t="s">
        <v>1897</v>
      </c>
      <c r="Q200" s="5" t="s">
        <v>1898</v>
      </c>
      <c r="R200" s="5" t="s">
        <v>1899</v>
      </c>
      <c r="S200" s="5" t="s">
        <v>99</v>
      </c>
      <c r="T200" s="5" t="s">
        <v>99</v>
      </c>
      <c r="U200" s="5" t="s">
        <v>99</v>
      </c>
      <c r="V200" s="5" t="s">
        <v>99</v>
      </c>
      <c r="W200" s="5" t="s">
        <v>99</v>
      </c>
      <c r="X200" s="5">
        <v>1400.0</v>
      </c>
      <c r="Y200" s="5" t="s">
        <v>99</v>
      </c>
      <c r="Z200" s="5" t="s">
        <v>255</v>
      </c>
      <c r="AA200" s="5" t="s">
        <v>278</v>
      </c>
      <c r="AB200" s="5">
        <v>59.0</v>
      </c>
      <c r="AC200" s="5" t="s">
        <v>279</v>
      </c>
      <c r="AD200" s="5" t="s">
        <v>1900</v>
      </c>
      <c r="AE200" s="5" t="s">
        <v>99</v>
      </c>
      <c r="AF200" s="5" t="s">
        <v>99</v>
      </c>
      <c r="AG200" s="5">
        <v>30.0</v>
      </c>
      <c r="AH200" s="27">
        <f t="shared" si="53"/>
        <v>41.148</v>
      </c>
      <c r="AI200" s="22">
        <v>135.0</v>
      </c>
      <c r="AJ200" s="24">
        <f t="shared" si="54"/>
        <v>45</v>
      </c>
      <c r="AK200" s="5" t="s">
        <v>99</v>
      </c>
      <c r="AL200" s="5">
        <v>1.0</v>
      </c>
      <c r="AM200" s="5">
        <v>8.0</v>
      </c>
      <c r="AN200" s="5" t="s">
        <v>99</v>
      </c>
      <c r="AO200" s="5" t="s">
        <v>99</v>
      </c>
      <c r="AP200" s="5" t="s">
        <v>99</v>
      </c>
      <c r="AQ200" s="5" t="s">
        <v>99</v>
      </c>
      <c r="AR200" s="5" t="s">
        <v>99</v>
      </c>
      <c r="AS200" s="5" t="s">
        <v>99</v>
      </c>
      <c r="AT200" s="5" t="s">
        <v>99</v>
      </c>
      <c r="AU200" s="5" t="s">
        <v>99</v>
      </c>
      <c r="AV200" s="5" t="s">
        <v>569</v>
      </c>
      <c r="AW200" s="5" t="s">
        <v>99</v>
      </c>
      <c r="AX200" s="5" t="s">
        <v>99</v>
      </c>
      <c r="AY200" s="5" t="s">
        <v>99</v>
      </c>
      <c r="AZ200" s="5" t="s">
        <v>99</v>
      </c>
      <c r="BA200" s="5" t="s">
        <v>99</v>
      </c>
      <c r="BB200" s="5" t="s">
        <v>99</v>
      </c>
      <c r="BC200" s="5" t="s">
        <v>99</v>
      </c>
      <c r="BD200" s="5" t="s">
        <v>99</v>
      </c>
      <c r="BE200" s="5" t="s">
        <v>99</v>
      </c>
      <c r="BF200" s="5" t="s">
        <v>99</v>
      </c>
      <c r="BG200" s="5" t="s">
        <v>99</v>
      </c>
      <c r="BH200" s="5" t="s">
        <v>99</v>
      </c>
      <c r="BI200" s="5" t="s">
        <v>99</v>
      </c>
      <c r="BJ200" s="5" t="s">
        <v>99</v>
      </c>
      <c r="BK200" s="5" t="s">
        <v>99</v>
      </c>
      <c r="BL200" s="5" t="s">
        <v>1901</v>
      </c>
      <c r="BM200" s="5" t="s">
        <v>99</v>
      </c>
      <c r="BN200" s="5" t="s">
        <v>1902</v>
      </c>
      <c r="BO200" s="5" t="s">
        <v>99</v>
      </c>
      <c r="BP200" s="5" t="s">
        <v>1514</v>
      </c>
      <c r="BQ200" s="5" t="s">
        <v>113</v>
      </c>
      <c r="BR200" s="5" t="s">
        <v>99</v>
      </c>
      <c r="BS200" s="5" t="s">
        <v>99</v>
      </c>
      <c r="BT200" s="5" t="s">
        <v>99</v>
      </c>
      <c r="BU200" s="5" t="s">
        <v>99</v>
      </c>
      <c r="BV200" s="5" t="s">
        <v>99</v>
      </c>
      <c r="BW200" s="5" t="s">
        <v>99</v>
      </c>
      <c r="BX200" s="5" t="s">
        <v>99</v>
      </c>
      <c r="BY200" s="5" t="s">
        <v>99</v>
      </c>
      <c r="BZ200" s="5" t="s">
        <v>99</v>
      </c>
      <c r="CA200" s="5" t="s">
        <v>99</v>
      </c>
      <c r="CB200" s="5" t="s">
        <v>99</v>
      </c>
      <c r="CC200" s="5" t="s">
        <v>99</v>
      </c>
      <c r="CD200" s="5" t="s">
        <v>99</v>
      </c>
      <c r="CE200" s="5" t="s">
        <v>99</v>
      </c>
      <c r="CF200" s="5" t="s">
        <v>99</v>
      </c>
      <c r="CG200" s="5" t="s">
        <v>99</v>
      </c>
      <c r="CH200" s="5" t="s">
        <v>99</v>
      </c>
      <c r="CI200" s="5" t="s">
        <v>99</v>
      </c>
      <c r="CJ200" s="5" t="s">
        <v>99</v>
      </c>
      <c r="CK200" s="28" t="s">
        <v>1903</v>
      </c>
      <c r="CL200" s="5" t="s">
        <v>99</v>
      </c>
      <c r="CM200" s="5" t="s">
        <v>99</v>
      </c>
      <c r="CN200" s="5" t="s">
        <v>99</v>
      </c>
      <c r="CO200" s="5" t="s">
        <v>99</v>
      </c>
      <c r="CP200" s="13" t="s">
        <v>1904</v>
      </c>
      <c r="CQ200" s="6"/>
      <c r="CR200" s="6"/>
      <c r="CS200" s="6"/>
      <c r="CT200" s="6"/>
      <c r="CU200" s="6"/>
      <c r="CV200" s="6"/>
      <c r="CW200" s="6"/>
      <c r="CX200" s="6"/>
      <c r="CY200" s="6"/>
      <c r="CZ200" s="6"/>
    </row>
    <row r="201">
      <c r="A201" s="5" t="s">
        <v>94</v>
      </c>
      <c r="B201" s="5" t="s">
        <v>1487</v>
      </c>
      <c r="C201" s="5" t="s">
        <v>1863</v>
      </c>
      <c r="D201" s="5">
        <v>660.0</v>
      </c>
      <c r="E201" s="5" t="s">
        <v>99</v>
      </c>
      <c r="F201" s="5">
        <v>1996.0</v>
      </c>
      <c r="G201" s="5" t="s">
        <v>99</v>
      </c>
      <c r="H201" s="5" t="s">
        <v>99</v>
      </c>
      <c r="I201" s="5" t="s">
        <v>144</v>
      </c>
      <c r="J201" s="5" t="s">
        <v>101</v>
      </c>
      <c r="K201" s="5" t="s">
        <v>102</v>
      </c>
      <c r="L201" s="5" t="s">
        <v>99</v>
      </c>
      <c r="M201" s="5" t="s">
        <v>131</v>
      </c>
      <c r="N201" s="5">
        <v>2.0</v>
      </c>
      <c r="O201" s="28" t="s">
        <v>1905</v>
      </c>
      <c r="P201" s="5" t="s">
        <v>1906</v>
      </c>
      <c r="Q201" s="5" t="s">
        <v>1907</v>
      </c>
      <c r="R201" s="5" t="s">
        <v>1908</v>
      </c>
      <c r="S201" s="5" t="s">
        <v>99</v>
      </c>
      <c r="T201" s="5" t="s">
        <v>99</v>
      </c>
      <c r="U201" s="5" t="s">
        <v>99</v>
      </c>
      <c r="V201" s="5" t="s">
        <v>99</v>
      </c>
      <c r="W201" s="5" t="s">
        <v>99</v>
      </c>
      <c r="X201" s="5" t="s">
        <v>99</v>
      </c>
      <c r="Y201" s="5" t="s">
        <v>99</v>
      </c>
      <c r="Z201" s="5" t="s">
        <v>99</v>
      </c>
      <c r="AA201" s="5" t="s">
        <v>99</v>
      </c>
      <c r="AB201" s="5" t="s">
        <v>99</v>
      </c>
      <c r="AC201" s="5" t="s">
        <v>1909</v>
      </c>
      <c r="AD201" s="5" t="s">
        <v>395</v>
      </c>
      <c r="AE201" s="5" t="s">
        <v>99</v>
      </c>
      <c r="AF201" s="5" t="s">
        <v>99</v>
      </c>
      <c r="AG201" s="5" t="s">
        <v>99</v>
      </c>
      <c r="AH201" s="15" t="s">
        <v>99</v>
      </c>
      <c r="AI201" s="22" t="s">
        <v>99</v>
      </c>
      <c r="AJ201" s="25" t="s">
        <v>99</v>
      </c>
      <c r="AK201" s="5" t="s">
        <v>99</v>
      </c>
      <c r="AL201" s="5">
        <v>1.0</v>
      </c>
      <c r="AM201" s="5">
        <v>6.5</v>
      </c>
      <c r="AN201" s="5" t="s">
        <v>99</v>
      </c>
      <c r="AO201" s="5" t="s">
        <v>99</v>
      </c>
      <c r="AP201" s="5" t="s">
        <v>99</v>
      </c>
      <c r="AQ201" s="5" t="s">
        <v>99</v>
      </c>
      <c r="AR201" s="5" t="s">
        <v>99</v>
      </c>
      <c r="AS201" s="5" t="s">
        <v>99</v>
      </c>
      <c r="AT201" s="5" t="s">
        <v>99</v>
      </c>
      <c r="AU201" s="5" t="s">
        <v>99</v>
      </c>
      <c r="AV201" s="5" t="s">
        <v>99</v>
      </c>
      <c r="AW201" s="5" t="s">
        <v>99</v>
      </c>
      <c r="AX201" s="5" t="s">
        <v>99</v>
      </c>
      <c r="AY201" s="5" t="s">
        <v>99</v>
      </c>
      <c r="AZ201" s="5" t="s">
        <v>99</v>
      </c>
      <c r="BA201" s="5" t="s">
        <v>99</v>
      </c>
      <c r="BB201" s="5" t="s">
        <v>99</v>
      </c>
      <c r="BC201" s="5" t="s">
        <v>99</v>
      </c>
      <c r="BD201" s="5" t="s">
        <v>99</v>
      </c>
      <c r="BE201" s="5" t="s">
        <v>99</v>
      </c>
      <c r="BF201" s="5" t="s">
        <v>99</v>
      </c>
      <c r="BG201" s="5" t="s">
        <v>99</v>
      </c>
      <c r="BH201" s="5" t="s">
        <v>99</v>
      </c>
      <c r="BI201" s="5" t="s">
        <v>99</v>
      </c>
      <c r="BJ201" s="5" t="s">
        <v>99</v>
      </c>
      <c r="BK201" s="5" t="s">
        <v>99</v>
      </c>
      <c r="BL201" s="5" t="s">
        <v>1910</v>
      </c>
      <c r="BM201" s="5" t="s">
        <v>99</v>
      </c>
      <c r="BN201" s="5" t="s">
        <v>1911</v>
      </c>
      <c r="BO201" s="5" t="s">
        <v>99</v>
      </c>
      <c r="BP201" s="5" t="s">
        <v>1514</v>
      </c>
      <c r="BQ201" s="5" t="s">
        <v>113</v>
      </c>
      <c r="BR201" s="5" t="s">
        <v>99</v>
      </c>
      <c r="BS201" s="5" t="s">
        <v>99</v>
      </c>
      <c r="BT201" s="5" t="s">
        <v>99</v>
      </c>
      <c r="BU201" s="5" t="s">
        <v>99</v>
      </c>
      <c r="BV201" s="5" t="s">
        <v>99</v>
      </c>
      <c r="BW201" s="5" t="s">
        <v>99</v>
      </c>
      <c r="BX201" s="5" t="s">
        <v>99</v>
      </c>
      <c r="BY201" s="5" t="s">
        <v>99</v>
      </c>
      <c r="BZ201" s="5" t="s">
        <v>99</v>
      </c>
      <c r="CA201" s="5" t="s">
        <v>99</v>
      </c>
      <c r="CB201" s="5" t="s">
        <v>99</v>
      </c>
      <c r="CC201" s="5" t="s">
        <v>99</v>
      </c>
      <c r="CD201" s="5" t="s">
        <v>99</v>
      </c>
      <c r="CE201" s="5" t="s">
        <v>99</v>
      </c>
      <c r="CF201" s="5" t="s">
        <v>99</v>
      </c>
      <c r="CG201" s="5" t="s">
        <v>99</v>
      </c>
      <c r="CH201" s="5" t="s">
        <v>99</v>
      </c>
      <c r="CI201" s="5" t="s">
        <v>99</v>
      </c>
      <c r="CJ201" s="5" t="s">
        <v>99</v>
      </c>
      <c r="CK201" s="5" t="s">
        <v>99</v>
      </c>
      <c r="CL201" s="5" t="s">
        <v>99</v>
      </c>
      <c r="CM201" s="5" t="s">
        <v>99</v>
      </c>
      <c r="CN201" s="5" t="s">
        <v>99</v>
      </c>
      <c r="CO201" s="5" t="s">
        <v>99</v>
      </c>
      <c r="CP201" s="13" t="s">
        <v>1912</v>
      </c>
      <c r="CQ201" s="6"/>
      <c r="CR201" s="6"/>
      <c r="CS201" s="6"/>
      <c r="CT201" s="6"/>
      <c r="CU201" s="6"/>
      <c r="CV201" s="6"/>
      <c r="CW201" s="6"/>
      <c r="CX201" s="6"/>
      <c r="CY201" s="6"/>
      <c r="CZ201" s="6"/>
    </row>
    <row r="202">
      <c r="A202" s="5" t="s">
        <v>94</v>
      </c>
      <c r="B202" s="5" t="s">
        <v>1487</v>
      </c>
      <c r="C202" s="5" t="s">
        <v>1863</v>
      </c>
      <c r="D202" s="5">
        <v>9276.0</v>
      </c>
      <c r="E202" s="5" t="s">
        <v>97</v>
      </c>
      <c r="F202" s="5">
        <v>2004.0</v>
      </c>
      <c r="G202" s="5" t="s">
        <v>191</v>
      </c>
      <c r="H202" s="5" t="s">
        <v>1913</v>
      </c>
      <c r="I202" s="5" t="s">
        <v>144</v>
      </c>
      <c r="J202" s="5" t="s">
        <v>118</v>
      </c>
      <c r="K202" s="5" t="s">
        <v>145</v>
      </c>
      <c r="L202" s="5" t="s">
        <v>99</v>
      </c>
      <c r="M202" s="5" t="s">
        <v>99</v>
      </c>
      <c r="N202" s="5">
        <v>1.0</v>
      </c>
      <c r="O202" s="28" t="s">
        <v>1914</v>
      </c>
      <c r="P202" s="5" t="s">
        <v>1915</v>
      </c>
      <c r="Q202" s="5" t="s">
        <v>1907</v>
      </c>
      <c r="R202" s="5" t="s">
        <v>1916</v>
      </c>
      <c r="S202" s="5" t="s">
        <v>1917</v>
      </c>
      <c r="T202" s="5" t="s">
        <v>99</v>
      </c>
      <c r="U202" s="5" t="s">
        <v>99</v>
      </c>
      <c r="V202" s="5" t="s">
        <v>99</v>
      </c>
      <c r="W202" s="5" t="s">
        <v>99</v>
      </c>
      <c r="X202" s="5">
        <v>1507.0</v>
      </c>
      <c r="Y202" s="5" t="s">
        <v>184</v>
      </c>
      <c r="Z202" s="5" t="s">
        <v>161</v>
      </c>
      <c r="AA202" s="5" t="s">
        <v>99</v>
      </c>
      <c r="AB202" s="5" t="s">
        <v>99</v>
      </c>
      <c r="AC202" s="5" t="s">
        <v>1918</v>
      </c>
      <c r="AD202" s="5" t="s">
        <v>99</v>
      </c>
      <c r="AE202" s="5" t="s">
        <v>99</v>
      </c>
      <c r="AF202" s="5" t="s">
        <v>99</v>
      </c>
      <c r="AG202" s="5" t="s">
        <v>99</v>
      </c>
      <c r="AH202" s="5" t="s">
        <v>99</v>
      </c>
      <c r="AI202" s="5" t="s">
        <v>99</v>
      </c>
      <c r="AJ202" s="5" t="s">
        <v>99</v>
      </c>
      <c r="AK202" s="5" t="s">
        <v>99</v>
      </c>
      <c r="AL202" s="5" t="s">
        <v>99</v>
      </c>
      <c r="AM202" s="5" t="s">
        <v>99</v>
      </c>
      <c r="AN202" s="5" t="s">
        <v>99</v>
      </c>
      <c r="AO202" s="5" t="s">
        <v>99</v>
      </c>
      <c r="AP202" s="5" t="s">
        <v>99</v>
      </c>
      <c r="AQ202" s="5" t="s">
        <v>99</v>
      </c>
      <c r="AR202" s="5" t="s">
        <v>99</v>
      </c>
      <c r="AS202" s="5" t="s">
        <v>99</v>
      </c>
      <c r="AT202" s="5" t="s">
        <v>99</v>
      </c>
      <c r="AU202" s="5" t="s">
        <v>99</v>
      </c>
      <c r="AV202" s="5" t="s">
        <v>99</v>
      </c>
      <c r="AW202" s="5" t="s">
        <v>99</v>
      </c>
      <c r="AX202" s="5" t="s">
        <v>99</v>
      </c>
      <c r="AY202" s="5" t="s">
        <v>99</v>
      </c>
      <c r="AZ202" s="5" t="s">
        <v>99</v>
      </c>
      <c r="BA202" s="5" t="s">
        <v>99</v>
      </c>
      <c r="BB202" s="5" t="s">
        <v>99</v>
      </c>
      <c r="BC202" s="5" t="s">
        <v>99</v>
      </c>
      <c r="BD202" s="5" t="s">
        <v>99</v>
      </c>
      <c r="BE202" s="5" t="s">
        <v>99</v>
      </c>
      <c r="BF202" s="5" t="s">
        <v>99</v>
      </c>
      <c r="BG202" s="5" t="s">
        <v>99</v>
      </c>
      <c r="BH202" s="5" t="s">
        <v>99</v>
      </c>
      <c r="BI202" s="5" t="s">
        <v>99</v>
      </c>
      <c r="BJ202" s="5" t="s">
        <v>99</v>
      </c>
      <c r="BK202" s="5" t="s">
        <v>99</v>
      </c>
      <c r="BL202" s="5" t="s">
        <v>99</v>
      </c>
      <c r="BM202" s="5" t="s">
        <v>99</v>
      </c>
      <c r="BN202" s="5" t="s">
        <v>99</v>
      </c>
      <c r="BO202" s="5" t="s">
        <v>99</v>
      </c>
      <c r="BP202" s="5" t="s">
        <v>99</v>
      </c>
      <c r="BQ202" s="5" t="s">
        <v>99</v>
      </c>
      <c r="BR202" s="5" t="s">
        <v>99</v>
      </c>
      <c r="BS202" s="5" t="s">
        <v>99</v>
      </c>
      <c r="BT202" s="5" t="s">
        <v>99</v>
      </c>
      <c r="BU202" s="5">
        <v>2.0</v>
      </c>
      <c r="BV202" s="5" t="s">
        <v>99</v>
      </c>
      <c r="BW202" s="5" t="s">
        <v>99</v>
      </c>
      <c r="BX202" s="5">
        <v>15.0</v>
      </c>
      <c r="BY202" s="5" t="s">
        <v>99</v>
      </c>
      <c r="BZ202" s="5" t="s">
        <v>99</v>
      </c>
      <c r="CA202" s="5">
        <v>1.0</v>
      </c>
      <c r="CB202" s="5">
        <v>5.5</v>
      </c>
      <c r="CC202" s="5" t="s">
        <v>99</v>
      </c>
      <c r="CD202" s="5" t="s">
        <v>99</v>
      </c>
      <c r="CE202" s="5" t="s">
        <v>99</v>
      </c>
      <c r="CF202" s="5" t="s">
        <v>112</v>
      </c>
      <c r="CG202" s="5" t="s">
        <v>99</v>
      </c>
      <c r="CH202" s="5">
        <v>5.5</v>
      </c>
      <c r="CI202" s="5" t="s">
        <v>99</v>
      </c>
      <c r="CJ202" s="5" t="s">
        <v>1919</v>
      </c>
      <c r="CK202" s="28" t="s">
        <v>1920</v>
      </c>
      <c r="CL202" s="5" t="s">
        <v>99</v>
      </c>
      <c r="CM202" s="5" t="s">
        <v>99</v>
      </c>
      <c r="CN202" s="5" t="s">
        <v>99</v>
      </c>
      <c r="CO202" s="5" t="s">
        <v>99</v>
      </c>
      <c r="CP202" s="13" t="s">
        <v>1921</v>
      </c>
      <c r="CQ202" s="6"/>
      <c r="CR202" s="6"/>
      <c r="CS202" s="6"/>
      <c r="CT202" s="6"/>
      <c r="CU202" s="6"/>
      <c r="CV202" s="6"/>
      <c r="CW202" s="6"/>
      <c r="CX202" s="6"/>
      <c r="CY202" s="6"/>
      <c r="CZ202" s="6"/>
    </row>
    <row r="203">
      <c r="A203" s="5" t="s">
        <v>94</v>
      </c>
      <c r="B203" s="5" t="s">
        <v>1487</v>
      </c>
      <c r="C203" s="5" t="s">
        <v>1863</v>
      </c>
      <c r="D203" s="5">
        <v>42352.0</v>
      </c>
      <c r="E203" s="5" t="s">
        <v>1922</v>
      </c>
      <c r="F203" s="5">
        <v>2004.0</v>
      </c>
      <c r="G203" s="5" t="s">
        <v>485</v>
      </c>
      <c r="H203" s="5">
        <v>29.0</v>
      </c>
      <c r="I203" s="5" t="s">
        <v>130</v>
      </c>
      <c r="J203" s="5" t="s">
        <v>101</v>
      </c>
      <c r="K203" s="5" t="s">
        <v>102</v>
      </c>
      <c r="L203" s="5" t="s">
        <v>193</v>
      </c>
      <c r="M203" s="5" t="s">
        <v>365</v>
      </c>
      <c r="N203" s="5">
        <v>2.0</v>
      </c>
      <c r="O203" s="28" t="s">
        <v>1923</v>
      </c>
      <c r="P203" s="5" t="s">
        <v>1924</v>
      </c>
      <c r="Q203" s="5" t="s">
        <v>1907</v>
      </c>
      <c r="R203" s="5" t="s">
        <v>1793</v>
      </c>
      <c r="S203" s="5" t="s">
        <v>99</v>
      </c>
      <c r="T203" s="5" t="s">
        <v>99</v>
      </c>
      <c r="U203" s="5" t="s">
        <v>99</v>
      </c>
      <c r="V203" s="5" t="s">
        <v>99</v>
      </c>
      <c r="W203" s="5" t="s">
        <v>99</v>
      </c>
      <c r="X203" s="5">
        <v>1907.0</v>
      </c>
      <c r="Y203" s="5" t="s">
        <v>99</v>
      </c>
      <c r="Z203" s="5" t="s">
        <v>99</v>
      </c>
      <c r="AA203" s="5" t="s">
        <v>278</v>
      </c>
      <c r="AB203" s="5">
        <v>98.0</v>
      </c>
      <c r="AC203" s="5" t="s">
        <v>279</v>
      </c>
      <c r="AD203" s="5" t="s">
        <v>1925</v>
      </c>
      <c r="AE203" s="5" t="s">
        <v>99</v>
      </c>
      <c r="AF203" s="5" t="s">
        <v>99</v>
      </c>
      <c r="AG203" s="5">
        <v>180.0</v>
      </c>
      <c r="AH203" s="27">
        <f t="shared" ref="AH203:AH205" si="55">CONVERT(AI203, "ft", "m")</f>
        <v>30.48</v>
      </c>
      <c r="AI203" s="22">
        <v>100.0</v>
      </c>
      <c r="AJ203" s="24">
        <f t="shared" ref="AJ203:AJ205" si="56">CONVERT(AI203, "ft", "yd")</f>
        <v>33.33333333</v>
      </c>
      <c r="AK203" s="5" t="s">
        <v>99</v>
      </c>
      <c r="AL203" s="5" t="s">
        <v>99</v>
      </c>
      <c r="AM203" s="5">
        <v>7.0</v>
      </c>
      <c r="AN203" s="5" t="s">
        <v>99</v>
      </c>
      <c r="AO203" s="5" t="s">
        <v>99</v>
      </c>
      <c r="AP203" s="5" t="s">
        <v>99</v>
      </c>
      <c r="AQ203" s="5" t="s">
        <v>99</v>
      </c>
      <c r="AR203" s="5" t="s">
        <v>99</v>
      </c>
      <c r="AS203" s="5" t="s">
        <v>99</v>
      </c>
      <c r="AT203" s="5" t="s">
        <v>99</v>
      </c>
      <c r="AU203" s="5" t="s">
        <v>99</v>
      </c>
      <c r="AV203" s="5" t="s">
        <v>1926</v>
      </c>
      <c r="AW203" s="5" t="s">
        <v>99</v>
      </c>
      <c r="AX203" s="5" t="s">
        <v>99</v>
      </c>
      <c r="AY203" s="5" t="s">
        <v>99</v>
      </c>
      <c r="AZ203" s="5" t="s">
        <v>99</v>
      </c>
      <c r="BA203" s="5" t="s">
        <v>99</v>
      </c>
      <c r="BB203" s="5" t="s">
        <v>99</v>
      </c>
      <c r="BC203" s="5" t="s">
        <v>99</v>
      </c>
      <c r="BD203" s="5" t="s">
        <v>99</v>
      </c>
      <c r="BE203" s="5" t="s">
        <v>312</v>
      </c>
      <c r="BF203" s="5" t="s">
        <v>650</v>
      </c>
      <c r="BG203" s="5" t="s">
        <v>300</v>
      </c>
      <c r="BH203" s="5" t="s">
        <v>761</v>
      </c>
      <c r="BI203" s="5" t="s">
        <v>99</v>
      </c>
      <c r="BJ203" s="5" t="s">
        <v>99</v>
      </c>
      <c r="BK203" s="5" t="s">
        <v>99</v>
      </c>
      <c r="BL203" s="5" t="s">
        <v>1927</v>
      </c>
      <c r="BM203" s="5" t="s">
        <v>99</v>
      </c>
      <c r="BN203" s="5" t="s">
        <v>1928</v>
      </c>
      <c r="BO203" s="5" t="s">
        <v>112</v>
      </c>
      <c r="BP203" s="5" t="s">
        <v>1929</v>
      </c>
      <c r="BQ203" s="5" t="s">
        <v>113</v>
      </c>
      <c r="BR203" s="5" t="s">
        <v>1930</v>
      </c>
      <c r="BS203" s="5" t="s">
        <v>99</v>
      </c>
      <c r="BT203" s="5" t="s">
        <v>99</v>
      </c>
      <c r="BU203" s="5" t="s">
        <v>99</v>
      </c>
      <c r="BV203" s="5" t="s">
        <v>99</v>
      </c>
      <c r="BW203" s="5" t="s">
        <v>99</v>
      </c>
      <c r="BX203" s="5" t="s">
        <v>99</v>
      </c>
      <c r="BY203" s="5" t="s">
        <v>99</v>
      </c>
      <c r="BZ203" s="5" t="s">
        <v>99</v>
      </c>
      <c r="CA203" s="5" t="s">
        <v>99</v>
      </c>
      <c r="CB203" s="5" t="s">
        <v>99</v>
      </c>
      <c r="CC203" s="5" t="s">
        <v>99</v>
      </c>
      <c r="CD203" s="5" t="s">
        <v>99</v>
      </c>
      <c r="CE203" s="5" t="s">
        <v>99</v>
      </c>
      <c r="CF203" s="5" t="s">
        <v>99</v>
      </c>
      <c r="CG203" s="5" t="s">
        <v>99</v>
      </c>
      <c r="CH203" s="5" t="s">
        <v>99</v>
      </c>
      <c r="CI203" s="5" t="s">
        <v>99</v>
      </c>
      <c r="CJ203" s="5" t="s">
        <v>99</v>
      </c>
      <c r="CK203" s="28" t="s">
        <v>1931</v>
      </c>
      <c r="CL203" s="5" t="s">
        <v>99</v>
      </c>
      <c r="CM203" s="5" t="s">
        <v>99</v>
      </c>
      <c r="CN203" s="5" t="s">
        <v>99</v>
      </c>
      <c r="CO203" s="5" t="s">
        <v>99</v>
      </c>
      <c r="CP203" s="13" t="s">
        <v>1932</v>
      </c>
      <c r="CQ203" s="6"/>
      <c r="CR203" s="6"/>
      <c r="CS203" s="6"/>
      <c r="CT203" s="6"/>
      <c r="CU203" s="6"/>
      <c r="CV203" s="6"/>
      <c r="CW203" s="6"/>
      <c r="CX203" s="6"/>
      <c r="CY203" s="6"/>
      <c r="CZ203" s="6"/>
    </row>
    <row r="204">
      <c r="A204" s="5" t="s">
        <v>94</v>
      </c>
      <c r="B204" s="5" t="s">
        <v>1487</v>
      </c>
      <c r="C204" s="5" t="s">
        <v>1863</v>
      </c>
      <c r="D204" s="5">
        <v>67380.0</v>
      </c>
      <c r="E204" s="5" t="s">
        <v>1933</v>
      </c>
      <c r="F204" s="5">
        <v>2020.0</v>
      </c>
      <c r="G204" s="5" t="s">
        <v>307</v>
      </c>
      <c r="H204" s="5" t="s">
        <v>99</v>
      </c>
      <c r="I204" s="5" t="s">
        <v>208</v>
      </c>
      <c r="J204" s="5" t="s">
        <v>118</v>
      </c>
      <c r="K204" s="5" t="s">
        <v>618</v>
      </c>
      <c r="L204" s="5" t="s">
        <v>99</v>
      </c>
      <c r="M204" s="5" t="s">
        <v>1526</v>
      </c>
      <c r="N204" s="5">
        <v>3.0</v>
      </c>
      <c r="O204" s="28" t="s">
        <v>1934</v>
      </c>
      <c r="P204" s="5" t="s">
        <v>1935</v>
      </c>
      <c r="Q204" s="5" t="s">
        <v>1936</v>
      </c>
      <c r="R204" s="5" t="s">
        <v>1937</v>
      </c>
      <c r="S204" s="5" t="s">
        <v>1938</v>
      </c>
      <c r="T204" s="5">
        <v>43.2704758</v>
      </c>
      <c r="U204" s="5">
        <v>-123.9869053</v>
      </c>
      <c r="V204" s="5">
        <v>85.17</v>
      </c>
      <c r="W204" s="5">
        <v>278.0</v>
      </c>
      <c r="X204" s="5">
        <v>1407.0</v>
      </c>
      <c r="Y204" s="5" t="s">
        <v>99</v>
      </c>
      <c r="Z204" s="5" t="s">
        <v>161</v>
      </c>
      <c r="AA204" s="5" t="s">
        <v>99</v>
      </c>
      <c r="AB204" s="5" t="s">
        <v>99</v>
      </c>
      <c r="AC204" s="5" t="s">
        <v>1939</v>
      </c>
      <c r="AD204" s="5" t="s">
        <v>99</v>
      </c>
      <c r="AE204" s="5" t="s">
        <v>99</v>
      </c>
      <c r="AF204" s="5" t="s">
        <v>99</v>
      </c>
      <c r="AG204" s="5" t="s">
        <v>99</v>
      </c>
      <c r="AH204" s="27">
        <f t="shared" si="55"/>
        <v>30.48</v>
      </c>
      <c r="AI204" s="22">
        <v>100.0</v>
      </c>
      <c r="AJ204" s="24">
        <f t="shared" si="56"/>
        <v>33.33333333</v>
      </c>
      <c r="AK204" s="5" t="s">
        <v>99</v>
      </c>
      <c r="AL204" s="5" t="s">
        <v>99</v>
      </c>
      <c r="AM204" s="5" t="s">
        <v>99</v>
      </c>
      <c r="AN204" s="5" t="s">
        <v>99</v>
      </c>
      <c r="AO204" s="5" t="s">
        <v>99</v>
      </c>
      <c r="AP204" s="5" t="s">
        <v>99</v>
      </c>
      <c r="AQ204" s="5" t="s">
        <v>99</v>
      </c>
      <c r="AR204" s="5" t="s">
        <v>99</v>
      </c>
      <c r="AS204" s="5" t="s">
        <v>99</v>
      </c>
      <c r="AT204" s="5" t="s">
        <v>99</v>
      </c>
      <c r="AU204" s="5" t="s">
        <v>99</v>
      </c>
      <c r="AV204" s="5" t="s">
        <v>99</v>
      </c>
      <c r="AW204" s="5" t="s">
        <v>99</v>
      </c>
      <c r="AX204" s="5" t="s">
        <v>99</v>
      </c>
      <c r="AY204" s="5" t="s">
        <v>99</v>
      </c>
      <c r="AZ204" s="5" t="s">
        <v>99</v>
      </c>
      <c r="BA204" s="5" t="s">
        <v>99</v>
      </c>
      <c r="BB204" s="5" t="s">
        <v>99</v>
      </c>
      <c r="BC204" s="5" t="s">
        <v>99</v>
      </c>
      <c r="BD204" s="5" t="s">
        <v>99</v>
      </c>
      <c r="BE204" s="5" t="s">
        <v>99</v>
      </c>
      <c r="BF204" s="5" t="s">
        <v>99</v>
      </c>
      <c r="BG204" s="5" t="s">
        <v>99</v>
      </c>
      <c r="BH204" s="5" t="s">
        <v>99</v>
      </c>
      <c r="BI204" s="5" t="s">
        <v>99</v>
      </c>
      <c r="BJ204" s="5" t="s">
        <v>99</v>
      </c>
      <c r="BK204" s="5" t="s">
        <v>300</v>
      </c>
      <c r="BL204" s="5" t="s">
        <v>99</v>
      </c>
      <c r="BM204" s="5" t="s">
        <v>99</v>
      </c>
      <c r="BN204" s="5" t="s">
        <v>1940</v>
      </c>
      <c r="BO204" s="5" t="s">
        <v>99</v>
      </c>
      <c r="BP204" s="5" t="s">
        <v>99</v>
      </c>
      <c r="BQ204" s="5" t="s">
        <v>99</v>
      </c>
      <c r="BR204" s="5" t="s">
        <v>99</v>
      </c>
      <c r="BS204" s="5" t="s">
        <v>99</v>
      </c>
      <c r="BT204" s="5" t="s">
        <v>99</v>
      </c>
      <c r="BU204" s="5" t="s">
        <v>99</v>
      </c>
      <c r="BV204" s="5" t="s">
        <v>99</v>
      </c>
      <c r="BW204" s="5" t="s">
        <v>99</v>
      </c>
      <c r="BX204" s="5" t="s">
        <v>99</v>
      </c>
      <c r="BY204" s="5" t="s">
        <v>99</v>
      </c>
      <c r="BZ204" s="5" t="s">
        <v>99</v>
      </c>
      <c r="CA204" s="5" t="s">
        <v>99</v>
      </c>
      <c r="CB204" s="5" t="s">
        <v>99</v>
      </c>
      <c r="CC204" s="5" t="s">
        <v>99</v>
      </c>
      <c r="CD204" s="5" t="s">
        <v>99</v>
      </c>
      <c r="CE204" s="5" t="s">
        <v>99</v>
      </c>
      <c r="CF204" s="5" t="s">
        <v>99</v>
      </c>
      <c r="CG204" s="5" t="s">
        <v>99</v>
      </c>
      <c r="CH204" s="5" t="s">
        <v>99</v>
      </c>
      <c r="CI204" s="5" t="s">
        <v>99</v>
      </c>
      <c r="CJ204" s="5" t="s">
        <v>99</v>
      </c>
      <c r="CK204" s="28" t="s">
        <v>1941</v>
      </c>
      <c r="CL204" s="5" t="s">
        <v>112</v>
      </c>
      <c r="CM204" s="5" t="s">
        <v>99</v>
      </c>
      <c r="CN204" s="5" t="s">
        <v>99</v>
      </c>
      <c r="CO204" s="5" t="s">
        <v>99</v>
      </c>
      <c r="CP204" s="13" t="s">
        <v>1942</v>
      </c>
      <c r="CQ204" s="6"/>
      <c r="CR204" s="6"/>
      <c r="CS204" s="6"/>
      <c r="CT204" s="6"/>
      <c r="CU204" s="6"/>
      <c r="CV204" s="6"/>
      <c r="CW204" s="6"/>
      <c r="CX204" s="6"/>
      <c r="CY204" s="6"/>
      <c r="CZ204" s="6"/>
    </row>
    <row r="205">
      <c r="A205" s="5" t="s">
        <v>94</v>
      </c>
      <c r="B205" s="5" t="s">
        <v>1487</v>
      </c>
      <c r="C205" s="5" t="s">
        <v>1943</v>
      </c>
      <c r="D205" s="5">
        <v>10034.0</v>
      </c>
      <c r="E205" s="5" t="s">
        <v>97</v>
      </c>
      <c r="F205" s="5">
        <v>1989.0</v>
      </c>
      <c r="G205" s="5" t="s">
        <v>234</v>
      </c>
      <c r="H205" s="5">
        <v>4.0</v>
      </c>
      <c r="I205" s="5" t="s">
        <v>130</v>
      </c>
      <c r="J205" s="5" t="s">
        <v>118</v>
      </c>
      <c r="K205" s="5" t="s">
        <v>319</v>
      </c>
      <c r="L205" s="5" t="s">
        <v>99</v>
      </c>
      <c r="M205" s="5" t="s">
        <v>99</v>
      </c>
      <c r="N205" s="5">
        <v>1.0</v>
      </c>
      <c r="O205" s="28" t="s">
        <v>1944</v>
      </c>
      <c r="P205" s="5" t="s">
        <v>1945</v>
      </c>
      <c r="Q205" s="5" t="s">
        <v>1946</v>
      </c>
      <c r="R205" s="5" t="s">
        <v>1947</v>
      </c>
      <c r="S205" s="5" t="s">
        <v>1948</v>
      </c>
      <c r="T205" s="5">
        <v>44.5244788</v>
      </c>
      <c r="U205" s="5">
        <v>-120.7858436</v>
      </c>
      <c r="V205" s="5">
        <v>1659.6</v>
      </c>
      <c r="W205" s="5">
        <v>5448.0</v>
      </c>
      <c r="X205" s="5">
        <v>1100.0</v>
      </c>
      <c r="Y205" s="5">
        <v>40.0</v>
      </c>
      <c r="Z205" s="5" t="s">
        <v>255</v>
      </c>
      <c r="AA205" s="5" t="s">
        <v>150</v>
      </c>
      <c r="AB205" s="5">
        <v>29.0</v>
      </c>
      <c r="AC205" s="5" t="s">
        <v>1949</v>
      </c>
      <c r="AD205" s="5" t="s">
        <v>1950</v>
      </c>
      <c r="AE205" s="5" t="s">
        <v>99</v>
      </c>
      <c r="AF205" s="5" t="s">
        <v>99</v>
      </c>
      <c r="AG205" s="5" t="s">
        <v>99</v>
      </c>
      <c r="AH205" s="27">
        <f t="shared" si="55"/>
        <v>45.72</v>
      </c>
      <c r="AI205" s="22">
        <v>150.0</v>
      </c>
      <c r="AJ205" s="24">
        <f t="shared" si="56"/>
        <v>50</v>
      </c>
      <c r="AK205" s="5" t="s">
        <v>99</v>
      </c>
      <c r="AL205" s="5" t="s">
        <v>99</v>
      </c>
      <c r="AM205" s="5" t="s">
        <v>99</v>
      </c>
      <c r="AN205" s="5" t="s">
        <v>99</v>
      </c>
      <c r="AO205" s="5" t="s">
        <v>99</v>
      </c>
      <c r="AP205" s="5" t="s">
        <v>99</v>
      </c>
      <c r="AQ205" s="5" t="s">
        <v>99</v>
      </c>
      <c r="AR205" s="5" t="s">
        <v>99</v>
      </c>
      <c r="AS205" s="5" t="s">
        <v>99</v>
      </c>
      <c r="AT205" s="5" t="s">
        <v>99</v>
      </c>
      <c r="AU205" s="5" t="s">
        <v>99</v>
      </c>
      <c r="AV205" s="5" t="s">
        <v>99</v>
      </c>
      <c r="AW205" s="5" t="s">
        <v>99</v>
      </c>
      <c r="AX205" s="5" t="s">
        <v>99</v>
      </c>
      <c r="AY205" s="5" t="s">
        <v>99</v>
      </c>
      <c r="AZ205" s="5" t="s">
        <v>99</v>
      </c>
      <c r="BA205" s="5" t="s">
        <v>99</v>
      </c>
      <c r="BB205" s="5" t="s">
        <v>99</v>
      </c>
      <c r="BC205" s="5" t="s">
        <v>99</v>
      </c>
      <c r="BD205" s="5" t="s">
        <v>99</v>
      </c>
      <c r="BE205" s="5" t="s">
        <v>99</v>
      </c>
      <c r="BF205" s="5" t="s">
        <v>99</v>
      </c>
      <c r="BG205" s="5" t="s">
        <v>99</v>
      </c>
      <c r="BH205" s="5" t="s">
        <v>99</v>
      </c>
      <c r="BI205" s="5" t="s">
        <v>99</v>
      </c>
      <c r="BJ205" s="5" t="s">
        <v>99</v>
      </c>
      <c r="BK205" s="5" t="s">
        <v>99</v>
      </c>
      <c r="BL205" s="5" t="s">
        <v>99</v>
      </c>
      <c r="BM205" s="5" t="s">
        <v>99</v>
      </c>
      <c r="BN205" s="5" t="s">
        <v>99</v>
      </c>
      <c r="BO205" s="5" t="s">
        <v>99</v>
      </c>
      <c r="BP205" s="5" t="s">
        <v>99</v>
      </c>
      <c r="BQ205" s="5" t="s">
        <v>99</v>
      </c>
      <c r="BR205" s="5" t="s">
        <v>99</v>
      </c>
      <c r="BS205" s="5" t="s">
        <v>112</v>
      </c>
      <c r="BT205" s="5" t="s">
        <v>1951</v>
      </c>
      <c r="BU205" s="5" t="s">
        <v>99</v>
      </c>
      <c r="BV205" s="5" t="s">
        <v>99</v>
      </c>
      <c r="BW205" s="5" t="s">
        <v>99</v>
      </c>
      <c r="BX205" s="5" t="s">
        <v>99</v>
      </c>
      <c r="BY205" s="5" t="s">
        <v>99</v>
      </c>
      <c r="BZ205" s="5" t="s">
        <v>99</v>
      </c>
      <c r="CA205" s="5" t="s">
        <v>99</v>
      </c>
      <c r="CB205" s="5" t="s">
        <v>99</v>
      </c>
      <c r="CC205" s="5" t="s">
        <v>99</v>
      </c>
      <c r="CD205" s="5" t="s">
        <v>99</v>
      </c>
      <c r="CE205" s="5" t="s">
        <v>99</v>
      </c>
      <c r="CF205" s="5" t="s">
        <v>99</v>
      </c>
      <c r="CG205" s="5" t="s">
        <v>99</v>
      </c>
      <c r="CH205" s="5" t="s">
        <v>99</v>
      </c>
      <c r="CI205" s="5" t="s">
        <v>99</v>
      </c>
      <c r="CJ205" s="5" t="s">
        <v>99</v>
      </c>
      <c r="CK205" s="28" t="s">
        <v>1952</v>
      </c>
      <c r="CL205" s="5" t="s">
        <v>112</v>
      </c>
      <c r="CM205" s="5" t="s">
        <v>99</v>
      </c>
      <c r="CN205" s="5" t="s">
        <v>99</v>
      </c>
      <c r="CO205" s="5" t="s">
        <v>99</v>
      </c>
      <c r="CP205" s="13" t="s">
        <v>1953</v>
      </c>
      <c r="CQ205" s="6"/>
      <c r="CR205" s="6"/>
      <c r="CS205" s="6"/>
      <c r="CT205" s="6"/>
      <c r="CU205" s="6"/>
      <c r="CV205" s="6"/>
      <c r="CW205" s="6"/>
      <c r="CX205" s="6"/>
      <c r="CY205" s="6"/>
      <c r="CZ205" s="6"/>
    </row>
    <row r="206">
      <c r="A206" s="5" t="s">
        <v>94</v>
      </c>
      <c r="B206" s="5" t="s">
        <v>1487</v>
      </c>
      <c r="C206" s="5" t="s">
        <v>1954</v>
      </c>
      <c r="D206" s="5">
        <v>661.0</v>
      </c>
      <c r="E206" s="5" t="s">
        <v>99</v>
      </c>
      <c r="F206" s="5">
        <v>1969.0</v>
      </c>
      <c r="G206" s="5" t="s">
        <v>191</v>
      </c>
      <c r="H206" s="5">
        <v>24.0</v>
      </c>
      <c r="I206" s="5" t="s">
        <v>144</v>
      </c>
      <c r="J206" s="5" t="s">
        <v>118</v>
      </c>
      <c r="K206" s="5" t="s">
        <v>193</v>
      </c>
      <c r="L206" s="5" t="s">
        <v>102</v>
      </c>
      <c r="M206" s="5" t="s">
        <v>194</v>
      </c>
      <c r="N206" s="5">
        <v>5.0</v>
      </c>
      <c r="O206" s="28" t="s">
        <v>1955</v>
      </c>
      <c r="P206" s="5" t="s">
        <v>1956</v>
      </c>
      <c r="Q206" s="5" t="s">
        <v>99</v>
      </c>
      <c r="R206" s="5" t="s">
        <v>99</v>
      </c>
      <c r="S206" s="5" t="s">
        <v>1957</v>
      </c>
      <c r="T206" s="5" t="s">
        <v>99</v>
      </c>
      <c r="U206" s="5" t="s">
        <v>99</v>
      </c>
      <c r="V206" s="5" t="s">
        <v>99</v>
      </c>
      <c r="W206" s="5" t="s">
        <v>99</v>
      </c>
      <c r="X206" s="5">
        <v>2300.0</v>
      </c>
      <c r="Y206" s="5" t="s">
        <v>99</v>
      </c>
      <c r="Z206" s="5" t="s">
        <v>99</v>
      </c>
      <c r="AA206" s="5" t="s">
        <v>135</v>
      </c>
      <c r="AB206" s="5">
        <v>88.0</v>
      </c>
      <c r="AC206" s="5" t="s">
        <v>1958</v>
      </c>
      <c r="AD206" s="5" t="s">
        <v>99</v>
      </c>
      <c r="AE206" s="5" t="s">
        <v>99</v>
      </c>
      <c r="AF206" s="5" t="s">
        <v>99</v>
      </c>
      <c r="AG206" s="6">
        <f>2.5*60</f>
        <v>150</v>
      </c>
      <c r="AH206" s="15" t="s">
        <v>99</v>
      </c>
      <c r="AI206" s="22" t="s">
        <v>99</v>
      </c>
      <c r="AJ206" s="25" t="s">
        <v>99</v>
      </c>
      <c r="AK206" s="5" t="s">
        <v>99</v>
      </c>
      <c r="AL206" s="5" t="s">
        <v>99</v>
      </c>
      <c r="AM206" s="5" t="s">
        <v>99</v>
      </c>
      <c r="AN206" s="5" t="s">
        <v>99</v>
      </c>
      <c r="AO206" s="5" t="s">
        <v>99</v>
      </c>
      <c r="AP206" s="5" t="s">
        <v>99</v>
      </c>
      <c r="AQ206" s="5" t="s">
        <v>99</v>
      </c>
      <c r="AR206" s="5" t="s">
        <v>99</v>
      </c>
      <c r="AS206" s="5" t="s">
        <v>99</v>
      </c>
      <c r="AT206" s="5" t="s">
        <v>99</v>
      </c>
      <c r="AU206" s="5" t="s">
        <v>99</v>
      </c>
      <c r="AV206" s="5" t="s">
        <v>99</v>
      </c>
      <c r="AW206" s="5" t="s">
        <v>99</v>
      </c>
      <c r="AX206" s="5" t="s">
        <v>99</v>
      </c>
      <c r="AY206" s="5" t="s">
        <v>99</v>
      </c>
      <c r="AZ206" s="5" t="s">
        <v>99</v>
      </c>
      <c r="BA206" s="5" t="s">
        <v>99</v>
      </c>
      <c r="BB206" s="5" t="s">
        <v>99</v>
      </c>
      <c r="BC206" s="5" t="s">
        <v>99</v>
      </c>
      <c r="BD206" s="5" t="s">
        <v>99</v>
      </c>
      <c r="BE206" s="5" t="s">
        <v>99</v>
      </c>
      <c r="BF206" s="5" t="s">
        <v>99</v>
      </c>
      <c r="BG206" s="5" t="s">
        <v>99</v>
      </c>
      <c r="BH206" s="5" t="s">
        <v>99</v>
      </c>
      <c r="BI206" s="5" t="s">
        <v>99</v>
      </c>
      <c r="BJ206" s="5" t="s">
        <v>99</v>
      </c>
      <c r="BK206" s="5" t="s">
        <v>99</v>
      </c>
      <c r="BL206" s="5" t="s">
        <v>99</v>
      </c>
      <c r="BM206" s="5" t="s">
        <v>99</v>
      </c>
      <c r="BN206" s="5" t="s">
        <v>1959</v>
      </c>
      <c r="BO206" s="5" t="s">
        <v>99</v>
      </c>
      <c r="BP206" s="5" t="s">
        <v>1960</v>
      </c>
      <c r="BQ206" s="5" t="s">
        <v>113</v>
      </c>
      <c r="BR206" s="5" t="s">
        <v>361</v>
      </c>
      <c r="BS206" s="5" t="s">
        <v>99</v>
      </c>
      <c r="BT206" s="5" t="s">
        <v>99</v>
      </c>
      <c r="BU206" s="5" t="s">
        <v>99</v>
      </c>
      <c r="BV206" s="5" t="s">
        <v>99</v>
      </c>
      <c r="BW206" s="5" t="s">
        <v>99</v>
      </c>
      <c r="BX206" s="5" t="s">
        <v>99</v>
      </c>
      <c r="BY206" s="5" t="s">
        <v>99</v>
      </c>
      <c r="BZ206" s="5" t="s">
        <v>99</v>
      </c>
      <c r="CA206" s="5" t="s">
        <v>99</v>
      </c>
      <c r="CB206" s="5" t="s">
        <v>99</v>
      </c>
      <c r="CC206" s="5" t="s">
        <v>99</v>
      </c>
      <c r="CD206" s="5" t="s">
        <v>99</v>
      </c>
      <c r="CE206" s="5" t="s">
        <v>99</v>
      </c>
      <c r="CF206" s="5" t="s">
        <v>99</v>
      </c>
      <c r="CG206" s="5" t="s">
        <v>99</v>
      </c>
      <c r="CH206" s="5" t="s">
        <v>99</v>
      </c>
      <c r="CI206" s="5" t="s">
        <v>99</v>
      </c>
      <c r="CJ206" s="5" t="s">
        <v>99</v>
      </c>
      <c r="CK206" s="5" t="s">
        <v>99</v>
      </c>
      <c r="CL206" s="5" t="s">
        <v>99</v>
      </c>
      <c r="CM206" s="5" t="s">
        <v>99</v>
      </c>
      <c r="CN206" s="5" t="s">
        <v>99</v>
      </c>
      <c r="CO206" s="5" t="s">
        <v>99</v>
      </c>
      <c r="CP206" s="13" t="s">
        <v>1961</v>
      </c>
      <c r="CQ206" s="6"/>
      <c r="CR206" s="6"/>
      <c r="CS206" s="6"/>
      <c r="CT206" s="6"/>
      <c r="CU206" s="6"/>
      <c r="CV206" s="6"/>
      <c r="CW206" s="6"/>
      <c r="CX206" s="6"/>
      <c r="CY206" s="6"/>
      <c r="CZ206" s="6"/>
    </row>
    <row r="207">
      <c r="A207" s="5" t="s">
        <v>94</v>
      </c>
      <c r="B207" s="5" t="s">
        <v>1487</v>
      </c>
      <c r="C207" s="5" t="s">
        <v>1954</v>
      </c>
      <c r="D207" s="5">
        <v>13729.0</v>
      </c>
      <c r="E207" s="5" t="s">
        <v>99</v>
      </c>
      <c r="F207" s="5">
        <v>1974.0</v>
      </c>
      <c r="G207" s="5" t="s">
        <v>234</v>
      </c>
      <c r="H207" s="5" t="s">
        <v>99</v>
      </c>
      <c r="I207" s="5" t="s">
        <v>130</v>
      </c>
      <c r="J207" s="5" t="s">
        <v>101</v>
      </c>
      <c r="K207" s="5" t="s">
        <v>102</v>
      </c>
      <c r="L207" s="5" t="s">
        <v>99</v>
      </c>
      <c r="M207" s="5" t="s">
        <v>131</v>
      </c>
      <c r="N207" s="5">
        <v>4.0</v>
      </c>
      <c r="O207" s="28" t="s">
        <v>1962</v>
      </c>
      <c r="P207" s="5" t="s">
        <v>1963</v>
      </c>
      <c r="Q207" s="5" t="s">
        <v>1964</v>
      </c>
      <c r="R207" s="5" t="s">
        <v>1965</v>
      </c>
      <c r="S207" s="5" t="s">
        <v>1966</v>
      </c>
      <c r="T207" s="5" t="s">
        <v>99</v>
      </c>
      <c r="U207" s="5" t="s">
        <v>99</v>
      </c>
      <c r="V207" s="5" t="s">
        <v>99</v>
      </c>
      <c r="W207" s="5">
        <v>850.0</v>
      </c>
      <c r="X207" s="5" t="s">
        <v>99</v>
      </c>
      <c r="Y207" s="5" t="s">
        <v>99</v>
      </c>
      <c r="Z207" s="5" t="s">
        <v>255</v>
      </c>
      <c r="AA207" s="5" t="s">
        <v>99</v>
      </c>
      <c r="AB207" s="5" t="s">
        <v>99</v>
      </c>
      <c r="AC207" s="5" t="s">
        <v>1967</v>
      </c>
      <c r="AD207" s="5" t="s">
        <v>1968</v>
      </c>
      <c r="AE207" s="5" t="s">
        <v>99</v>
      </c>
      <c r="AF207" s="5" t="s">
        <v>99</v>
      </c>
      <c r="AG207" s="5">
        <v>15.0</v>
      </c>
      <c r="AH207" s="27">
        <f>CONVERT(AI207, "ft", "m")</f>
        <v>762</v>
      </c>
      <c r="AI207" s="22">
        <v>2500.0</v>
      </c>
      <c r="AJ207" s="24">
        <f>CONVERT(AI207, "ft", "yd")</f>
        <v>833.3333333</v>
      </c>
      <c r="AK207" s="5" t="s">
        <v>99</v>
      </c>
      <c r="AL207" s="5">
        <v>1.0</v>
      </c>
      <c r="AM207" s="5" t="s">
        <v>99</v>
      </c>
      <c r="AN207" s="5" t="s">
        <v>99</v>
      </c>
      <c r="AO207" s="5" t="s">
        <v>99</v>
      </c>
      <c r="AP207" s="5" t="s">
        <v>99</v>
      </c>
      <c r="AQ207" s="5" t="s">
        <v>99</v>
      </c>
      <c r="AR207" s="5" t="s">
        <v>99</v>
      </c>
      <c r="AS207" s="5" t="s">
        <v>99</v>
      </c>
      <c r="AT207" s="5" t="s">
        <v>99</v>
      </c>
      <c r="AU207" s="5" t="s">
        <v>99</v>
      </c>
      <c r="AV207" s="5" t="s">
        <v>491</v>
      </c>
      <c r="AW207" s="5" t="s">
        <v>99</v>
      </c>
      <c r="AX207" s="5" t="s">
        <v>99</v>
      </c>
      <c r="AY207" s="5" t="s">
        <v>99</v>
      </c>
      <c r="AZ207" s="5" t="s">
        <v>99</v>
      </c>
      <c r="BA207" s="5" t="s">
        <v>99</v>
      </c>
      <c r="BB207" s="5" t="s">
        <v>99</v>
      </c>
      <c r="BC207" s="5" t="s">
        <v>99</v>
      </c>
      <c r="BD207" s="5" t="s">
        <v>99</v>
      </c>
      <c r="BE207" s="5" t="s">
        <v>99</v>
      </c>
      <c r="BF207" s="5" t="s">
        <v>650</v>
      </c>
      <c r="BG207" s="5" t="s">
        <v>99</v>
      </c>
      <c r="BH207" s="5" t="s">
        <v>99</v>
      </c>
      <c r="BI207" s="5" t="s">
        <v>99</v>
      </c>
      <c r="BJ207" s="5" t="s">
        <v>99</v>
      </c>
      <c r="BK207" s="5" t="s">
        <v>99</v>
      </c>
      <c r="BL207" s="5" t="s">
        <v>99</v>
      </c>
      <c r="BM207" s="5" t="s">
        <v>99</v>
      </c>
      <c r="BN207" s="5" t="s">
        <v>1969</v>
      </c>
      <c r="BO207" s="5" t="s">
        <v>99</v>
      </c>
      <c r="BP207" s="5" t="s">
        <v>1970</v>
      </c>
      <c r="BQ207" s="5" t="s">
        <v>113</v>
      </c>
      <c r="BR207" s="5" t="s">
        <v>99</v>
      </c>
      <c r="BS207" s="5" t="s">
        <v>99</v>
      </c>
      <c r="BT207" s="5" t="s">
        <v>99</v>
      </c>
      <c r="BU207" s="5" t="s">
        <v>99</v>
      </c>
      <c r="BV207" s="5" t="s">
        <v>99</v>
      </c>
      <c r="BW207" s="5" t="s">
        <v>99</v>
      </c>
      <c r="BX207" s="5" t="s">
        <v>99</v>
      </c>
      <c r="BY207" s="5" t="s">
        <v>99</v>
      </c>
      <c r="BZ207" s="5" t="s">
        <v>99</v>
      </c>
      <c r="CA207" s="5" t="s">
        <v>99</v>
      </c>
      <c r="CB207" s="5" t="s">
        <v>99</v>
      </c>
      <c r="CC207" s="5" t="s">
        <v>99</v>
      </c>
      <c r="CD207" s="5" t="s">
        <v>99</v>
      </c>
      <c r="CE207" s="5" t="s">
        <v>99</v>
      </c>
      <c r="CF207" s="5" t="s">
        <v>99</v>
      </c>
      <c r="CG207" s="5" t="s">
        <v>99</v>
      </c>
      <c r="CH207" s="5" t="s">
        <v>99</v>
      </c>
      <c r="CI207" s="5" t="s">
        <v>99</v>
      </c>
      <c r="CJ207" s="5" t="s">
        <v>99</v>
      </c>
      <c r="CK207" s="5" t="s">
        <v>99</v>
      </c>
      <c r="CL207" s="5" t="s">
        <v>99</v>
      </c>
      <c r="CM207" s="5" t="s">
        <v>99</v>
      </c>
      <c r="CN207" s="5" t="s">
        <v>99</v>
      </c>
      <c r="CO207" s="5" t="s">
        <v>99</v>
      </c>
      <c r="CP207" s="13" t="s">
        <v>1971</v>
      </c>
      <c r="CQ207" s="6"/>
      <c r="CR207" s="6"/>
      <c r="CS207" s="6"/>
      <c r="CT207" s="6"/>
      <c r="CU207" s="6"/>
      <c r="CV207" s="6"/>
      <c r="CW207" s="6"/>
      <c r="CX207" s="6"/>
      <c r="CY207" s="6"/>
      <c r="CZ207" s="6"/>
    </row>
    <row r="208">
      <c r="A208" s="5" t="s">
        <v>94</v>
      </c>
      <c r="B208" s="5" t="s">
        <v>1487</v>
      </c>
      <c r="C208" s="5" t="s">
        <v>1954</v>
      </c>
      <c r="D208" s="5">
        <v>7954.0</v>
      </c>
      <c r="E208" s="5" t="s">
        <v>97</v>
      </c>
      <c r="F208" s="5" t="s">
        <v>1972</v>
      </c>
      <c r="G208" s="5" t="s">
        <v>99</v>
      </c>
      <c r="H208" s="5" t="s">
        <v>99</v>
      </c>
      <c r="I208" s="5" t="s">
        <v>130</v>
      </c>
      <c r="J208" s="5" t="s">
        <v>118</v>
      </c>
      <c r="K208" s="5" t="s">
        <v>145</v>
      </c>
      <c r="L208" s="5" t="s">
        <v>99</v>
      </c>
      <c r="M208" s="5" t="s">
        <v>145</v>
      </c>
      <c r="N208" s="5">
        <v>1.0</v>
      </c>
      <c r="O208" s="28" t="s">
        <v>1973</v>
      </c>
      <c r="P208" s="5" t="s">
        <v>1974</v>
      </c>
      <c r="Q208" s="5" t="s">
        <v>1975</v>
      </c>
      <c r="R208" s="5" t="s">
        <v>99</v>
      </c>
      <c r="S208" s="5" t="s">
        <v>99</v>
      </c>
      <c r="T208" s="5" t="s">
        <v>99</v>
      </c>
      <c r="U208" s="5" t="s">
        <v>99</v>
      </c>
      <c r="V208" s="5" t="s">
        <v>99</v>
      </c>
      <c r="W208" s="5" t="s">
        <v>99</v>
      </c>
      <c r="X208" s="5">
        <v>907.0</v>
      </c>
      <c r="Y208" s="5" t="s">
        <v>99</v>
      </c>
      <c r="Z208" s="5" t="s">
        <v>99</v>
      </c>
      <c r="AA208" s="5" t="s">
        <v>99</v>
      </c>
      <c r="AB208" s="5" t="s">
        <v>99</v>
      </c>
      <c r="AC208" s="5" t="s">
        <v>1976</v>
      </c>
      <c r="AD208" s="5" t="s">
        <v>1977</v>
      </c>
      <c r="AE208" s="5" t="s">
        <v>99</v>
      </c>
      <c r="AF208" s="5" t="s">
        <v>99</v>
      </c>
      <c r="AG208" s="5" t="s">
        <v>99</v>
      </c>
      <c r="AH208" s="5" t="s">
        <v>99</v>
      </c>
      <c r="AI208" s="5" t="s">
        <v>99</v>
      </c>
      <c r="AJ208" s="5" t="s">
        <v>99</v>
      </c>
      <c r="AK208" s="5" t="s">
        <v>99</v>
      </c>
      <c r="AL208" s="5" t="s">
        <v>99</v>
      </c>
      <c r="AM208" s="5" t="s">
        <v>99</v>
      </c>
      <c r="AN208" s="5" t="s">
        <v>99</v>
      </c>
      <c r="AO208" s="5" t="s">
        <v>99</v>
      </c>
      <c r="AP208" s="5" t="s">
        <v>99</v>
      </c>
      <c r="AQ208" s="5" t="s">
        <v>99</v>
      </c>
      <c r="AR208" s="5" t="s">
        <v>99</v>
      </c>
      <c r="AS208" s="5" t="s">
        <v>99</v>
      </c>
      <c r="AT208" s="5" t="s">
        <v>99</v>
      </c>
      <c r="AU208" s="5" t="s">
        <v>99</v>
      </c>
      <c r="AV208" s="5" t="s">
        <v>99</v>
      </c>
      <c r="AW208" s="5" t="s">
        <v>99</v>
      </c>
      <c r="AX208" s="5" t="s">
        <v>99</v>
      </c>
      <c r="AY208" s="5" t="s">
        <v>99</v>
      </c>
      <c r="AZ208" s="5" t="s">
        <v>99</v>
      </c>
      <c r="BA208" s="5" t="s">
        <v>99</v>
      </c>
      <c r="BB208" s="5" t="s">
        <v>99</v>
      </c>
      <c r="BC208" s="5" t="s">
        <v>99</v>
      </c>
      <c r="BD208" s="5" t="s">
        <v>99</v>
      </c>
      <c r="BE208" s="5" t="s">
        <v>99</v>
      </c>
      <c r="BF208" s="5" t="s">
        <v>99</v>
      </c>
      <c r="BG208" s="5" t="s">
        <v>99</v>
      </c>
      <c r="BH208" s="5" t="s">
        <v>99</v>
      </c>
      <c r="BI208" s="5" t="s">
        <v>99</v>
      </c>
      <c r="BJ208" s="5" t="s">
        <v>99</v>
      </c>
      <c r="BK208" s="5" t="s">
        <v>99</v>
      </c>
      <c r="BL208" s="5" t="s">
        <v>99</v>
      </c>
      <c r="BM208" s="5" t="s">
        <v>99</v>
      </c>
      <c r="BN208" s="5" t="s">
        <v>1978</v>
      </c>
      <c r="BO208" s="5" t="s">
        <v>99</v>
      </c>
      <c r="BP208" s="5" t="s">
        <v>99</v>
      </c>
      <c r="BQ208" s="5" t="s">
        <v>99</v>
      </c>
      <c r="BR208" s="5" t="s">
        <v>99</v>
      </c>
      <c r="BS208" s="5" t="s">
        <v>99</v>
      </c>
      <c r="BT208" s="5" t="s">
        <v>99</v>
      </c>
      <c r="BU208" s="5" t="s">
        <v>99</v>
      </c>
      <c r="BV208" s="5" t="s">
        <v>99</v>
      </c>
      <c r="BW208" s="5" t="s">
        <v>99</v>
      </c>
      <c r="BX208" s="5">
        <v>24.5</v>
      </c>
      <c r="BY208" s="5">
        <v>8.5</v>
      </c>
      <c r="BZ208" s="5" t="s">
        <v>99</v>
      </c>
      <c r="CA208" s="5" t="s">
        <v>99</v>
      </c>
      <c r="CB208" s="5" t="s">
        <v>99</v>
      </c>
      <c r="CC208" s="5" t="s">
        <v>99</v>
      </c>
      <c r="CD208" s="5" t="s">
        <v>99</v>
      </c>
      <c r="CE208" s="5" t="s">
        <v>99</v>
      </c>
      <c r="CF208" s="5" t="s">
        <v>99</v>
      </c>
      <c r="CG208" s="5" t="s">
        <v>99</v>
      </c>
      <c r="CH208" s="5" t="s">
        <v>99</v>
      </c>
      <c r="CI208" s="5">
        <v>6.5</v>
      </c>
      <c r="CJ208" s="5" t="s">
        <v>99</v>
      </c>
      <c r="CK208" s="5" t="s">
        <v>99</v>
      </c>
      <c r="CL208" s="5" t="s">
        <v>99</v>
      </c>
      <c r="CM208" s="5" t="s">
        <v>99</v>
      </c>
      <c r="CN208" s="5" t="s">
        <v>99</v>
      </c>
      <c r="CO208" s="5" t="s">
        <v>99</v>
      </c>
      <c r="CP208" s="13" t="s">
        <v>1979</v>
      </c>
      <c r="CQ208" s="6"/>
      <c r="CR208" s="6"/>
      <c r="CS208" s="6"/>
      <c r="CT208" s="6"/>
      <c r="CU208" s="6"/>
      <c r="CV208" s="6"/>
      <c r="CW208" s="6"/>
      <c r="CX208" s="6"/>
      <c r="CY208" s="6"/>
      <c r="CZ208" s="6"/>
    </row>
    <row r="209">
      <c r="A209" s="5" t="s">
        <v>94</v>
      </c>
      <c r="B209" s="5" t="s">
        <v>1487</v>
      </c>
      <c r="C209" s="5" t="s">
        <v>1954</v>
      </c>
      <c r="D209" s="5">
        <v>662.0</v>
      </c>
      <c r="E209" s="5" t="s">
        <v>99</v>
      </c>
      <c r="F209" s="5">
        <v>1978.0</v>
      </c>
      <c r="G209" s="5" t="s">
        <v>157</v>
      </c>
      <c r="H209" s="5" t="s">
        <v>99</v>
      </c>
      <c r="I209" s="5" t="s">
        <v>144</v>
      </c>
      <c r="J209" s="5" t="s">
        <v>101</v>
      </c>
      <c r="K209" s="5" t="s">
        <v>102</v>
      </c>
      <c r="L209" s="5" t="s">
        <v>99</v>
      </c>
      <c r="M209" s="5" t="s">
        <v>103</v>
      </c>
      <c r="N209" s="5">
        <v>2.0</v>
      </c>
      <c r="O209" s="28" t="s">
        <v>1980</v>
      </c>
      <c r="P209" s="5" t="s">
        <v>1981</v>
      </c>
      <c r="Q209" s="5" t="s">
        <v>1982</v>
      </c>
      <c r="R209" s="5" t="s">
        <v>99</v>
      </c>
      <c r="S209" s="5" t="s">
        <v>1957</v>
      </c>
      <c r="T209" s="5" t="s">
        <v>99</v>
      </c>
      <c r="U209" s="5" t="s">
        <v>99</v>
      </c>
      <c r="V209" s="5" t="s">
        <v>99</v>
      </c>
      <c r="W209" s="5" t="s">
        <v>99</v>
      </c>
      <c r="X209" s="5" t="s">
        <v>99</v>
      </c>
      <c r="Y209" s="5" t="s">
        <v>99</v>
      </c>
      <c r="Z209" s="5" t="s">
        <v>99</v>
      </c>
      <c r="AA209" s="5" t="s">
        <v>99</v>
      </c>
      <c r="AB209" s="5" t="s">
        <v>99</v>
      </c>
      <c r="AC209" s="5" t="s">
        <v>1983</v>
      </c>
      <c r="AD209" s="5" t="s">
        <v>1984</v>
      </c>
      <c r="AE209" s="5" t="s">
        <v>99</v>
      </c>
      <c r="AF209" s="5" t="s">
        <v>99</v>
      </c>
      <c r="AG209" s="5" t="s">
        <v>99</v>
      </c>
      <c r="AH209" s="15" t="s">
        <v>99</v>
      </c>
      <c r="AI209" s="22" t="s">
        <v>99</v>
      </c>
      <c r="AJ209" s="25" t="s">
        <v>99</v>
      </c>
      <c r="AK209" s="5" t="s">
        <v>99</v>
      </c>
      <c r="AL209" s="5" t="s">
        <v>99</v>
      </c>
      <c r="AM209" s="5">
        <v>7.5</v>
      </c>
      <c r="AN209" s="5" t="s">
        <v>99</v>
      </c>
      <c r="AO209" s="5" t="s">
        <v>99</v>
      </c>
      <c r="AP209" s="5" t="s">
        <v>99</v>
      </c>
      <c r="AQ209" s="5" t="s">
        <v>99</v>
      </c>
      <c r="AR209" s="5" t="s">
        <v>99</v>
      </c>
      <c r="AS209" s="5" t="s">
        <v>99</v>
      </c>
      <c r="AT209" s="5" t="s">
        <v>99</v>
      </c>
      <c r="AU209" s="5" t="s">
        <v>99</v>
      </c>
      <c r="AV209" s="5" t="s">
        <v>110</v>
      </c>
      <c r="AW209" s="5" t="s">
        <v>99</v>
      </c>
      <c r="AX209" s="5" t="s">
        <v>99</v>
      </c>
      <c r="AY209" s="5" t="s">
        <v>99</v>
      </c>
      <c r="AZ209" s="5" t="s">
        <v>99</v>
      </c>
      <c r="BA209" s="5" t="s">
        <v>99</v>
      </c>
      <c r="BB209" s="5" t="s">
        <v>99</v>
      </c>
      <c r="BC209" s="5" t="s">
        <v>99</v>
      </c>
      <c r="BD209" s="5" t="s">
        <v>99</v>
      </c>
      <c r="BE209" s="5" t="s">
        <v>99</v>
      </c>
      <c r="BF209" s="5" t="s">
        <v>99</v>
      </c>
      <c r="BG209" s="5" t="s">
        <v>99</v>
      </c>
      <c r="BH209" s="5" t="s">
        <v>99</v>
      </c>
      <c r="BI209" s="5" t="s">
        <v>99</v>
      </c>
      <c r="BJ209" s="5" t="s">
        <v>99</v>
      </c>
      <c r="BK209" s="5" t="s">
        <v>99</v>
      </c>
      <c r="BL209" s="5" t="s">
        <v>99</v>
      </c>
      <c r="BM209" s="5" t="s">
        <v>99</v>
      </c>
      <c r="BN209" s="5" t="s">
        <v>1985</v>
      </c>
      <c r="BO209" s="5" t="s">
        <v>99</v>
      </c>
      <c r="BP209" s="5" t="s">
        <v>99</v>
      </c>
      <c r="BQ209" s="5" t="s">
        <v>99</v>
      </c>
      <c r="BR209" s="5" t="s">
        <v>99</v>
      </c>
      <c r="BS209" s="5" t="s">
        <v>99</v>
      </c>
      <c r="BT209" s="5" t="s">
        <v>99</v>
      </c>
      <c r="BU209" s="5" t="s">
        <v>99</v>
      </c>
      <c r="BV209" s="5" t="s">
        <v>99</v>
      </c>
      <c r="BW209" s="5" t="s">
        <v>99</v>
      </c>
      <c r="BX209" s="5" t="s">
        <v>99</v>
      </c>
      <c r="BY209" s="5" t="s">
        <v>99</v>
      </c>
      <c r="BZ209" s="5" t="s">
        <v>99</v>
      </c>
      <c r="CA209" s="5" t="s">
        <v>99</v>
      </c>
      <c r="CB209" s="5" t="s">
        <v>99</v>
      </c>
      <c r="CC209" s="5" t="s">
        <v>99</v>
      </c>
      <c r="CD209" s="5" t="s">
        <v>99</v>
      </c>
      <c r="CE209" s="5" t="s">
        <v>99</v>
      </c>
      <c r="CF209" s="5" t="s">
        <v>99</v>
      </c>
      <c r="CG209" s="5" t="s">
        <v>99</v>
      </c>
      <c r="CH209" s="5" t="s">
        <v>99</v>
      </c>
      <c r="CI209" s="5" t="s">
        <v>99</v>
      </c>
      <c r="CJ209" s="5" t="s">
        <v>99</v>
      </c>
      <c r="CK209" s="5" t="s">
        <v>99</v>
      </c>
      <c r="CL209" s="5" t="s">
        <v>99</v>
      </c>
      <c r="CM209" s="5" t="s">
        <v>99</v>
      </c>
      <c r="CN209" s="5" t="s">
        <v>99</v>
      </c>
      <c r="CO209" s="5" t="s">
        <v>99</v>
      </c>
      <c r="CP209" s="13" t="s">
        <v>1986</v>
      </c>
      <c r="CQ209" s="6"/>
      <c r="CR209" s="6"/>
      <c r="CS209" s="6"/>
      <c r="CT209" s="6"/>
      <c r="CU209" s="6"/>
      <c r="CV209" s="6"/>
      <c r="CW209" s="6"/>
      <c r="CX209" s="6"/>
      <c r="CY209" s="6"/>
      <c r="CZ209" s="6"/>
    </row>
    <row r="210">
      <c r="A210" s="5" t="s">
        <v>94</v>
      </c>
      <c r="B210" s="5" t="s">
        <v>1487</v>
      </c>
      <c r="C210" s="5" t="s">
        <v>1954</v>
      </c>
      <c r="D210" s="5">
        <v>1720.0</v>
      </c>
      <c r="E210" s="5" t="s">
        <v>99</v>
      </c>
      <c r="F210" s="5">
        <v>1986.0</v>
      </c>
      <c r="G210" s="5" t="s">
        <v>191</v>
      </c>
      <c r="H210" s="5">
        <v>14.0</v>
      </c>
      <c r="I210" s="5" t="s">
        <v>144</v>
      </c>
      <c r="J210" s="5" t="s">
        <v>118</v>
      </c>
      <c r="K210" s="5" t="s">
        <v>145</v>
      </c>
      <c r="L210" s="5" t="s">
        <v>99</v>
      </c>
      <c r="M210" s="5" t="s">
        <v>131</v>
      </c>
      <c r="N210" s="5">
        <v>1.0</v>
      </c>
      <c r="O210" s="28" t="s">
        <v>1987</v>
      </c>
      <c r="P210" s="5" t="s">
        <v>1988</v>
      </c>
      <c r="Q210" s="5" t="s">
        <v>1989</v>
      </c>
      <c r="R210" s="5" t="s">
        <v>1990</v>
      </c>
      <c r="S210" s="5" t="s">
        <v>1991</v>
      </c>
      <c r="T210" s="5" t="s">
        <v>99</v>
      </c>
      <c r="U210" s="5" t="s">
        <v>99</v>
      </c>
      <c r="V210" s="5" t="s">
        <v>99</v>
      </c>
      <c r="W210" s="5" t="s">
        <v>99</v>
      </c>
      <c r="X210" s="5">
        <v>730.0</v>
      </c>
      <c r="Y210" s="5" t="s">
        <v>99</v>
      </c>
      <c r="Z210" s="5" t="s">
        <v>99</v>
      </c>
      <c r="AA210" s="5" t="s">
        <v>135</v>
      </c>
      <c r="AB210" s="5">
        <v>66.0</v>
      </c>
      <c r="AC210" s="5" t="s">
        <v>1992</v>
      </c>
      <c r="AD210" s="5" t="s">
        <v>1993</v>
      </c>
      <c r="AE210" s="5" t="s">
        <v>99</v>
      </c>
      <c r="AF210" s="5" t="s">
        <v>99</v>
      </c>
      <c r="AG210" s="5" t="s">
        <v>99</v>
      </c>
      <c r="AH210" s="15" t="s">
        <v>99</v>
      </c>
      <c r="AI210" s="22" t="s">
        <v>99</v>
      </c>
      <c r="AJ210" s="25" t="s">
        <v>99</v>
      </c>
      <c r="AK210" s="5" t="s">
        <v>99</v>
      </c>
      <c r="AL210" s="5">
        <v>2.0</v>
      </c>
      <c r="AM210" s="5" t="s">
        <v>99</v>
      </c>
      <c r="AN210" s="5" t="s">
        <v>99</v>
      </c>
      <c r="AO210" s="5" t="s">
        <v>99</v>
      </c>
      <c r="AP210" s="5" t="s">
        <v>99</v>
      </c>
      <c r="AQ210" s="5" t="s">
        <v>99</v>
      </c>
      <c r="AR210" s="5" t="s">
        <v>99</v>
      </c>
      <c r="AS210" s="5" t="s">
        <v>99</v>
      </c>
      <c r="AT210" s="5" t="s">
        <v>99</v>
      </c>
      <c r="AU210" s="5" t="s">
        <v>99</v>
      </c>
      <c r="AV210" s="5" t="s">
        <v>99</v>
      </c>
      <c r="AW210" s="5" t="s">
        <v>99</v>
      </c>
      <c r="AX210" s="5" t="s">
        <v>99</v>
      </c>
      <c r="AY210" s="5" t="s">
        <v>99</v>
      </c>
      <c r="AZ210" s="5" t="s">
        <v>99</v>
      </c>
      <c r="BA210" s="5" t="s">
        <v>99</v>
      </c>
      <c r="BB210" s="5" t="s">
        <v>99</v>
      </c>
      <c r="BC210" s="5" t="s">
        <v>99</v>
      </c>
      <c r="BD210" s="5" t="s">
        <v>99</v>
      </c>
      <c r="BE210" s="5" t="s">
        <v>99</v>
      </c>
      <c r="BF210" s="5" t="s">
        <v>99</v>
      </c>
      <c r="BG210" s="5" t="s">
        <v>99</v>
      </c>
      <c r="BH210" s="5" t="s">
        <v>99</v>
      </c>
      <c r="BI210" s="5" t="s">
        <v>99</v>
      </c>
      <c r="BJ210" s="5" t="s">
        <v>99</v>
      </c>
      <c r="BK210" s="5" t="s">
        <v>99</v>
      </c>
      <c r="BL210" s="5" t="s">
        <v>99</v>
      </c>
      <c r="BM210" s="5" t="s">
        <v>99</v>
      </c>
      <c r="BN210" s="5" t="s">
        <v>1994</v>
      </c>
      <c r="BO210" s="5" t="s">
        <v>99</v>
      </c>
      <c r="BP210" s="5" t="s">
        <v>99</v>
      </c>
      <c r="BQ210" s="5" t="s">
        <v>113</v>
      </c>
      <c r="BR210" s="5" t="s">
        <v>99</v>
      </c>
      <c r="BS210" s="5" t="s">
        <v>99</v>
      </c>
      <c r="BT210" s="5" t="s">
        <v>99</v>
      </c>
      <c r="BU210" s="5">
        <v>2.0</v>
      </c>
      <c r="BV210" s="5" t="s">
        <v>99</v>
      </c>
      <c r="BW210" s="6">
        <f>5280*2</f>
        <v>10560</v>
      </c>
      <c r="BX210" s="5">
        <v>18.0</v>
      </c>
      <c r="BY210" s="5" t="s">
        <v>99</v>
      </c>
      <c r="BZ210" s="5" t="s">
        <v>99</v>
      </c>
      <c r="CA210" s="5" t="s">
        <v>99</v>
      </c>
      <c r="CB210" s="5">
        <v>13.0</v>
      </c>
      <c r="CC210" s="5" t="s">
        <v>99</v>
      </c>
      <c r="CD210" s="5" t="s">
        <v>99</v>
      </c>
      <c r="CE210" s="5" t="s">
        <v>99</v>
      </c>
      <c r="CF210" s="5" t="s">
        <v>99</v>
      </c>
      <c r="CG210" s="5" t="s">
        <v>99</v>
      </c>
      <c r="CH210" s="5" t="s">
        <v>99</v>
      </c>
      <c r="CI210" s="5" t="s">
        <v>99</v>
      </c>
      <c r="CJ210" s="5" t="s">
        <v>99</v>
      </c>
      <c r="CK210" s="28" t="s">
        <v>1995</v>
      </c>
      <c r="CL210" s="5" t="s">
        <v>99</v>
      </c>
      <c r="CM210" s="5" t="s">
        <v>99</v>
      </c>
      <c r="CN210" s="5" t="s">
        <v>99</v>
      </c>
      <c r="CO210" s="5" t="s">
        <v>99</v>
      </c>
      <c r="CP210" s="13" t="s">
        <v>1996</v>
      </c>
      <c r="CQ210" s="6"/>
      <c r="CR210" s="6"/>
      <c r="CS210" s="6"/>
      <c r="CT210" s="6"/>
      <c r="CU210" s="6"/>
      <c r="CV210" s="6"/>
      <c r="CW210" s="6"/>
      <c r="CX210" s="6"/>
      <c r="CY210" s="6"/>
      <c r="CZ210" s="6"/>
    </row>
    <row r="211">
      <c r="A211" s="5" t="s">
        <v>94</v>
      </c>
      <c r="B211" s="5" t="s">
        <v>1487</v>
      </c>
      <c r="C211" s="5" t="s">
        <v>1954</v>
      </c>
      <c r="D211" s="5">
        <v>11449.0</v>
      </c>
      <c r="E211" s="5" t="s">
        <v>97</v>
      </c>
      <c r="F211" s="5">
        <v>1994.0</v>
      </c>
      <c r="G211" s="5" t="s">
        <v>98</v>
      </c>
      <c r="H211" s="5">
        <v>25.0</v>
      </c>
      <c r="I211" s="5" t="s">
        <v>100</v>
      </c>
      <c r="J211" s="5" t="s">
        <v>118</v>
      </c>
      <c r="K211" s="5" t="s">
        <v>145</v>
      </c>
      <c r="L211" s="5" t="s">
        <v>99</v>
      </c>
      <c r="M211" s="5" t="s">
        <v>99</v>
      </c>
      <c r="N211" s="5">
        <v>4.0</v>
      </c>
      <c r="O211" s="28" t="s">
        <v>1997</v>
      </c>
      <c r="P211" s="5" t="s">
        <v>1998</v>
      </c>
      <c r="Q211" s="5" t="s">
        <v>1999</v>
      </c>
      <c r="R211" s="5" t="s">
        <v>1793</v>
      </c>
      <c r="S211" s="5" t="s">
        <v>1999</v>
      </c>
      <c r="T211" s="5">
        <v>42.4043569</v>
      </c>
      <c r="U211" s="5">
        <v>-124.4255624</v>
      </c>
      <c r="V211" s="5">
        <v>5.0</v>
      </c>
      <c r="W211" s="5">
        <v>19.0</v>
      </c>
      <c r="X211" s="5">
        <v>2300.0</v>
      </c>
      <c r="Y211" s="5" t="s">
        <v>99</v>
      </c>
      <c r="Z211" s="5" t="s">
        <v>161</v>
      </c>
      <c r="AA211" s="5" t="s">
        <v>539</v>
      </c>
      <c r="AB211" s="5">
        <v>100.0</v>
      </c>
      <c r="AC211" s="5" t="s">
        <v>1778</v>
      </c>
      <c r="AD211" s="5" t="s">
        <v>99</v>
      </c>
      <c r="AE211" s="5" t="s">
        <v>99</v>
      </c>
      <c r="AF211" s="5" t="s">
        <v>99</v>
      </c>
      <c r="AG211" s="5" t="s">
        <v>99</v>
      </c>
      <c r="AH211" s="5" t="s">
        <v>99</v>
      </c>
      <c r="AI211" s="5" t="s">
        <v>99</v>
      </c>
      <c r="AJ211" s="5" t="s">
        <v>99</v>
      </c>
      <c r="AK211" s="5" t="s">
        <v>99</v>
      </c>
      <c r="AL211" s="5">
        <v>1.0</v>
      </c>
      <c r="AM211" s="5" t="s">
        <v>99</v>
      </c>
      <c r="AN211" s="5" t="s">
        <v>99</v>
      </c>
      <c r="AO211" s="5" t="s">
        <v>99</v>
      </c>
      <c r="AP211" s="5" t="s">
        <v>99</v>
      </c>
      <c r="AQ211" s="5" t="s">
        <v>99</v>
      </c>
      <c r="AR211" s="5" t="s">
        <v>99</v>
      </c>
      <c r="AS211" s="5" t="s">
        <v>99</v>
      </c>
      <c r="AT211" s="5" t="s">
        <v>99</v>
      </c>
      <c r="AU211" s="5" t="s">
        <v>99</v>
      </c>
      <c r="AV211" s="5" t="s">
        <v>99</v>
      </c>
      <c r="AW211" s="5" t="s">
        <v>99</v>
      </c>
      <c r="AX211" s="5" t="s">
        <v>99</v>
      </c>
      <c r="AY211" s="5" t="s">
        <v>99</v>
      </c>
      <c r="AZ211" s="5" t="s">
        <v>99</v>
      </c>
      <c r="BA211" s="5" t="s">
        <v>99</v>
      </c>
      <c r="BB211" s="5" t="s">
        <v>99</v>
      </c>
      <c r="BC211" s="5" t="s">
        <v>99</v>
      </c>
      <c r="BD211" s="5" t="s">
        <v>99</v>
      </c>
      <c r="BE211" s="5" t="s">
        <v>99</v>
      </c>
      <c r="BF211" s="5" t="s">
        <v>99</v>
      </c>
      <c r="BG211" s="5" t="s">
        <v>99</v>
      </c>
      <c r="BH211" s="5" t="s">
        <v>99</v>
      </c>
      <c r="BI211" s="5" t="s">
        <v>99</v>
      </c>
      <c r="BJ211" s="5" t="s">
        <v>99</v>
      </c>
      <c r="BK211" s="5" t="s">
        <v>99</v>
      </c>
      <c r="BL211" s="5" t="s">
        <v>99</v>
      </c>
      <c r="BM211" s="5" t="s">
        <v>99</v>
      </c>
      <c r="BN211" s="5" t="s">
        <v>99</v>
      </c>
      <c r="BO211" s="5" t="s">
        <v>99</v>
      </c>
      <c r="BP211" s="5" t="s">
        <v>99</v>
      </c>
      <c r="BQ211" s="5" t="s">
        <v>99</v>
      </c>
      <c r="BR211" s="5" t="s">
        <v>99</v>
      </c>
      <c r="BS211" s="5" t="s">
        <v>99</v>
      </c>
      <c r="BT211" s="5" t="s">
        <v>99</v>
      </c>
      <c r="BU211" s="5">
        <v>1.0</v>
      </c>
      <c r="BV211" s="5" t="s">
        <v>99</v>
      </c>
      <c r="BW211" s="5" t="s">
        <v>99</v>
      </c>
      <c r="BX211" s="5">
        <v>18.0</v>
      </c>
      <c r="BY211" s="5" t="s">
        <v>99</v>
      </c>
      <c r="BZ211" s="5" t="s">
        <v>99</v>
      </c>
      <c r="CA211" s="5">
        <v>7.0</v>
      </c>
      <c r="CB211" s="5" t="s">
        <v>99</v>
      </c>
      <c r="CC211" s="5" t="s">
        <v>99</v>
      </c>
      <c r="CD211" s="5" t="s">
        <v>99</v>
      </c>
      <c r="CE211" s="5" t="s">
        <v>99</v>
      </c>
      <c r="CF211" s="5" t="s">
        <v>99</v>
      </c>
      <c r="CG211" s="5" t="s">
        <v>99</v>
      </c>
      <c r="CH211" s="5">
        <v>5.0</v>
      </c>
      <c r="CI211" s="5" t="s">
        <v>99</v>
      </c>
      <c r="CJ211" s="5" t="s">
        <v>99</v>
      </c>
      <c r="CK211" s="28" t="s">
        <v>2000</v>
      </c>
      <c r="CL211" s="5" t="s">
        <v>112</v>
      </c>
      <c r="CM211" s="5" t="s">
        <v>99</v>
      </c>
      <c r="CN211" s="5" t="s">
        <v>99</v>
      </c>
      <c r="CO211" s="5" t="s">
        <v>99</v>
      </c>
      <c r="CP211" s="13" t="s">
        <v>2001</v>
      </c>
      <c r="CQ211" s="6"/>
      <c r="CR211" s="6"/>
      <c r="CS211" s="6"/>
      <c r="CT211" s="6"/>
      <c r="CU211" s="6"/>
      <c r="CV211" s="6"/>
      <c r="CW211" s="6"/>
      <c r="CX211" s="6"/>
      <c r="CY211" s="6"/>
      <c r="CZ211" s="6"/>
    </row>
    <row r="212">
      <c r="A212" s="5" t="s">
        <v>94</v>
      </c>
      <c r="B212" s="5" t="s">
        <v>1487</v>
      </c>
      <c r="C212" s="5" t="s">
        <v>1954</v>
      </c>
      <c r="D212" s="5">
        <v>2841.0</v>
      </c>
      <c r="E212" s="5" t="s">
        <v>99</v>
      </c>
      <c r="F212" s="5">
        <v>2001.0</v>
      </c>
      <c r="G212" s="5" t="s">
        <v>665</v>
      </c>
      <c r="H212" s="5">
        <v>17.0</v>
      </c>
      <c r="I212" s="5" t="s">
        <v>208</v>
      </c>
      <c r="J212" s="5" t="s">
        <v>101</v>
      </c>
      <c r="K212" s="5" t="s">
        <v>102</v>
      </c>
      <c r="L212" s="5" t="s">
        <v>193</v>
      </c>
      <c r="M212" s="5" t="s">
        <v>131</v>
      </c>
      <c r="N212" s="5">
        <v>2.0</v>
      </c>
      <c r="O212" s="28" t="s">
        <v>2002</v>
      </c>
      <c r="P212" s="5" t="s">
        <v>99</v>
      </c>
      <c r="Q212" s="5" t="s">
        <v>1964</v>
      </c>
      <c r="R212" s="5" t="s">
        <v>1793</v>
      </c>
      <c r="S212" s="5" t="s">
        <v>99</v>
      </c>
      <c r="T212" s="5" t="s">
        <v>99</v>
      </c>
      <c r="U212" s="5" t="s">
        <v>99</v>
      </c>
      <c r="V212" s="5" t="s">
        <v>99</v>
      </c>
      <c r="W212" s="5" t="s">
        <v>99</v>
      </c>
      <c r="X212" s="5">
        <v>1800.0</v>
      </c>
      <c r="Y212" s="5" t="s">
        <v>99</v>
      </c>
      <c r="Z212" s="5" t="s">
        <v>161</v>
      </c>
      <c r="AA212" s="5" t="s">
        <v>214</v>
      </c>
      <c r="AB212" s="5">
        <v>44.0</v>
      </c>
      <c r="AC212" s="5" t="s">
        <v>2003</v>
      </c>
      <c r="AD212" s="5" t="s">
        <v>99</v>
      </c>
      <c r="AE212" s="5" t="s">
        <v>99</v>
      </c>
      <c r="AF212" s="5" t="s">
        <v>99</v>
      </c>
      <c r="AG212" s="5" t="s">
        <v>99</v>
      </c>
      <c r="AH212" s="15" t="s">
        <v>99</v>
      </c>
      <c r="AI212" s="22" t="s">
        <v>99</v>
      </c>
      <c r="AJ212" s="25" t="s">
        <v>99</v>
      </c>
      <c r="AK212" s="5" t="s">
        <v>99</v>
      </c>
      <c r="AL212" s="5">
        <v>2.0</v>
      </c>
      <c r="AM212" s="5" t="s">
        <v>99</v>
      </c>
      <c r="AN212" s="5" t="s">
        <v>99</v>
      </c>
      <c r="AO212" s="5" t="s">
        <v>99</v>
      </c>
      <c r="AP212" s="5" t="s">
        <v>99</v>
      </c>
      <c r="AQ212" s="5" t="s">
        <v>99</v>
      </c>
      <c r="AR212" s="5" t="s">
        <v>99</v>
      </c>
      <c r="AS212" s="5" t="s">
        <v>99</v>
      </c>
      <c r="AT212" s="5" t="s">
        <v>99</v>
      </c>
      <c r="AU212" s="5" t="s">
        <v>99</v>
      </c>
      <c r="AV212" s="5" t="s">
        <v>99</v>
      </c>
      <c r="AW212" s="5" t="s">
        <v>99</v>
      </c>
      <c r="AX212" s="5" t="s">
        <v>99</v>
      </c>
      <c r="AY212" s="5" t="s">
        <v>99</v>
      </c>
      <c r="AZ212" s="5" t="s">
        <v>99</v>
      </c>
      <c r="BA212" s="5" t="s">
        <v>99</v>
      </c>
      <c r="BB212" s="5" t="s">
        <v>99</v>
      </c>
      <c r="BC212" s="5" t="s">
        <v>99</v>
      </c>
      <c r="BD212" s="5" t="s">
        <v>99</v>
      </c>
      <c r="BE212" s="5" t="s">
        <v>99</v>
      </c>
      <c r="BF212" s="5" t="s">
        <v>99</v>
      </c>
      <c r="BG212" s="5" t="s">
        <v>99</v>
      </c>
      <c r="BH212" s="5" t="s">
        <v>99</v>
      </c>
      <c r="BI212" s="5" t="s">
        <v>99</v>
      </c>
      <c r="BJ212" s="5" t="s">
        <v>99</v>
      </c>
      <c r="BK212" s="5" t="s">
        <v>99</v>
      </c>
      <c r="BL212" s="5" t="s">
        <v>2004</v>
      </c>
      <c r="BM212" s="5" t="s">
        <v>99</v>
      </c>
      <c r="BN212" s="5" t="s">
        <v>2005</v>
      </c>
      <c r="BO212" s="5" t="s">
        <v>99</v>
      </c>
      <c r="BP212" s="5" t="s">
        <v>978</v>
      </c>
      <c r="BQ212" s="5" t="s">
        <v>99</v>
      </c>
      <c r="BR212" s="5" t="s">
        <v>2006</v>
      </c>
      <c r="BS212" s="5" t="s">
        <v>99</v>
      </c>
      <c r="BT212" s="5" t="s">
        <v>99</v>
      </c>
      <c r="BU212" s="5" t="s">
        <v>99</v>
      </c>
      <c r="BV212" s="5" t="s">
        <v>99</v>
      </c>
      <c r="BW212" s="5" t="s">
        <v>99</v>
      </c>
      <c r="BX212" s="5" t="s">
        <v>99</v>
      </c>
      <c r="BY212" s="5" t="s">
        <v>99</v>
      </c>
      <c r="BZ212" s="5" t="s">
        <v>99</v>
      </c>
      <c r="CA212" s="5" t="s">
        <v>99</v>
      </c>
      <c r="CB212" s="5" t="s">
        <v>99</v>
      </c>
      <c r="CC212" s="5" t="s">
        <v>99</v>
      </c>
      <c r="CD212" s="5" t="s">
        <v>99</v>
      </c>
      <c r="CE212" s="5" t="s">
        <v>99</v>
      </c>
      <c r="CF212" s="5" t="s">
        <v>99</v>
      </c>
      <c r="CG212" s="5" t="s">
        <v>99</v>
      </c>
      <c r="CH212" s="5" t="s">
        <v>99</v>
      </c>
      <c r="CI212" s="5" t="s">
        <v>99</v>
      </c>
      <c r="CJ212" s="5" t="s">
        <v>99</v>
      </c>
      <c r="CK212" s="28" t="s">
        <v>2007</v>
      </c>
      <c r="CL212" s="5" t="s">
        <v>99</v>
      </c>
      <c r="CM212" s="5" t="s">
        <v>99</v>
      </c>
      <c r="CN212" s="5" t="s">
        <v>99</v>
      </c>
      <c r="CO212" s="5" t="s">
        <v>99</v>
      </c>
      <c r="CP212" s="13" t="s">
        <v>2008</v>
      </c>
      <c r="CQ212" s="6"/>
      <c r="CR212" s="6"/>
      <c r="CS212" s="6"/>
      <c r="CT212" s="6"/>
      <c r="CU212" s="6"/>
      <c r="CV212" s="6"/>
      <c r="CW212" s="6"/>
      <c r="CX212" s="6"/>
      <c r="CY212" s="6"/>
      <c r="CZ212" s="6"/>
    </row>
    <row r="213">
      <c r="A213" s="5" t="s">
        <v>94</v>
      </c>
      <c r="B213" s="5" t="s">
        <v>1487</v>
      </c>
      <c r="C213" s="5" t="s">
        <v>1954</v>
      </c>
      <c r="D213" s="5">
        <v>2900.0</v>
      </c>
      <c r="E213" s="5" t="s">
        <v>99</v>
      </c>
      <c r="F213" s="5">
        <v>2001.0</v>
      </c>
      <c r="G213" s="5" t="s">
        <v>157</v>
      </c>
      <c r="H213" s="5">
        <v>4.0</v>
      </c>
      <c r="I213" s="5" t="s">
        <v>144</v>
      </c>
      <c r="J213" s="5" t="s">
        <v>101</v>
      </c>
      <c r="K213" s="5" t="s">
        <v>102</v>
      </c>
      <c r="L213" s="5" t="s">
        <v>99</v>
      </c>
      <c r="M213" s="5" t="s">
        <v>145</v>
      </c>
      <c r="N213" s="5">
        <v>1.0</v>
      </c>
      <c r="O213" s="28" t="s">
        <v>2009</v>
      </c>
      <c r="P213" s="5" t="s">
        <v>2010</v>
      </c>
      <c r="Q213" s="5" t="s">
        <v>1964</v>
      </c>
      <c r="R213" s="5" t="s">
        <v>1793</v>
      </c>
      <c r="S213" s="5" t="s">
        <v>99</v>
      </c>
      <c r="T213" s="5" t="s">
        <v>99</v>
      </c>
      <c r="U213" s="5" t="s">
        <v>99</v>
      </c>
      <c r="V213" s="5" t="s">
        <v>99</v>
      </c>
      <c r="W213" s="5" t="s">
        <v>99</v>
      </c>
      <c r="X213" s="5">
        <v>1915.0</v>
      </c>
      <c r="Y213" s="5" t="s">
        <v>99</v>
      </c>
      <c r="Z213" s="5" t="s">
        <v>255</v>
      </c>
      <c r="AA213" s="5" t="s">
        <v>135</v>
      </c>
      <c r="AB213" s="5">
        <v>97.0</v>
      </c>
      <c r="AC213" s="5" t="s">
        <v>2011</v>
      </c>
      <c r="AD213" s="5" t="s">
        <v>99</v>
      </c>
      <c r="AE213" s="5" t="s">
        <v>99</v>
      </c>
      <c r="AF213" s="5" t="s">
        <v>99</v>
      </c>
      <c r="AG213" s="5" t="s">
        <v>99</v>
      </c>
      <c r="AH213" s="15" t="s">
        <v>99</v>
      </c>
      <c r="AI213" s="22" t="s">
        <v>99</v>
      </c>
      <c r="AJ213" s="25" t="s">
        <v>99</v>
      </c>
      <c r="AK213" s="5" t="s">
        <v>99</v>
      </c>
      <c r="AL213" s="5">
        <v>2.0</v>
      </c>
      <c r="AM213" s="5" t="s">
        <v>99</v>
      </c>
      <c r="AN213" s="5" t="s">
        <v>99</v>
      </c>
      <c r="AO213" s="5" t="s">
        <v>99</v>
      </c>
      <c r="AP213" s="5" t="s">
        <v>99</v>
      </c>
      <c r="AQ213" s="5" t="s">
        <v>99</v>
      </c>
      <c r="AR213" s="5" t="s">
        <v>99</v>
      </c>
      <c r="AS213" s="5" t="s">
        <v>99</v>
      </c>
      <c r="AT213" s="5" t="s">
        <v>99</v>
      </c>
      <c r="AU213" s="5" t="s">
        <v>99</v>
      </c>
      <c r="AV213" s="5" t="s">
        <v>281</v>
      </c>
      <c r="AW213" s="5" t="s">
        <v>99</v>
      </c>
      <c r="AX213" s="5" t="s">
        <v>99</v>
      </c>
      <c r="AY213" s="5" t="s">
        <v>99</v>
      </c>
      <c r="AZ213" s="5" t="s">
        <v>99</v>
      </c>
      <c r="BA213" s="5" t="s">
        <v>99</v>
      </c>
      <c r="BB213" s="5" t="s">
        <v>99</v>
      </c>
      <c r="BC213" s="5" t="s">
        <v>99</v>
      </c>
      <c r="BD213" s="5" t="s">
        <v>99</v>
      </c>
      <c r="BE213" s="5" t="s">
        <v>99</v>
      </c>
      <c r="BF213" s="5" t="s">
        <v>99</v>
      </c>
      <c r="BG213" s="5" t="s">
        <v>99</v>
      </c>
      <c r="BH213" s="5" t="s">
        <v>99</v>
      </c>
      <c r="BI213" s="5" t="s">
        <v>99</v>
      </c>
      <c r="BJ213" s="5" t="s">
        <v>681</v>
      </c>
      <c r="BK213" s="5" t="s">
        <v>99</v>
      </c>
      <c r="BL213" s="5" t="s">
        <v>99</v>
      </c>
      <c r="BM213" s="5" t="s">
        <v>99</v>
      </c>
      <c r="BN213" s="5" t="s">
        <v>2012</v>
      </c>
      <c r="BO213" s="5" t="s">
        <v>99</v>
      </c>
      <c r="BP213" s="5" t="s">
        <v>2013</v>
      </c>
      <c r="BQ213" s="5" t="s">
        <v>113</v>
      </c>
      <c r="BR213" s="5" t="s">
        <v>99</v>
      </c>
      <c r="BS213" s="5" t="s">
        <v>99</v>
      </c>
      <c r="BT213" s="5" t="s">
        <v>99</v>
      </c>
      <c r="BU213" s="5" t="s">
        <v>99</v>
      </c>
      <c r="BV213" s="5" t="s">
        <v>99</v>
      </c>
      <c r="BW213" s="5" t="s">
        <v>99</v>
      </c>
      <c r="BX213" s="5" t="s">
        <v>99</v>
      </c>
      <c r="BY213" s="5" t="s">
        <v>99</v>
      </c>
      <c r="BZ213" s="5" t="s">
        <v>99</v>
      </c>
      <c r="CA213" s="5" t="s">
        <v>99</v>
      </c>
      <c r="CB213" s="5" t="s">
        <v>99</v>
      </c>
      <c r="CC213" s="5" t="s">
        <v>99</v>
      </c>
      <c r="CD213" s="5" t="s">
        <v>99</v>
      </c>
      <c r="CE213" s="5" t="s">
        <v>99</v>
      </c>
      <c r="CF213" s="5" t="s">
        <v>99</v>
      </c>
      <c r="CG213" s="5" t="s">
        <v>99</v>
      </c>
      <c r="CH213" s="5" t="s">
        <v>99</v>
      </c>
      <c r="CI213" s="5" t="s">
        <v>99</v>
      </c>
      <c r="CJ213" s="5" t="s">
        <v>99</v>
      </c>
      <c r="CK213" s="5" t="s">
        <v>99</v>
      </c>
      <c r="CL213" s="5" t="s">
        <v>99</v>
      </c>
      <c r="CM213" s="5" t="s">
        <v>99</v>
      </c>
      <c r="CN213" s="5" t="s">
        <v>99</v>
      </c>
      <c r="CO213" s="5" t="s">
        <v>99</v>
      </c>
      <c r="CP213" s="13" t="s">
        <v>2014</v>
      </c>
      <c r="CQ213" s="6"/>
      <c r="CR213" s="6"/>
      <c r="CS213" s="6"/>
      <c r="CT213" s="6"/>
      <c r="CU213" s="6"/>
      <c r="CV213" s="6"/>
      <c r="CW213" s="6"/>
      <c r="CX213" s="6"/>
      <c r="CY213" s="6"/>
      <c r="CZ213" s="6"/>
    </row>
    <row r="214">
      <c r="A214" s="5" t="s">
        <v>94</v>
      </c>
      <c r="B214" s="5" t="s">
        <v>1487</v>
      </c>
      <c r="C214" s="5" t="s">
        <v>1954</v>
      </c>
      <c r="D214" s="5">
        <v>36671.0</v>
      </c>
      <c r="E214" s="5" t="s">
        <v>1517</v>
      </c>
      <c r="F214" s="5">
        <v>2012.0</v>
      </c>
      <c r="G214" s="5" t="s">
        <v>129</v>
      </c>
      <c r="H214" s="5">
        <v>15.0</v>
      </c>
      <c r="I214" s="5" t="s">
        <v>130</v>
      </c>
      <c r="J214" s="5" t="s">
        <v>101</v>
      </c>
      <c r="K214" s="5" t="s">
        <v>102</v>
      </c>
      <c r="L214" s="5" t="s">
        <v>99</v>
      </c>
      <c r="M214" s="5" t="s">
        <v>103</v>
      </c>
      <c r="N214" s="5">
        <v>1.0</v>
      </c>
      <c r="O214" s="28" t="s">
        <v>2015</v>
      </c>
      <c r="P214" s="5" t="s">
        <v>2016</v>
      </c>
      <c r="Q214" s="5" t="s">
        <v>1964</v>
      </c>
      <c r="R214" s="5" t="s">
        <v>1793</v>
      </c>
      <c r="S214" s="5" t="s">
        <v>2017</v>
      </c>
      <c r="T214" s="5">
        <v>42.1919765</v>
      </c>
      <c r="U214" s="5">
        <v>-124.3671265</v>
      </c>
      <c r="V214" s="5">
        <v>81.3</v>
      </c>
      <c r="W214" s="5">
        <v>268.0</v>
      </c>
      <c r="X214" s="5">
        <v>1900.0</v>
      </c>
      <c r="Y214" s="5" t="s">
        <v>99</v>
      </c>
      <c r="Z214" s="5" t="s">
        <v>255</v>
      </c>
      <c r="AA214" s="5" t="s">
        <v>214</v>
      </c>
      <c r="AB214" s="5">
        <v>0.0</v>
      </c>
      <c r="AC214" s="5" t="s">
        <v>2018</v>
      </c>
      <c r="AD214" s="5" t="s">
        <v>99</v>
      </c>
      <c r="AE214" s="5" t="s">
        <v>99</v>
      </c>
      <c r="AF214" s="5" t="s">
        <v>99</v>
      </c>
      <c r="AG214" s="6">
        <f>3/60</f>
        <v>0.05</v>
      </c>
      <c r="AH214" s="27">
        <f>CONVERT(AI214, "ft", "m")</f>
        <v>7.62</v>
      </c>
      <c r="AI214" s="22">
        <v>25.0</v>
      </c>
      <c r="AJ214" s="24">
        <f>CONVERT(AI214, "ft", "yd")</f>
        <v>8.333333333</v>
      </c>
      <c r="AK214" s="5" t="s">
        <v>112</v>
      </c>
      <c r="AL214" s="5">
        <v>1.0</v>
      </c>
      <c r="AM214" s="5">
        <v>8.0</v>
      </c>
      <c r="AN214" s="5" t="s">
        <v>99</v>
      </c>
      <c r="AO214" s="5" t="s">
        <v>99</v>
      </c>
      <c r="AP214" s="5" t="s">
        <v>99</v>
      </c>
      <c r="AQ214" s="5" t="s">
        <v>99</v>
      </c>
      <c r="AR214" s="5" t="s">
        <v>99</v>
      </c>
      <c r="AS214" s="5" t="s">
        <v>99</v>
      </c>
      <c r="AT214" s="5" t="s">
        <v>99</v>
      </c>
      <c r="AU214" s="5" t="s">
        <v>99</v>
      </c>
      <c r="AV214" s="5" t="s">
        <v>491</v>
      </c>
      <c r="AW214" s="5" t="s">
        <v>99</v>
      </c>
      <c r="AX214" s="5" t="s">
        <v>1740</v>
      </c>
      <c r="AY214" s="5" t="s">
        <v>456</v>
      </c>
      <c r="AZ214" s="5" t="s">
        <v>99</v>
      </c>
      <c r="BA214" s="5" t="s">
        <v>99</v>
      </c>
      <c r="BB214" s="5" t="s">
        <v>112</v>
      </c>
      <c r="BC214" s="5" t="s">
        <v>649</v>
      </c>
      <c r="BD214" s="5" t="s">
        <v>1879</v>
      </c>
      <c r="BE214" s="5" t="s">
        <v>99</v>
      </c>
      <c r="BF214" s="5" t="s">
        <v>99</v>
      </c>
      <c r="BG214" s="5" t="s">
        <v>300</v>
      </c>
      <c r="BH214" s="5" t="s">
        <v>99</v>
      </c>
      <c r="BI214" s="5" t="s">
        <v>746</v>
      </c>
      <c r="BJ214" s="5" t="s">
        <v>99</v>
      </c>
      <c r="BK214" s="5" t="s">
        <v>112</v>
      </c>
      <c r="BL214" s="5" t="s">
        <v>2019</v>
      </c>
      <c r="BM214" s="5" t="s">
        <v>99</v>
      </c>
      <c r="BN214" s="5" t="s">
        <v>450</v>
      </c>
      <c r="BO214" s="5" t="s">
        <v>99</v>
      </c>
      <c r="BP214" s="5" t="s">
        <v>99</v>
      </c>
      <c r="BQ214" s="5" t="s">
        <v>99</v>
      </c>
      <c r="BR214" s="5" t="s">
        <v>99</v>
      </c>
      <c r="BS214" s="5" t="s">
        <v>99</v>
      </c>
      <c r="BT214" s="5" t="s">
        <v>99</v>
      </c>
      <c r="BU214" s="5" t="s">
        <v>99</v>
      </c>
      <c r="BV214" s="5" t="s">
        <v>99</v>
      </c>
      <c r="BW214" s="5" t="s">
        <v>99</v>
      </c>
      <c r="BX214" s="5" t="s">
        <v>99</v>
      </c>
      <c r="BY214" s="5" t="s">
        <v>99</v>
      </c>
      <c r="BZ214" s="5" t="s">
        <v>99</v>
      </c>
      <c r="CA214" s="5" t="s">
        <v>99</v>
      </c>
      <c r="CB214" s="5" t="s">
        <v>99</v>
      </c>
      <c r="CC214" s="5" t="s">
        <v>99</v>
      </c>
      <c r="CD214" s="5" t="s">
        <v>99</v>
      </c>
      <c r="CE214" s="5" t="s">
        <v>99</v>
      </c>
      <c r="CF214" s="5" t="s">
        <v>99</v>
      </c>
      <c r="CG214" s="5" t="s">
        <v>99</v>
      </c>
      <c r="CH214" s="5" t="s">
        <v>99</v>
      </c>
      <c r="CI214" s="5" t="s">
        <v>99</v>
      </c>
      <c r="CJ214" s="5" t="s">
        <v>2020</v>
      </c>
      <c r="CK214" s="28" t="s">
        <v>2021</v>
      </c>
      <c r="CL214" s="5" t="s">
        <v>112</v>
      </c>
      <c r="CM214" s="5" t="s">
        <v>112</v>
      </c>
      <c r="CN214" s="5" t="s">
        <v>99</v>
      </c>
      <c r="CO214" s="5" t="s">
        <v>99</v>
      </c>
      <c r="CP214" s="13" t="s">
        <v>2022</v>
      </c>
      <c r="CQ214" s="6"/>
      <c r="CR214" s="6"/>
      <c r="CS214" s="6"/>
      <c r="CT214" s="6"/>
      <c r="CU214" s="6"/>
      <c r="CV214" s="6"/>
      <c r="CW214" s="6"/>
      <c r="CX214" s="6"/>
      <c r="CY214" s="6"/>
      <c r="CZ214" s="6"/>
    </row>
    <row r="215">
      <c r="A215" s="5" t="s">
        <v>94</v>
      </c>
      <c r="B215" s="5" t="s">
        <v>1487</v>
      </c>
      <c r="C215" s="5" t="s">
        <v>2023</v>
      </c>
      <c r="D215" s="5">
        <v>7785.0</v>
      </c>
      <c r="E215" s="5" t="s">
        <v>97</v>
      </c>
      <c r="F215" s="5">
        <v>1963.0</v>
      </c>
      <c r="G215" s="5" t="s">
        <v>99</v>
      </c>
      <c r="H215" s="5" t="s">
        <v>99</v>
      </c>
      <c r="I215" s="5" t="s">
        <v>144</v>
      </c>
      <c r="J215" s="5" t="s">
        <v>118</v>
      </c>
      <c r="K215" s="5" t="s">
        <v>145</v>
      </c>
      <c r="L215" s="5" t="s">
        <v>99</v>
      </c>
      <c r="M215" s="5" t="s">
        <v>2024</v>
      </c>
      <c r="N215" s="5">
        <v>4.0</v>
      </c>
      <c r="O215" s="28" t="s">
        <v>2025</v>
      </c>
      <c r="P215" s="5" t="s">
        <v>2026</v>
      </c>
      <c r="Q215" s="5" t="s">
        <v>2027</v>
      </c>
      <c r="R215" s="5" t="s">
        <v>2028</v>
      </c>
      <c r="S215" s="5" t="s">
        <v>2029</v>
      </c>
      <c r="T215" s="5">
        <v>43.8628205</v>
      </c>
      <c r="U215" s="5">
        <v>-121.882875</v>
      </c>
      <c r="V215" s="5">
        <v>1503.7</v>
      </c>
      <c r="W215" s="5">
        <v>4928.0</v>
      </c>
      <c r="X215" s="5" t="s">
        <v>99</v>
      </c>
      <c r="Y215" s="5" t="s">
        <v>99</v>
      </c>
      <c r="Z215" s="5" t="s">
        <v>99</v>
      </c>
      <c r="AA215" s="5" t="s">
        <v>99</v>
      </c>
      <c r="AB215" s="5" t="s">
        <v>99</v>
      </c>
      <c r="AC215" s="5" t="s">
        <v>838</v>
      </c>
      <c r="AD215" s="5" t="s">
        <v>395</v>
      </c>
      <c r="AE215" s="5" t="s">
        <v>99</v>
      </c>
      <c r="AF215" s="5" t="s">
        <v>99</v>
      </c>
      <c r="AG215" s="5" t="s">
        <v>99</v>
      </c>
      <c r="AH215" s="5" t="s">
        <v>99</v>
      </c>
      <c r="AI215" s="5" t="s">
        <v>99</v>
      </c>
      <c r="AJ215" s="5" t="s">
        <v>99</v>
      </c>
      <c r="AK215" s="5" t="s">
        <v>99</v>
      </c>
      <c r="AL215" s="5">
        <v>1.0</v>
      </c>
      <c r="AM215" s="5" t="s">
        <v>99</v>
      </c>
      <c r="AN215" s="5" t="s">
        <v>99</v>
      </c>
      <c r="AO215" s="5" t="s">
        <v>99</v>
      </c>
      <c r="AP215" s="5" t="s">
        <v>99</v>
      </c>
      <c r="AQ215" s="5" t="s">
        <v>99</v>
      </c>
      <c r="AR215" s="5" t="s">
        <v>99</v>
      </c>
      <c r="AS215" s="5" t="s">
        <v>99</v>
      </c>
      <c r="AT215" s="5" t="s">
        <v>99</v>
      </c>
      <c r="AU215" s="5" t="s">
        <v>99</v>
      </c>
      <c r="AV215" s="5" t="s">
        <v>99</v>
      </c>
      <c r="AW215" s="5" t="s">
        <v>99</v>
      </c>
      <c r="AX215" s="5" t="s">
        <v>99</v>
      </c>
      <c r="AY215" s="5" t="s">
        <v>99</v>
      </c>
      <c r="AZ215" s="5" t="s">
        <v>99</v>
      </c>
      <c r="BA215" s="5" t="s">
        <v>99</v>
      </c>
      <c r="BB215" s="5" t="s">
        <v>99</v>
      </c>
      <c r="BC215" s="5" t="s">
        <v>99</v>
      </c>
      <c r="BD215" s="5" t="s">
        <v>99</v>
      </c>
      <c r="BE215" s="5" t="s">
        <v>99</v>
      </c>
      <c r="BF215" s="5" t="s">
        <v>99</v>
      </c>
      <c r="BG215" s="5" t="s">
        <v>99</v>
      </c>
      <c r="BH215" s="5" t="s">
        <v>99</v>
      </c>
      <c r="BI215" s="5" t="s">
        <v>99</v>
      </c>
      <c r="BJ215" s="5" t="s">
        <v>99</v>
      </c>
      <c r="BK215" s="5" t="s">
        <v>99</v>
      </c>
      <c r="BL215" s="5" t="s">
        <v>99</v>
      </c>
      <c r="BM215" s="5" t="s">
        <v>99</v>
      </c>
      <c r="BN215" s="5" t="s">
        <v>2030</v>
      </c>
      <c r="BO215" s="5" t="s">
        <v>99</v>
      </c>
      <c r="BP215" s="5" t="s">
        <v>99</v>
      </c>
      <c r="BQ215" s="5" t="s">
        <v>99</v>
      </c>
      <c r="BR215" s="5" t="s">
        <v>99</v>
      </c>
      <c r="BS215" s="5" t="s">
        <v>99</v>
      </c>
      <c r="BT215" s="5" t="s">
        <v>99</v>
      </c>
      <c r="BU215" s="5">
        <v>1.0</v>
      </c>
      <c r="BV215" s="5" t="s">
        <v>99</v>
      </c>
      <c r="BW215" s="5" t="s">
        <v>99</v>
      </c>
      <c r="BX215" s="5">
        <v>15.0</v>
      </c>
      <c r="BY215" s="5" t="s">
        <v>99</v>
      </c>
      <c r="BZ215" s="5" t="s">
        <v>99</v>
      </c>
      <c r="CA215" s="5" t="s">
        <v>99</v>
      </c>
      <c r="CB215" s="5" t="s">
        <v>99</v>
      </c>
      <c r="CC215" s="5" t="s">
        <v>99</v>
      </c>
      <c r="CD215" s="5" t="s">
        <v>99</v>
      </c>
      <c r="CE215" s="5" t="s">
        <v>99</v>
      </c>
      <c r="CF215" s="5" t="s">
        <v>99</v>
      </c>
      <c r="CG215" s="5" t="s">
        <v>99</v>
      </c>
      <c r="CH215" s="5" t="s">
        <v>99</v>
      </c>
      <c r="CI215" s="5" t="s">
        <v>99</v>
      </c>
      <c r="CJ215" s="5" t="s">
        <v>2031</v>
      </c>
      <c r="CK215" s="28" t="s">
        <v>2032</v>
      </c>
      <c r="CL215" s="5" t="s">
        <v>112</v>
      </c>
      <c r="CM215" s="5" t="s">
        <v>99</v>
      </c>
      <c r="CN215" s="5" t="s">
        <v>99</v>
      </c>
      <c r="CO215" s="5" t="s">
        <v>99</v>
      </c>
      <c r="CP215" s="13" t="s">
        <v>2033</v>
      </c>
      <c r="CQ215" s="6"/>
      <c r="CR215" s="6"/>
      <c r="CS215" s="6"/>
      <c r="CT215" s="6"/>
      <c r="CU215" s="6"/>
      <c r="CV215" s="6"/>
      <c r="CW215" s="6"/>
      <c r="CX215" s="6"/>
      <c r="CY215" s="6"/>
      <c r="CZ215" s="6"/>
    </row>
    <row r="216">
      <c r="A216" s="5" t="s">
        <v>94</v>
      </c>
      <c r="B216" s="5" t="s">
        <v>1487</v>
      </c>
      <c r="C216" s="5" t="s">
        <v>2023</v>
      </c>
      <c r="D216" s="5">
        <v>7658.0</v>
      </c>
      <c r="E216" s="5" t="s">
        <v>97</v>
      </c>
      <c r="F216" s="5">
        <v>1976.0</v>
      </c>
      <c r="G216" s="5" t="s">
        <v>99</v>
      </c>
      <c r="H216" s="5" t="s">
        <v>99</v>
      </c>
      <c r="I216" s="5" t="s">
        <v>208</v>
      </c>
      <c r="J216" s="5" t="s">
        <v>118</v>
      </c>
      <c r="K216" s="5" t="s">
        <v>145</v>
      </c>
      <c r="L216" s="5" t="s">
        <v>99</v>
      </c>
      <c r="M216" s="5" t="s">
        <v>99</v>
      </c>
      <c r="N216" s="5">
        <v>1.0</v>
      </c>
      <c r="O216" s="28" t="s">
        <v>2034</v>
      </c>
      <c r="P216" s="5" t="s">
        <v>2035</v>
      </c>
      <c r="Q216" s="5" t="s">
        <v>2027</v>
      </c>
      <c r="R216" s="5" t="s">
        <v>2036</v>
      </c>
      <c r="S216" s="5" t="s">
        <v>2037</v>
      </c>
      <c r="T216" s="5" t="s">
        <v>99</v>
      </c>
      <c r="U216" s="5" t="s">
        <v>99</v>
      </c>
      <c r="V216" s="5" t="s">
        <v>99</v>
      </c>
      <c r="W216" s="5" t="s">
        <v>99</v>
      </c>
      <c r="X216" s="5" t="s">
        <v>99</v>
      </c>
      <c r="Y216" s="5" t="s">
        <v>184</v>
      </c>
      <c r="Z216" s="5" t="s">
        <v>99</v>
      </c>
      <c r="AA216" s="5" t="s">
        <v>99</v>
      </c>
      <c r="AB216" s="5" t="s">
        <v>99</v>
      </c>
      <c r="AC216" s="5" t="s">
        <v>421</v>
      </c>
      <c r="AD216" s="5" t="s">
        <v>2038</v>
      </c>
      <c r="AE216" s="5" t="s">
        <v>99</v>
      </c>
      <c r="AF216" s="5" t="s">
        <v>99</v>
      </c>
      <c r="AG216" s="5" t="s">
        <v>99</v>
      </c>
      <c r="AH216" s="15" t="s">
        <v>99</v>
      </c>
      <c r="AI216" s="22" t="s">
        <v>99</v>
      </c>
      <c r="AJ216" s="25" t="s">
        <v>99</v>
      </c>
      <c r="AK216" s="5" t="s">
        <v>99</v>
      </c>
      <c r="AL216" s="5">
        <v>1.0</v>
      </c>
      <c r="AM216" s="5" t="s">
        <v>99</v>
      </c>
      <c r="AN216" s="5" t="s">
        <v>99</v>
      </c>
      <c r="AO216" s="5" t="s">
        <v>99</v>
      </c>
      <c r="AP216" s="5" t="s">
        <v>99</v>
      </c>
      <c r="AQ216" s="5" t="s">
        <v>99</v>
      </c>
      <c r="AR216" s="5" t="s">
        <v>99</v>
      </c>
      <c r="AS216" s="5" t="s">
        <v>99</v>
      </c>
      <c r="AT216" s="5" t="s">
        <v>99</v>
      </c>
      <c r="AU216" s="5" t="s">
        <v>99</v>
      </c>
      <c r="AV216" s="5" t="s">
        <v>99</v>
      </c>
      <c r="AW216" s="5" t="s">
        <v>99</v>
      </c>
      <c r="AX216" s="5" t="s">
        <v>99</v>
      </c>
      <c r="AY216" s="5" t="s">
        <v>99</v>
      </c>
      <c r="AZ216" s="5" t="s">
        <v>99</v>
      </c>
      <c r="BA216" s="5" t="s">
        <v>99</v>
      </c>
      <c r="BB216" s="5" t="s">
        <v>99</v>
      </c>
      <c r="BC216" s="5" t="s">
        <v>99</v>
      </c>
      <c r="BD216" s="5" t="s">
        <v>99</v>
      </c>
      <c r="BE216" s="5" t="s">
        <v>99</v>
      </c>
      <c r="BF216" s="5" t="s">
        <v>99</v>
      </c>
      <c r="BG216" s="5" t="s">
        <v>99</v>
      </c>
      <c r="BH216" s="5" t="s">
        <v>99</v>
      </c>
      <c r="BI216" s="5" t="s">
        <v>99</v>
      </c>
      <c r="BJ216" s="5" t="s">
        <v>99</v>
      </c>
      <c r="BK216" s="5" t="s">
        <v>99</v>
      </c>
      <c r="BL216" s="5" t="s">
        <v>99</v>
      </c>
      <c r="BM216" s="5" t="s">
        <v>99</v>
      </c>
      <c r="BN216" s="5" t="s">
        <v>99</v>
      </c>
      <c r="BO216" s="5" t="s">
        <v>99</v>
      </c>
      <c r="BP216" s="5" t="s">
        <v>99</v>
      </c>
      <c r="BQ216" s="5" t="s">
        <v>99</v>
      </c>
      <c r="BR216" s="5" t="s">
        <v>99</v>
      </c>
      <c r="BS216" s="5" t="s">
        <v>99</v>
      </c>
      <c r="BT216" s="5" t="s">
        <v>99</v>
      </c>
      <c r="BU216" s="5" t="s">
        <v>99</v>
      </c>
      <c r="BV216" s="5" t="s">
        <v>99</v>
      </c>
      <c r="BW216" s="5" t="s">
        <v>99</v>
      </c>
      <c r="BX216" s="5" t="s">
        <v>99</v>
      </c>
      <c r="BY216" s="5" t="s">
        <v>99</v>
      </c>
      <c r="BZ216" s="5" t="s">
        <v>99</v>
      </c>
      <c r="CA216" s="5" t="s">
        <v>99</v>
      </c>
      <c r="CB216" s="5" t="s">
        <v>99</v>
      </c>
      <c r="CC216" s="5" t="s">
        <v>99</v>
      </c>
      <c r="CD216" s="5" t="s">
        <v>99</v>
      </c>
      <c r="CE216" s="5" t="s">
        <v>99</v>
      </c>
      <c r="CF216" s="5" t="s">
        <v>99</v>
      </c>
      <c r="CG216" s="5" t="s">
        <v>99</v>
      </c>
      <c r="CH216" s="5" t="s">
        <v>99</v>
      </c>
      <c r="CI216" s="5" t="s">
        <v>99</v>
      </c>
      <c r="CJ216" s="5" t="s">
        <v>99</v>
      </c>
      <c r="CK216" s="5" t="s">
        <v>99</v>
      </c>
      <c r="CL216" s="5" t="s">
        <v>99</v>
      </c>
      <c r="CM216" s="5" t="s">
        <v>99</v>
      </c>
      <c r="CN216" s="5" t="s">
        <v>99</v>
      </c>
      <c r="CO216" s="5" t="s">
        <v>99</v>
      </c>
      <c r="CP216" s="13" t="s">
        <v>2039</v>
      </c>
      <c r="CQ216" s="6"/>
      <c r="CR216" s="6"/>
      <c r="CS216" s="6"/>
      <c r="CT216" s="6"/>
      <c r="CU216" s="6"/>
      <c r="CV216" s="6"/>
      <c r="CW216" s="6"/>
      <c r="CX216" s="6"/>
      <c r="CY216" s="6"/>
      <c r="CZ216" s="6"/>
    </row>
    <row r="217">
      <c r="A217" s="5" t="s">
        <v>94</v>
      </c>
      <c r="B217" s="5" t="s">
        <v>1487</v>
      </c>
      <c r="C217" s="5" t="s">
        <v>2023</v>
      </c>
      <c r="D217" s="5">
        <v>37044.0</v>
      </c>
      <c r="E217" s="5" t="s">
        <v>2040</v>
      </c>
      <c r="F217" s="5">
        <v>1978.0</v>
      </c>
      <c r="G217" s="5" t="s">
        <v>191</v>
      </c>
      <c r="H217" s="5" t="s">
        <v>99</v>
      </c>
      <c r="I217" s="5" t="s">
        <v>144</v>
      </c>
      <c r="J217" s="5" t="s">
        <v>101</v>
      </c>
      <c r="K217" s="5" t="s">
        <v>102</v>
      </c>
      <c r="L217" s="5" t="s">
        <v>99</v>
      </c>
      <c r="M217" s="5" t="s">
        <v>131</v>
      </c>
      <c r="N217" s="5">
        <v>1.0</v>
      </c>
      <c r="O217" s="28" t="s">
        <v>2041</v>
      </c>
      <c r="P217" s="5" t="s">
        <v>2042</v>
      </c>
      <c r="Q217" s="5" t="s">
        <v>2043</v>
      </c>
      <c r="R217" s="5" t="s">
        <v>2044</v>
      </c>
      <c r="S217" s="5" t="s">
        <v>2045</v>
      </c>
      <c r="T217" s="5" t="s">
        <v>99</v>
      </c>
      <c r="U217" s="5" t="s">
        <v>99</v>
      </c>
      <c r="V217" s="5" t="s">
        <v>99</v>
      </c>
      <c r="W217" s="5" t="s">
        <v>99</v>
      </c>
      <c r="X217" s="5">
        <v>1400.0</v>
      </c>
      <c r="Y217" s="5" t="s">
        <v>99</v>
      </c>
      <c r="Z217" s="5" t="s">
        <v>99</v>
      </c>
      <c r="AA217" s="5" t="s">
        <v>99</v>
      </c>
      <c r="AB217" s="5" t="s">
        <v>99</v>
      </c>
      <c r="AC217" s="5" t="s">
        <v>421</v>
      </c>
      <c r="AD217" s="5" t="s">
        <v>395</v>
      </c>
      <c r="AE217" s="5" t="s">
        <v>99</v>
      </c>
      <c r="AF217" s="5" t="s">
        <v>99</v>
      </c>
      <c r="AG217" s="6">
        <f>10/60</f>
        <v>0.1666666667</v>
      </c>
      <c r="AH217" s="27">
        <f>CONVERT(AI217, "ft", "m")</f>
        <v>22.86</v>
      </c>
      <c r="AI217" s="22">
        <v>75.0</v>
      </c>
      <c r="AJ217" s="24">
        <f>CONVERT(AI217, "ft", "yd")</f>
        <v>25</v>
      </c>
      <c r="AK217" s="5" t="s">
        <v>112</v>
      </c>
      <c r="AL217" s="5">
        <v>1.0</v>
      </c>
      <c r="AM217" s="5">
        <v>8.0</v>
      </c>
      <c r="AN217" s="5" t="s">
        <v>99</v>
      </c>
      <c r="AO217" s="5" t="s">
        <v>99</v>
      </c>
      <c r="AP217" s="5" t="s">
        <v>99</v>
      </c>
      <c r="AQ217" s="5" t="s">
        <v>99</v>
      </c>
      <c r="AR217" s="5" t="s">
        <v>99</v>
      </c>
      <c r="AS217" s="5">
        <v>475.0</v>
      </c>
      <c r="AT217" s="5" t="s">
        <v>99</v>
      </c>
      <c r="AU217" s="5" t="s">
        <v>99</v>
      </c>
      <c r="AV217" s="5" t="s">
        <v>164</v>
      </c>
      <c r="AW217" s="6">
        <f>(3+8)/2</f>
        <v>5.5</v>
      </c>
      <c r="AX217" s="5" t="s">
        <v>164</v>
      </c>
      <c r="AY217" s="5" t="s">
        <v>99</v>
      </c>
      <c r="AZ217" s="5" t="s">
        <v>99</v>
      </c>
      <c r="BA217" s="5" t="s">
        <v>99</v>
      </c>
      <c r="BB217" s="5" t="s">
        <v>112</v>
      </c>
      <c r="BC217" s="5" t="s">
        <v>975</v>
      </c>
      <c r="BD217" s="5" t="s">
        <v>2046</v>
      </c>
      <c r="BE217" s="5" t="s">
        <v>745</v>
      </c>
      <c r="BF217" s="5" t="s">
        <v>99</v>
      </c>
      <c r="BG217" s="5" t="s">
        <v>99</v>
      </c>
      <c r="BH217" s="5" t="s">
        <v>99</v>
      </c>
      <c r="BI217" s="5" t="s">
        <v>99</v>
      </c>
      <c r="BJ217" s="5" t="s">
        <v>99</v>
      </c>
      <c r="BK217" s="5" t="s">
        <v>112</v>
      </c>
      <c r="BL217" s="5" t="s">
        <v>2047</v>
      </c>
      <c r="BM217" s="5" t="s">
        <v>99</v>
      </c>
      <c r="BN217" s="5" t="s">
        <v>2048</v>
      </c>
      <c r="BO217" s="5" t="s">
        <v>112</v>
      </c>
      <c r="BP217" s="5" t="s">
        <v>2049</v>
      </c>
      <c r="BQ217" s="5" t="s">
        <v>113</v>
      </c>
      <c r="BR217" s="5" t="s">
        <v>99</v>
      </c>
      <c r="BS217" s="5" t="s">
        <v>99</v>
      </c>
      <c r="BT217" s="5" t="s">
        <v>99</v>
      </c>
      <c r="BU217" s="5" t="s">
        <v>99</v>
      </c>
      <c r="BV217" s="5" t="s">
        <v>99</v>
      </c>
      <c r="BW217" s="5" t="s">
        <v>99</v>
      </c>
      <c r="BX217" s="5" t="s">
        <v>99</v>
      </c>
      <c r="BY217" s="5" t="s">
        <v>99</v>
      </c>
      <c r="BZ217" s="5" t="s">
        <v>99</v>
      </c>
      <c r="CA217" s="5" t="s">
        <v>99</v>
      </c>
      <c r="CB217" s="5" t="s">
        <v>99</v>
      </c>
      <c r="CC217" s="5" t="s">
        <v>99</v>
      </c>
      <c r="CD217" s="5" t="s">
        <v>99</v>
      </c>
      <c r="CE217" s="5" t="s">
        <v>99</v>
      </c>
      <c r="CF217" s="5" t="s">
        <v>99</v>
      </c>
      <c r="CG217" s="5" t="s">
        <v>99</v>
      </c>
      <c r="CH217" s="5" t="s">
        <v>99</v>
      </c>
      <c r="CI217" s="5" t="s">
        <v>99</v>
      </c>
      <c r="CJ217" s="5" t="s">
        <v>99</v>
      </c>
      <c r="CK217" s="28" t="s">
        <v>2050</v>
      </c>
      <c r="CL217" s="5" t="s">
        <v>99</v>
      </c>
      <c r="CM217" s="5" t="s">
        <v>99</v>
      </c>
      <c r="CN217" s="5" t="s">
        <v>99</v>
      </c>
      <c r="CO217" s="5" t="s">
        <v>99</v>
      </c>
      <c r="CP217" s="13" t="s">
        <v>2051</v>
      </c>
      <c r="CQ217" s="6"/>
      <c r="CR217" s="6"/>
      <c r="CS217" s="6"/>
      <c r="CT217" s="6"/>
      <c r="CU217" s="6"/>
      <c r="CV217" s="6"/>
      <c r="CW217" s="6"/>
      <c r="CX217" s="6"/>
      <c r="CY217" s="6"/>
      <c r="CZ217" s="6"/>
    </row>
    <row r="218">
      <c r="A218" s="5" t="s">
        <v>94</v>
      </c>
      <c r="B218" s="5" t="s">
        <v>1487</v>
      </c>
      <c r="C218" s="5" t="s">
        <v>2023</v>
      </c>
      <c r="D218" s="5">
        <v>667.0</v>
      </c>
      <c r="E218" s="5" t="s">
        <v>99</v>
      </c>
      <c r="F218" s="5">
        <v>1980.0</v>
      </c>
      <c r="G218" s="5" t="s">
        <v>99</v>
      </c>
      <c r="H218" s="5" t="s">
        <v>99</v>
      </c>
      <c r="I218" s="5" t="s">
        <v>144</v>
      </c>
      <c r="J218" s="5" t="s">
        <v>101</v>
      </c>
      <c r="K218" s="5" t="s">
        <v>102</v>
      </c>
      <c r="L218" s="5" t="s">
        <v>99</v>
      </c>
      <c r="M218" s="5" t="s">
        <v>209</v>
      </c>
      <c r="N218" s="5">
        <v>1.0</v>
      </c>
      <c r="O218" s="28" t="s">
        <v>2052</v>
      </c>
      <c r="P218" s="5" t="s">
        <v>2053</v>
      </c>
      <c r="Q218" s="5" t="s">
        <v>2054</v>
      </c>
      <c r="R218" s="5" t="s">
        <v>99</v>
      </c>
      <c r="S218" s="5" t="s">
        <v>99</v>
      </c>
      <c r="T218" s="5" t="s">
        <v>99</v>
      </c>
      <c r="U218" s="5" t="s">
        <v>99</v>
      </c>
      <c r="V218" s="5" t="s">
        <v>99</v>
      </c>
      <c r="W218" s="5" t="s">
        <v>99</v>
      </c>
      <c r="X218" s="5">
        <v>207.0</v>
      </c>
      <c r="Y218" s="5" t="s">
        <v>99</v>
      </c>
      <c r="Z218" s="5" t="s">
        <v>99</v>
      </c>
      <c r="AA218" s="5" t="s">
        <v>99</v>
      </c>
      <c r="AB218" s="5" t="s">
        <v>99</v>
      </c>
      <c r="AC218" s="5" t="s">
        <v>279</v>
      </c>
      <c r="AD218" s="5" t="s">
        <v>99</v>
      </c>
      <c r="AE218" s="5" t="s">
        <v>99</v>
      </c>
      <c r="AF218" s="5" t="s">
        <v>99</v>
      </c>
      <c r="AG218" s="5" t="s">
        <v>99</v>
      </c>
      <c r="AH218" s="15" t="s">
        <v>99</v>
      </c>
      <c r="AI218" s="22" t="s">
        <v>99</v>
      </c>
      <c r="AJ218" s="25" t="s">
        <v>99</v>
      </c>
      <c r="AK218" s="5" t="s">
        <v>99</v>
      </c>
      <c r="AL218" s="5">
        <v>1.0</v>
      </c>
      <c r="AM218" s="5" t="s">
        <v>99</v>
      </c>
      <c r="AN218" s="5" t="s">
        <v>99</v>
      </c>
      <c r="AO218" s="5" t="s">
        <v>99</v>
      </c>
      <c r="AP218" s="5" t="s">
        <v>99</v>
      </c>
      <c r="AQ218" s="5" t="s">
        <v>99</v>
      </c>
      <c r="AR218" s="5" t="s">
        <v>99</v>
      </c>
      <c r="AS218" s="5" t="s">
        <v>99</v>
      </c>
      <c r="AT218" s="5" t="s">
        <v>99</v>
      </c>
      <c r="AU218" s="5" t="s">
        <v>99</v>
      </c>
      <c r="AV218" s="5" t="s">
        <v>491</v>
      </c>
      <c r="AW218" s="5" t="s">
        <v>99</v>
      </c>
      <c r="AX218" s="5" t="s">
        <v>99</v>
      </c>
      <c r="AY218" s="5" t="s">
        <v>99</v>
      </c>
      <c r="AZ218" s="5" t="s">
        <v>2055</v>
      </c>
      <c r="BA218" s="5" t="s">
        <v>2056</v>
      </c>
      <c r="BB218" s="5" t="s">
        <v>99</v>
      </c>
      <c r="BC218" s="5" t="s">
        <v>975</v>
      </c>
      <c r="BD218" s="5" t="s">
        <v>99</v>
      </c>
      <c r="BE218" s="5" t="s">
        <v>99</v>
      </c>
      <c r="BF218" s="5" t="s">
        <v>99</v>
      </c>
      <c r="BG218" s="5" t="s">
        <v>112</v>
      </c>
      <c r="BH218" s="5" t="s">
        <v>99</v>
      </c>
      <c r="BI218" s="5" t="s">
        <v>746</v>
      </c>
      <c r="BJ218" s="5" t="s">
        <v>681</v>
      </c>
      <c r="BK218" s="5" t="s">
        <v>112</v>
      </c>
      <c r="BL218" s="5" t="s">
        <v>2057</v>
      </c>
      <c r="BM218" s="5" t="s">
        <v>1132</v>
      </c>
      <c r="BN218" s="5" t="s">
        <v>2058</v>
      </c>
      <c r="BO218" s="5" t="s">
        <v>99</v>
      </c>
      <c r="BP218" s="5" t="s">
        <v>99</v>
      </c>
      <c r="BQ218" s="5" t="s">
        <v>113</v>
      </c>
      <c r="BR218" s="5" t="s">
        <v>99</v>
      </c>
      <c r="BS218" s="5" t="s">
        <v>99</v>
      </c>
      <c r="BT218" s="5" t="s">
        <v>99</v>
      </c>
      <c r="BU218" s="5" t="s">
        <v>99</v>
      </c>
      <c r="BV218" s="5" t="s">
        <v>99</v>
      </c>
      <c r="BW218" s="5" t="s">
        <v>99</v>
      </c>
      <c r="BX218" s="5" t="s">
        <v>99</v>
      </c>
      <c r="BY218" s="5" t="s">
        <v>99</v>
      </c>
      <c r="BZ218" s="5" t="s">
        <v>99</v>
      </c>
      <c r="CA218" s="5" t="s">
        <v>99</v>
      </c>
      <c r="CB218" s="5" t="s">
        <v>99</v>
      </c>
      <c r="CC218" s="5" t="s">
        <v>99</v>
      </c>
      <c r="CD218" s="5" t="s">
        <v>99</v>
      </c>
      <c r="CE218" s="5" t="s">
        <v>99</v>
      </c>
      <c r="CF218" s="5" t="s">
        <v>99</v>
      </c>
      <c r="CG218" s="5" t="s">
        <v>99</v>
      </c>
      <c r="CH218" s="5" t="s">
        <v>99</v>
      </c>
      <c r="CI218" s="5" t="s">
        <v>99</v>
      </c>
      <c r="CJ218" s="5" t="s">
        <v>99</v>
      </c>
      <c r="CK218" s="28" t="s">
        <v>2059</v>
      </c>
      <c r="CL218" s="5" t="s">
        <v>99</v>
      </c>
      <c r="CM218" s="5" t="s">
        <v>99</v>
      </c>
      <c r="CN218" s="5" t="s">
        <v>99</v>
      </c>
      <c r="CO218" s="5" t="s">
        <v>99</v>
      </c>
      <c r="CP218" s="13" t="s">
        <v>2060</v>
      </c>
      <c r="CQ218" s="6"/>
      <c r="CR218" s="6"/>
      <c r="CS218" s="6"/>
      <c r="CT218" s="6"/>
      <c r="CU218" s="6"/>
      <c r="CV218" s="6"/>
      <c r="CW218" s="6"/>
      <c r="CX218" s="6"/>
      <c r="CY218" s="6"/>
      <c r="CZ218" s="6"/>
    </row>
    <row r="219">
      <c r="A219" s="5" t="s">
        <v>94</v>
      </c>
      <c r="B219" s="5" t="s">
        <v>1487</v>
      </c>
      <c r="C219" s="5" t="s">
        <v>2023</v>
      </c>
      <c r="D219" s="5">
        <v>7298.0</v>
      </c>
      <c r="E219" s="5" t="s">
        <v>97</v>
      </c>
      <c r="F219" s="5">
        <v>1980.0</v>
      </c>
      <c r="G219" s="5" t="s">
        <v>191</v>
      </c>
      <c r="H219" s="5" t="s">
        <v>99</v>
      </c>
      <c r="I219" s="5" t="s">
        <v>144</v>
      </c>
      <c r="J219" s="5" t="s">
        <v>101</v>
      </c>
      <c r="K219" s="5" t="s">
        <v>102</v>
      </c>
      <c r="L219" s="5" t="s">
        <v>99</v>
      </c>
      <c r="M219" s="5" t="s">
        <v>103</v>
      </c>
      <c r="N219" s="5">
        <v>3.0</v>
      </c>
      <c r="O219" s="28" t="s">
        <v>2061</v>
      </c>
      <c r="P219" s="5" t="s">
        <v>2062</v>
      </c>
      <c r="Q219" s="5" t="s">
        <v>2063</v>
      </c>
      <c r="R219" s="5" t="s">
        <v>2064</v>
      </c>
      <c r="S219" s="5" t="s">
        <v>2065</v>
      </c>
      <c r="T219" s="5" t="s">
        <v>99</v>
      </c>
      <c r="U219" s="5" t="s">
        <v>99</v>
      </c>
      <c r="V219" s="5" t="s">
        <v>99</v>
      </c>
      <c r="W219" s="5" t="s">
        <v>99</v>
      </c>
      <c r="X219" s="5">
        <v>1607.0</v>
      </c>
      <c r="Y219" s="5" t="s">
        <v>99</v>
      </c>
      <c r="Z219" s="5" t="s">
        <v>161</v>
      </c>
      <c r="AA219" s="5" t="s">
        <v>99</v>
      </c>
      <c r="AB219" s="5" t="s">
        <v>99</v>
      </c>
      <c r="AC219" s="5" t="s">
        <v>421</v>
      </c>
      <c r="AD219" s="5" t="s">
        <v>99</v>
      </c>
      <c r="AE219" s="5" t="s">
        <v>99</v>
      </c>
      <c r="AF219" s="5" t="s">
        <v>99</v>
      </c>
      <c r="AG219" s="6">
        <f>80/60</f>
        <v>1.333333333</v>
      </c>
      <c r="AH219" s="27">
        <f>CONVERT(AI219, "ft", "m")</f>
        <v>15.24</v>
      </c>
      <c r="AI219" s="22">
        <v>50.0</v>
      </c>
      <c r="AJ219" s="24">
        <f>CONVERT(AI219, "ft", "yd")</f>
        <v>16.66666667</v>
      </c>
      <c r="AK219" s="5" t="s">
        <v>99</v>
      </c>
      <c r="AL219" s="5">
        <v>1.0</v>
      </c>
      <c r="AM219" s="5">
        <v>7.0</v>
      </c>
      <c r="AN219" s="5" t="s">
        <v>99</v>
      </c>
      <c r="AO219" s="5" t="s">
        <v>99</v>
      </c>
      <c r="AP219" s="5" t="s">
        <v>99</v>
      </c>
      <c r="AQ219" s="5" t="s">
        <v>99</v>
      </c>
      <c r="AR219" s="5" t="s">
        <v>99</v>
      </c>
      <c r="AS219" s="5" t="s">
        <v>99</v>
      </c>
      <c r="AT219" s="5" t="s">
        <v>99</v>
      </c>
      <c r="AU219" s="5" t="s">
        <v>99</v>
      </c>
      <c r="AV219" s="5" t="s">
        <v>281</v>
      </c>
      <c r="AW219" s="5" t="s">
        <v>99</v>
      </c>
      <c r="AX219" s="5" t="s">
        <v>99</v>
      </c>
      <c r="AY219" s="5" t="s">
        <v>99</v>
      </c>
      <c r="AZ219" s="5" t="s">
        <v>99</v>
      </c>
      <c r="BA219" s="5" t="s">
        <v>99</v>
      </c>
      <c r="BB219" s="5" t="s">
        <v>99</v>
      </c>
      <c r="BC219" s="5" t="s">
        <v>99</v>
      </c>
      <c r="BD219" s="5" t="s">
        <v>99</v>
      </c>
      <c r="BE219" s="5" t="s">
        <v>99</v>
      </c>
      <c r="BF219" s="5" t="s">
        <v>99</v>
      </c>
      <c r="BG219" s="5" t="s">
        <v>99</v>
      </c>
      <c r="BH219" s="5" t="s">
        <v>312</v>
      </c>
      <c r="BI219" s="5" t="s">
        <v>746</v>
      </c>
      <c r="BJ219" s="5" t="s">
        <v>99</v>
      </c>
      <c r="BK219" s="5" t="s">
        <v>99</v>
      </c>
      <c r="BL219" s="5" t="s">
        <v>2066</v>
      </c>
      <c r="BM219" s="5" t="s">
        <v>99</v>
      </c>
      <c r="BN219" s="5" t="s">
        <v>2067</v>
      </c>
      <c r="BO219" s="5" t="s">
        <v>112</v>
      </c>
      <c r="BP219" s="5" t="s">
        <v>2068</v>
      </c>
      <c r="BQ219" s="5" t="s">
        <v>113</v>
      </c>
      <c r="BR219" s="5" t="s">
        <v>99</v>
      </c>
      <c r="BS219" s="5" t="s">
        <v>99</v>
      </c>
      <c r="BT219" s="5" t="s">
        <v>99</v>
      </c>
      <c r="BU219" s="5" t="s">
        <v>99</v>
      </c>
      <c r="BV219" s="5" t="s">
        <v>99</v>
      </c>
      <c r="BW219" s="5" t="s">
        <v>99</v>
      </c>
      <c r="BX219" s="5" t="s">
        <v>99</v>
      </c>
      <c r="BY219" s="5" t="s">
        <v>99</v>
      </c>
      <c r="BZ219" s="5" t="s">
        <v>99</v>
      </c>
      <c r="CA219" s="5" t="s">
        <v>99</v>
      </c>
      <c r="CB219" s="5" t="s">
        <v>99</v>
      </c>
      <c r="CC219" s="5" t="s">
        <v>99</v>
      </c>
      <c r="CD219" s="5" t="s">
        <v>99</v>
      </c>
      <c r="CE219" s="5" t="s">
        <v>99</v>
      </c>
      <c r="CF219" s="5" t="s">
        <v>99</v>
      </c>
      <c r="CG219" s="5" t="s">
        <v>99</v>
      </c>
      <c r="CH219" s="5">
        <v>6.0</v>
      </c>
      <c r="CI219" s="5" t="s">
        <v>99</v>
      </c>
      <c r="CJ219" s="5" t="s">
        <v>99</v>
      </c>
      <c r="CK219" s="28" t="s">
        <v>2069</v>
      </c>
      <c r="CL219" s="5" t="s">
        <v>99</v>
      </c>
      <c r="CM219" s="5" t="s">
        <v>99</v>
      </c>
      <c r="CN219" s="5" t="s">
        <v>99</v>
      </c>
      <c r="CO219" s="5" t="s">
        <v>99</v>
      </c>
      <c r="CP219" s="13" t="s">
        <v>2070</v>
      </c>
      <c r="CQ219" s="6"/>
      <c r="CR219" s="6"/>
      <c r="CS219" s="6"/>
      <c r="CT219" s="6"/>
      <c r="CU219" s="6"/>
      <c r="CV219" s="6"/>
      <c r="CW219" s="6"/>
      <c r="CX219" s="6"/>
      <c r="CY219" s="6"/>
      <c r="CZ219" s="6"/>
    </row>
    <row r="220">
      <c r="A220" s="5" t="s">
        <v>94</v>
      </c>
      <c r="B220" s="5" t="s">
        <v>1487</v>
      </c>
      <c r="C220" s="5" t="s">
        <v>2023</v>
      </c>
      <c r="D220" s="5">
        <v>63779.0</v>
      </c>
      <c r="E220" s="5" t="s">
        <v>1933</v>
      </c>
      <c r="F220" s="5">
        <v>1982.0</v>
      </c>
      <c r="G220" s="5" t="s">
        <v>129</v>
      </c>
      <c r="H220" s="5" t="s">
        <v>99</v>
      </c>
      <c r="I220" s="5" t="s">
        <v>130</v>
      </c>
      <c r="J220" s="5" t="s">
        <v>118</v>
      </c>
      <c r="K220" s="5" t="s">
        <v>618</v>
      </c>
      <c r="L220" s="5" t="s">
        <v>193</v>
      </c>
      <c r="M220" s="5" t="s">
        <v>365</v>
      </c>
      <c r="N220" s="5">
        <v>2.0</v>
      </c>
      <c r="O220" s="28" t="s">
        <v>2071</v>
      </c>
      <c r="P220" s="5" t="s">
        <v>99</v>
      </c>
      <c r="Q220" s="5" t="s">
        <v>2072</v>
      </c>
      <c r="R220" s="5" t="s">
        <v>2073</v>
      </c>
      <c r="S220" s="5" t="s">
        <v>99</v>
      </c>
      <c r="T220" s="5" t="s">
        <v>99</v>
      </c>
      <c r="U220" s="5" t="s">
        <v>99</v>
      </c>
      <c r="V220" s="5" t="s">
        <v>99</v>
      </c>
      <c r="W220" s="5" t="s">
        <v>99</v>
      </c>
      <c r="X220" s="5" t="s">
        <v>99</v>
      </c>
      <c r="Y220" s="5" t="s">
        <v>99</v>
      </c>
      <c r="Z220" s="5" t="s">
        <v>99</v>
      </c>
      <c r="AA220" s="5" t="s">
        <v>99</v>
      </c>
      <c r="AB220" s="5" t="s">
        <v>99</v>
      </c>
      <c r="AC220" s="5" t="s">
        <v>279</v>
      </c>
      <c r="AD220" s="5" t="s">
        <v>2074</v>
      </c>
      <c r="AE220" s="5" t="s">
        <v>99</v>
      </c>
      <c r="AF220" s="5" t="s">
        <v>99</v>
      </c>
      <c r="AG220" s="5" t="s">
        <v>99</v>
      </c>
      <c r="AH220" s="5" t="s">
        <v>99</v>
      </c>
      <c r="AI220" s="5" t="s">
        <v>99</v>
      </c>
      <c r="AJ220" s="5" t="s">
        <v>99</v>
      </c>
      <c r="AK220" s="5" t="s">
        <v>99</v>
      </c>
      <c r="AL220" s="5" t="s">
        <v>99</v>
      </c>
      <c r="AM220" s="5" t="s">
        <v>99</v>
      </c>
      <c r="AN220" s="5" t="s">
        <v>99</v>
      </c>
      <c r="AO220" s="5" t="s">
        <v>99</v>
      </c>
      <c r="AP220" s="5" t="s">
        <v>99</v>
      </c>
      <c r="AQ220" s="5" t="s">
        <v>99</v>
      </c>
      <c r="AR220" s="5" t="s">
        <v>99</v>
      </c>
      <c r="AS220" s="5" t="s">
        <v>99</v>
      </c>
      <c r="AT220" s="5" t="s">
        <v>99</v>
      </c>
      <c r="AU220" s="5" t="s">
        <v>99</v>
      </c>
      <c r="AV220" s="5" t="s">
        <v>99</v>
      </c>
      <c r="AW220" s="5" t="s">
        <v>99</v>
      </c>
      <c r="AX220" s="5" t="s">
        <v>99</v>
      </c>
      <c r="AY220" s="5" t="s">
        <v>99</v>
      </c>
      <c r="AZ220" s="5" t="s">
        <v>99</v>
      </c>
      <c r="BA220" s="5" t="s">
        <v>99</v>
      </c>
      <c r="BB220" s="5" t="s">
        <v>99</v>
      </c>
      <c r="BC220" s="5" t="s">
        <v>99</v>
      </c>
      <c r="BD220" s="5" t="s">
        <v>99</v>
      </c>
      <c r="BE220" s="5" t="s">
        <v>99</v>
      </c>
      <c r="BF220" s="5" t="s">
        <v>99</v>
      </c>
      <c r="BG220" s="5" t="s">
        <v>99</v>
      </c>
      <c r="BH220" s="5" t="s">
        <v>99</v>
      </c>
      <c r="BI220" s="5" t="s">
        <v>99</v>
      </c>
      <c r="BJ220" s="5" t="s">
        <v>99</v>
      </c>
      <c r="BK220" s="5" t="s">
        <v>99</v>
      </c>
      <c r="BL220" s="5" t="s">
        <v>99</v>
      </c>
      <c r="BM220" s="5" t="s">
        <v>99</v>
      </c>
      <c r="BN220" s="5" t="s">
        <v>2075</v>
      </c>
      <c r="BO220" s="5" t="s">
        <v>99</v>
      </c>
      <c r="BP220" s="5" t="s">
        <v>99</v>
      </c>
      <c r="BQ220" s="5" t="s">
        <v>99</v>
      </c>
      <c r="BR220" s="5" t="s">
        <v>1872</v>
      </c>
      <c r="BS220" s="5" t="s">
        <v>99</v>
      </c>
      <c r="BT220" s="5" t="s">
        <v>99</v>
      </c>
      <c r="BU220" s="5" t="s">
        <v>99</v>
      </c>
      <c r="BV220" s="5" t="s">
        <v>99</v>
      </c>
      <c r="BW220" s="5" t="s">
        <v>99</v>
      </c>
      <c r="BX220" s="5" t="s">
        <v>99</v>
      </c>
      <c r="BY220" s="5" t="s">
        <v>99</v>
      </c>
      <c r="BZ220" s="5" t="s">
        <v>99</v>
      </c>
      <c r="CA220" s="5" t="s">
        <v>99</v>
      </c>
      <c r="CB220" s="5" t="s">
        <v>99</v>
      </c>
      <c r="CC220" s="5" t="s">
        <v>99</v>
      </c>
      <c r="CD220" s="5" t="s">
        <v>99</v>
      </c>
      <c r="CE220" s="5" t="s">
        <v>99</v>
      </c>
      <c r="CF220" s="5" t="s">
        <v>99</v>
      </c>
      <c r="CG220" s="5" t="s">
        <v>99</v>
      </c>
      <c r="CH220" s="5" t="s">
        <v>99</v>
      </c>
      <c r="CI220" s="5" t="s">
        <v>99</v>
      </c>
      <c r="CJ220" s="5" t="s">
        <v>99</v>
      </c>
      <c r="CK220" s="28" t="s">
        <v>2076</v>
      </c>
      <c r="CL220" s="5" t="s">
        <v>99</v>
      </c>
      <c r="CM220" s="5" t="s">
        <v>99</v>
      </c>
      <c r="CN220" s="5" t="s">
        <v>99</v>
      </c>
      <c r="CO220" s="5" t="s">
        <v>99</v>
      </c>
      <c r="CP220" s="13" t="s">
        <v>2077</v>
      </c>
      <c r="CQ220" s="6"/>
      <c r="CR220" s="6"/>
      <c r="CS220" s="6"/>
      <c r="CT220" s="6"/>
      <c r="CU220" s="6"/>
      <c r="CV220" s="6"/>
      <c r="CW220" s="6"/>
      <c r="CX220" s="6"/>
      <c r="CY220" s="6"/>
      <c r="CZ220" s="6"/>
    </row>
    <row r="221">
      <c r="A221" s="5" t="s">
        <v>94</v>
      </c>
      <c r="B221" s="5" t="s">
        <v>1487</v>
      </c>
      <c r="C221" s="5" t="s">
        <v>2023</v>
      </c>
      <c r="D221" s="5">
        <v>666.0</v>
      </c>
      <c r="E221" s="5" t="s">
        <v>99</v>
      </c>
      <c r="F221" s="5">
        <v>1987.0</v>
      </c>
      <c r="G221" s="5" t="s">
        <v>191</v>
      </c>
      <c r="H221" s="5">
        <v>15.0</v>
      </c>
      <c r="I221" s="5" t="s">
        <v>144</v>
      </c>
      <c r="J221" s="5" t="s">
        <v>118</v>
      </c>
      <c r="K221" s="5" t="s">
        <v>618</v>
      </c>
      <c r="L221" s="5" t="s">
        <v>99</v>
      </c>
      <c r="M221" s="5" t="s">
        <v>1526</v>
      </c>
      <c r="N221" s="5">
        <v>12.0</v>
      </c>
      <c r="O221" s="28" t="s">
        <v>2078</v>
      </c>
      <c r="P221" s="5" t="s">
        <v>99</v>
      </c>
      <c r="Q221" s="5" t="s">
        <v>2079</v>
      </c>
      <c r="R221" s="5" t="s">
        <v>2080</v>
      </c>
      <c r="S221" s="5" t="s">
        <v>2029</v>
      </c>
      <c r="T221" s="5" t="s">
        <v>99</v>
      </c>
      <c r="U221" s="5" t="s">
        <v>99</v>
      </c>
      <c r="V221" s="5" t="s">
        <v>99</v>
      </c>
      <c r="W221" s="5" t="s">
        <v>99</v>
      </c>
      <c r="X221" s="5">
        <v>2030.0</v>
      </c>
      <c r="Y221" s="5" t="s">
        <v>99</v>
      </c>
      <c r="Z221" s="5" t="s">
        <v>161</v>
      </c>
      <c r="AA221" s="5" t="s">
        <v>278</v>
      </c>
      <c r="AB221" s="5">
        <v>59.0</v>
      </c>
      <c r="AC221" s="5" t="s">
        <v>2081</v>
      </c>
      <c r="AD221" s="5" t="s">
        <v>99</v>
      </c>
      <c r="AE221" s="5" t="s">
        <v>99</v>
      </c>
      <c r="AF221" s="5" t="s">
        <v>99</v>
      </c>
      <c r="AG221" s="5" t="s">
        <v>99</v>
      </c>
      <c r="AH221" s="15" t="s">
        <v>99</v>
      </c>
      <c r="AI221" s="22" t="s">
        <v>99</v>
      </c>
      <c r="AJ221" s="25" t="s">
        <v>99</v>
      </c>
      <c r="AK221" s="5" t="s">
        <v>99</v>
      </c>
      <c r="AL221" s="5" t="s">
        <v>99</v>
      </c>
      <c r="AM221" s="5" t="s">
        <v>99</v>
      </c>
      <c r="AN221" s="5" t="s">
        <v>99</v>
      </c>
      <c r="AO221" s="5" t="s">
        <v>99</v>
      </c>
      <c r="AP221" s="5" t="s">
        <v>99</v>
      </c>
      <c r="AQ221" s="5" t="s">
        <v>99</v>
      </c>
      <c r="AR221" s="5" t="s">
        <v>99</v>
      </c>
      <c r="AS221" s="5" t="s">
        <v>99</v>
      </c>
      <c r="AT221" s="5" t="s">
        <v>99</v>
      </c>
      <c r="AU221" s="5" t="s">
        <v>99</v>
      </c>
      <c r="AV221" s="5" t="s">
        <v>99</v>
      </c>
      <c r="AW221" s="5" t="s">
        <v>99</v>
      </c>
      <c r="AX221" s="5" t="s">
        <v>99</v>
      </c>
      <c r="AY221" s="5" t="s">
        <v>99</v>
      </c>
      <c r="AZ221" s="5" t="s">
        <v>99</v>
      </c>
      <c r="BA221" s="5" t="s">
        <v>99</v>
      </c>
      <c r="BB221" s="5" t="s">
        <v>99</v>
      </c>
      <c r="BC221" s="5" t="s">
        <v>99</v>
      </c>
      <c r="BD221" s="5" t="s">
        <v>99</v>
      </c>
      <c r="BE221" s="5" t="s">
        <v>99</v>
      </c>
      <c r="BF221" s="5" t="s">
        <v>99</v>
      </c>
      <c r="BG221" s="5" t="s">
        <v>99</v>
      </c>
      <c r="BH221" s="5" t="s">
        <v>99</v>
      </c>
      <c r="BI221" s="5" t="s">
        <v>99</v>
      </c>
      <c r="BJ221" s="5" t="s">
        <v>99</v>
      </c>
      <c r="BK221" s="5" t="s">
        <v>99</v>
      </c>
      <c r="BL221" s="5" t="s">
        <v>99</v>
      </c>
      <c r="BM221" s="5" t="s">
        <v>99</v>
      </c>
      <c r="BN221" s="5" t="s">
        <v>1555</v>
      </c>
      <c r="BO221" s="5" t="s">
        <v>99</v>
      </c>
      <c r="BP221" s="5" t="s">
        <v>99</v>
      </c>
      <c r="BQ221" s="5" t="s">
        <v>99</v>
      </c>
      <c r="BR221" s="5" t="s">
        <v>99</v>
      </c>
      <c r="BS221" s="5" t="s">
        <v>99</v>
      </c>
      <c r="BT221" s="5" t="s">
        <v>99</v>
      </c>
      <c r="BU221" s="5" t="s">
        <v>99</v>
      </c>
      <c r="BV221" s="5" t="s">
        <v>99</v>
      </c>
      <c r="BW221" s="5" t="s">
        <v>99</v>
      </c>
      <c r="BX221" s="5" t="s">
        <v>99</v>
      </c>
      <c r="BY221" s="5" t="s">
        <v>99</v>
      </c>
      <c r="BZ221" s="5" t="s">
        <v>99</v>
      </c>
      <c r="CA221" s="5" t="s">
        <v>99</v>
      </c>
      <c r="CB221" s="5" t="s">
        <v>99</v>
      </c>
      <c r="CC221" s="5" t="s">
        <v>99</v>
      </c>
      <c r="CD221" s="5" t="s">
        <v>99</v>
      </c>
      <c r="CE221" s="5" t="s">
        <v>99</v>
      </c>
      <c r="CF221" s="5" t="s">
        <v>99</v>
      </c>
      <c r="CG221" s="5" t="s">
        <v>99</v>
      </c>
      <c r="CH221" s="5" t="s">
        <v>99</v>
      </c>
      <c r="CI221" s="5" t="s">
        <v>99</v>
      </c>
      <c r="CJ221" s="5" t="s">
        <v>99</v>
      </c>
      <c r="CK221" s="5" t="s">
        <v>99</v>
      </c>
      <c r="CL221" s="5" t="s">
        <v>99</v>
      </c>
      <c r="CM221" s="5" t="s">
        <v>99</v>
      </c>
      <c r="CN221" s="5" t="s">
        <v>99</v>
      </c>
      <c r="CO221" s="5" t="s">
        <v>99</v>
      </c>
      <c r="CP221" s="13" t="s">
        <v>2082</v>
      </c>
      <c r="CQ221" s="6"/>
      <c r="CR221" s="6"/>
      <c r="CS221" s="6"/>
      <c r="CT221" s="6"/>
      <c r="CU221" s="6"/>
      <c r="CV221" s="6"/>
      <c r="CW221" s="6"/>
      <c r="CX221" s="6"/>
      <c r="CY221" s="6"/>
      <c r="CZ221" s="6"/>
    </row>
    <row r="222">
      <c r="A222" s="5" t="s">
        <v>94</v>
      </c>
      <c r="B222" s="5" t="s">
        <v>1487</v>
      </c>
      <c r="C222" s="5" t="s">
        <v>2023</v>
      </c>
      <c r="D222" s="5">
        <v>7967.0</v>
      </c>
      <c r="E222" s="5" t="s">
        <v>97</v>
      </c>
      <c r="F222" s="5">
        <v>1990.0</v>
      </c>
      <c r="G222" s="5" t="s">
        <v>143</v>
      </c>
      <c r="H222" s="5" t="s">
        <v>99</v>
      </c>
      <c r="I222" s="5" t="s">
        <v>144</v>
      </c>
      <c r="J222" s="5" t="s">
        <v>118</v>
      </c>
      <c r="K222" s="5" t="s">
        <v>193</v>
      </c>
      <c r="L222" s="5" t="s">
        <v>99</v>
      </c>
      <c r="M222" s="5" t="s">
        <v>99</v>
      </c>
      <c r="N222" s="5">
        <v>2.0</v>
      </c>
      <c r="O222" s="28" t="s">
        <v>2083</v>
      </c>
      <c r="P222" s="5" t="s">
        <v>2084</v>
      </c>
      <c r="Q222" s="5" t="s">
        <v>2085</v>
      </c>
      <c r="R222" s="5">
        <v>4370.0</v>
      </c>
      <c r="S222" s="5" t="s">
        <v>2086</v>
      </c>
      <c r="T222" s="5" t="s">
        <v>99</v>
      </c>
      <c r="U222" s="5" t="s">
        <v>99</v>
      </c>
      <c r="V222" s="5" t="s">
        <v>99</v>
      </c>
      <c r="W222" s="5" t="s">
        <v>99</v>
      </c>
      <c r="X222" s="5">
        <v>1030.0</v>
      </c>
      <c r="Y222" s="5">
        <v>75.0</v>
      </c>
      <c r="Z222" s="5" t="s">
        <v>161</v>
      </c>
      <c r="AA222" s="5" t="s">
        <v>99</v>
      </c>
      <c r="AB222" s="5" t="s">
        <v>99</v>
      </c>
      <c r="AC222" s="5" t="s">
        <v>1705</v>
      </c>
      <c r="AD222" s="5" t="s">
        <v>395</v>
      </c>
      <c r="AE222" s="5" t="s">
        <v>99</v>
      </c>
      <c r="AF222" s="5" t="s">
        <v>99</v>
      </c>
      <c r="AG222" s="6">
        <f>10/60</f>
        <v>0.1666666667</v>
      </c>
      <c r="AH222" s="27">
        <f>CONVERT(AI222, "ft", "m")</f>
        <v>91.44</v>
      </c>
      <c r="AI222" s="22">
        <v>300.0</v>
      </c>
      <c r="AJ222" s="24">
        <f>CONVERT(AI222, "ft", "yd")</f>
        <v>100</v>
      </c>
      <c r="AK222" s="5" t="s">
        <v>99</v>
      </c>
      <c r="AL222" s="5">
        <v>1.0</v>
      </c>
      <c r="AM222" s="5" t="s">
        <v>99</v>
      </c>
      <c r="AN222" s="5" t="s">
        <v>99</v>
      </c>
      <c r="AO222" s="5" t="s">
        <v>99</v>
      </c>
      <c r="AP222" s="5" t="s">
        <v>99</v>
      </c>
      <c r="AQ222" s="5" t="s">
        <v>99</v>
      </c>
      <c r="AR222" s="5" t="s">
        <v>99</v>
      </c>
      <c r="AS222" s="5" t="s">
        <v>99</v>
      </c>
      <c r="AT222" s="5" t="s">
        <v>99</v>
      </c>
      <c r="AU222" s="5" t="s">
        <v>99</v>
      </c>
      <c r="AV222" s="5" t="s">
        <v>99</v>
      </c>
      <c r="AW222" s="5" t="s">
        <v>99</v>
      </c>
      <c r="AX222" s="5" t="s">
        <v>99</v>
      </c>
      <c r="AY222" s="5" t="s">
        <v>99</v>
      </c>
      <c r="AZ222" s="5" t="s">
        <v>99</v>
      </c>
      <c r="BA222" s="5" t="s">
        <v>99</v>
      </c>
      <c r="BB222" s="5" t="s">
        <v>99</v>
      </c>
      <c r="BC222" s="5" t="s">
        <v>99</v>
      </c>
      <c r="BD222" s="5" t="s">
        <v>99</v>
      </c>
      <c r="BE222" s="5" t="s">
        <v>99</v>
      </c>
      <c r="BF222" s="5" t="s">
        <v>99</v>
      </c>
      <c r="BG222" s="5" t="s">
        <v>99</v>
      </c>
      <c r="BH222" s="5" t="s">
        <v>99</v>
      </c>
      <c r="BI222" s="5" t="s">
        <v>99</v>
      </c>
      <c r="BJ222" s="5" t="s">
        <v>99</v>
      </c>
      <c r="BK222" s="5" t="s">
        <v>99</v>
      </c>
      <c r="BL222" s="5" t="s">
        <v>99</v>
      </c>
      <c r="BM222" s="5" t="s">
        <v>99</v>
      </c>
      <c r="BN222" s="5" t="s">
        <v>99</v>
      </c>
      <c r="BO222" s="5" t="s">
        <v>99</v>
      </c>
      <c r="BP222" s="5" t="s">
        <v>99</v>
      </c>
      <c r="BQ222" s="5" t="s">
        <v>99</v>
      </c>
      <c r="BR222" s="5" t="s">
        <v>2087</v>
      </c>
      <c r="BS222" s="5" t="s">
        <v>99</v>
      </c>
      <c r="BT222" s="5" t="s">
        <v>99</v>
      </c>
      <c r="BU222" s="5" t="s">
        <v>99</v>
      </c>
      <c r="BV222" s="5" t="s">
        <v>99</v>
      </c>
      <c r="BW222" s="5" t="s">
        <v>99</v>
      </c>
      <c r="BX222" s="5" t="s">
        <v>99</v>
      </c>
      <c r="BY222" s="5" t="s">
        <v>99</v>
      </c>
      <c r="BZ222" s="5" t="s">
        <v>99</v>
      </c>
      <c r="CA222" s="5" t="s">
        <v>99</v>
      </c>
      <c r="CB222" s="5" t="s">
        <v>99</v>
      </c>
      <c r="CC222" s="5" t="s">
        <v>99</v>
      </c>
      <c r="CD222" s="5" t="s">
        <v>99</v>
      </c>
      <c r="CE222" s="5" t="s">
        <v>99</v>
      </c>
      <c r="CF222" s="5" t="s">
        <v>99</v>
      </c>
      <c r="CG222" s="5" t="s">
        <v>99</v>
      </c>
      <c r="CH222" s="5" t="s">
        <v>99</v>
      </c>
      <c r="CI222" s="5" t="s">
        <v>99</v>
      </c>
      <c r="CJ222" s="5" t="s">
        <v>99</v>
      </c>
      <c r="CK222" s="5" t="s">
        <v>99</v>
      </c>
      <c r="CL222" s="5" t="s">
        <v>99</v>
      </c>
      <c r="CM222" s="5" t="s">
        <v>99</v>
      </c>
      <c r="CN222" s="5" t="s">
        <v>99</v>
      </c>
      <c r="CO222" s="5" t="s">
        <v>99</v>
      </c>
      <c r="CP222" s="13" t="s">
        <v>2088</v>
      </c>
      <c r="CQ222" s="6"/>
      <c r="CR222" s="6"/>
      <c r="CS222" s="6"/>
      <c r="CT222" s="6"/>
      <c r="CU222" s="6"/>
      <c r="CV222" s="6"/>
      <c r="CW222" s="6"/>
      <c r="CX222" s="6"/>
      <c r="CY222" s="6"/>
      <c r="CZ222" s="6"/>
    </row>
    <row r="223">
      <c r="A223" s="5" t="s">
        <v>94</v>
      </c>
      <c r="B223" s="5" t="s">
        <v>1487</v>
      </c>
      <c r="C223" s="5" t="s">
        <v>2023</v>
      </c>
      <c r="D223" s="5">
        <v>7263.0</v>
      </c>
      <c r="E223" s="5" t="s">
        <v>97</v>
      </c>
      <c r="F223" s="5">
        <v>1994.0</v>
      </c>
      <c r="G223" s="5" t="s">
        <v>307</v>
      </c>
      <c r="H223" s="5" t="s">
        <v>99</v>
      </c>
      <c r="I223" s="5" t="s">
        <v>208</v>
      </c>
      <c r="J223" s="5" t="s">
        <v>101</v>
      </c>
      <c r="K223" s="5" t="s">
        <v>102</v>
      </c>
      <c r="L223" s="5" t="s">
        <v>99</v>
      </c>
      <c r="M223" s="5" t="s">
        <v>209</v>
      </c>
      <c r="N223" s="5">
        <v>1.0</v>
      </c>
      <c r="O223" s="28" t="s">
        <v>2089</v>
      </c>
      <c r="P223" s="5" t="s">
        <v>99</v>
      </c>
      <c r="Q223" s="5" t="s">
        <v>2090</v>
      </c>
      <c r="R223" s="5" t="s">
        <v>2091</v>
      </c>
      <c r="S223" s="5" t="s">
        <v>2080</v>
      </c>
      <c r="T223" s="5" t="s">
        <v>99</v>
      </c>
      <c r="U223" s="5" t="s">
        <v>99</v>
      </c>
      <c r="V223" s="5" t="s">
        <v>99</v>
      </c>
      <c r="W223" s="5" t="s">
        <v>99</v>
      </c>
      <c r="X223" s="5">
        <v>600.0</v>
      </c>
      <c r="Y223" s="5" t="s">
        <v>99</v>
      </c>
      <c r="Z223" s="5" t="s">
        <v>802</v>
      </c>
      <c r="AA223" s="5" t="s">
        <v>99</v>
      </c>
      <c r="AB223" s="5" t="s">
        <v>99</v>
      </c>
      <c r="AC223" s="5" t="s">
        <v>2092</v>
      </c>
      <c r="AD223" s="5" t="s">
        <v>2093</v>
      </c>
      <c r="AE223" s="5" t="s">
        <v>99</v>
      </c>
      <c r="AF223" s="5" t="s">
        <v>99</v>
      </c>
      <c r="AG223" s="5" t="s">
        <v>99</v>
      </c>
      <c r="AH223" s="5" t="s">
        <v>99</v>
      </c>
      <c r="AI223" s="5" t="s">
        <v>99</v>
      </c>
      <c r="AJ223" s="5" t="s">
        <v>99</v>
      </c>
      <c r="AK223" s="5" t="s">
        <v>99</v>
      </c>
      <c r="AL223" s="5">
        <v>1.0</v>
      </c>
      <c r="AM223" s="5" t="s">
        <v>99</v>
      </c>
      <c r="AN223" s="5" t="s">
        <v>99</v>
      </c>
      <c r="AO223" s="5" t="s">
        <v>99</v>
      </c>
      <c r="AP223" s="5" t="s">
        <v>99</v>
      </c>
      <c r="AQ223" s="5" t="s">
        <v>99</v>
      </c>
      <c r="AR223" s="5" t="s">
        <v>99</v>
      </c>
      <c r="AS223" s="5" t="s">
        <v>99</v>
      </c>
      <c r="AT223" s="5" t="s">
        <v>99</v>
      </c>
      <c r="AU223" s="5" t="s">
        <v>99</v>
      </c>
      <c r="AV223" s="5" t="s">
        <v>281</v>
      </c>
      <c r="AW223" s="5" t="s">
        <v>99</v>
      </c>
      <c r="AX223" s="5" t="s">
        <v>99</v>
      </c>
      <c r="AY223" s="5" t="s">
        <v>99</v>
      </c>
      <c r="AZ223" s="5" t="s">
        <v>99</v>
      </c>
      <c r="BA223" s="5" t="s">
        <v>99</v>
      </c>
      <c r="BB223" s="5" t="s">
        <v>99</v>
      </c>
      <c r="BC223" s="5" t="s">
        <v>99</v>
      </c>
      <c r="BD223" s="5" t="s">
        <v>99</v>
      </c>
      <c r="BE223" s="5" t="s">
        <v>99</v>
      </c>
      <c r="BF223" s="5" t="s">
        <v>99</v>
      </c>
      <c r="BG223" s="5" t="s">
        <v>99</v>
      </c>
      <c r="BH223" s="5" t="s">
        <v>99</v>
      </c>
      <c r="BI223" s="5" t="s">
        <v>99</v>
      </c>
      <c r="BJ223" s="5" t="s">
        <v>99</v>
      </c>
      <c r="BK223" s="5" t="s">
        <v>99</v>
      </c>
      <c r="BL223" s="5" t="s">
        <v>99</v>
      </c>
      <c r="BM223" s="5" t="s">
        <v>99</v>
      </c>
      <c r="BN223" s="5" t="s">
        <v>209</v>
      </c>
      <c r="BO223" s="5" t="s">
        <v>99</v>
      </c>
      <c r="BP223" s="5" t="s">
        <v>2094</v>
      </c>
      <c r="BQ223" s="5" t="s">
        <v>113</v>
      </c>
      <c r="BR223" s="5" t="s">
        <v>99</v>
      </c>
      <c r="BS223" s="5" t="s">
        <v>99</v>
      </c>
      <c r="BT223" s="5" t="s">
        <v>99</v>
      </c>
      <c r="BU223" s="5" t="s">
        <v>99</v>
      </c>
      <c r="BV223" s="5" t="s">
        <v>99</v>
      </c>
      <c r="BW223" s="5" t="s">
        <v>99</v>
      </c>
      <c r="BX223" s="5" t="s">
        <v>99</v>
      </c>
      <c r="BY223" s="5" t="s">
        <v>99</v>
      </c>
      <c r="BZ223" s="5" t="s">
        <v>99</v>
      </c>
      <c r="CA223" s="5" t="s">
        <v>99</v>
      </c>
      <c r="CB223" s="5" t="s">
        <v>99</v>
      </c>
      <c r="CC223" s="5" t="s">
        <v>99</v>
      </c>
      <c r="CD223" s="5" t="s">
        <v>99</v>
      </c>
      <c r="CE223" s="5" t="s">
        <v>99</v>
      </c>
      <c r="CF223" s="5" t="s">
        <v>99</v>
      </c>
      <c r="CG223" s="5" t="s">
        <v>99</v>
      </c>
      <c r="CH223" s="5" t="s">
        <v>99</v>
      </c>
      <c r="CI223" s="5" t="s">
        <v>99</v>
      </c>
      <c r="CJ223" s="5" t="s">
        <v>99</v>
      </c>
      <c r="CK223" s="28" t="s">
        <v>2095</v>
      </c>
      <c r="CL223" s="5" t="s">
        <v>99</v>
      </c>
      <c r="CM223" s="5" t="s">
        <v>99</v>
      </c>
      <c r="CN223" s="5" t="s">
        <v>99</v>
      </c>
      <c r="CO223" s="5" t="s">
        <v>99</v>
      </c>
      <c r="CP223" s="13" t="s">
        <v>2096</v>
      </c>
      <c r="CQ223" s="6"/>
      <c r="CR223" s="6"/>
      <c r="CS223" s="6"/>
      <c r="CT223" s="6"/>
      <c r="CU223" s="6"/>
      <c r="CV223" s="6"/>
      <c r="CW223" s="6"/>
      <c r="CX223" s="6"/>
      <c r="CY223" s="6"/>
      <c r="CZ223" s="6"/>
    </row>
    <row r="224">
      <c r="A224" s="5" t="s">
        <v>94</v>
      </c>
      <c r="B224" s="5" t="s">
        <v>1487</v>
      </c>
      <c r="C224" s="5" t="s">
        <v>2023</v>
      </c>
      <c r="D224" s="5">
        <v>412.0</v>
      </c>
      <c r="E224" s="5" t="s">
        <v>99</v>
      </c>
      <c r="F224" s="5" t="s">
        <v>2097</v>
      </c>
      <c r="G224" s="5" t="s">
        <v>99</v>
      </c>
      <c r="H224" s="5" t="s">
        <v>99</v>
      </c>
      <c r="I224" s="5" t="s">
        <v>144</v>
      </c>
      <c r="J224" s="5" t="s">
        <v>118</v>
      </c>
      <c r="K224" s="5" t="s">
        <v>618</v>
      </c>
      <c r="L224" s="5" t="s">
        <v>99</v>
      </c>
      <c r="M224" s="5" t="s">
        <v>365</v>
      </c>
      <c r="N224" s="5">
        <v>2.0</v>
      </c>
      <c r="O224" s="28" t="s">
        <v>2098</v>
      </c>
      <c r="P224" s="5" t="s">
        <v>2099</v>
      </c>
      <c r="Q224" s="5" t="s">
        <v>2027</v>
      </c>
      <c r="R224" s="5" t="s">
        <v>2100</v>
      </c>
      <c r="S224" s="5" t="s">
        <v>2101</v>
      </c>
      <c r="T224" s="5" t="s">
        <v>99</v>
      </c>
      <c r="U224" s="5" t="s">
        <v>99</v>
      </c>
      <c r="V224" s="5" t="s">
        <v>99</v>
      </c>
      <c r="W224" s="5" t="s">
        <v>99</v>
      </c>
      <c r="X224" s="5" t="s">
        <v>99</v>
      </c>
      <c r="Y224" s="5" t="s">
        <v>184</v>
      </c>
      <c r="Z224" s="5" t="s">
        <v>161</v>
      </c>
      <c r="AA224" s="5" t="s">
        <v>99</v>
      </c>
      <c r="AB224" s="5" t="s">
        <v>99</v>
      </c>
      <c r="AC224" s="5" t="s">
        <v>2102</v>
      </c>
      <c r="AD224" s="5" t="s">
        <v>2103</v>
      </c>
      <c r="AE224" s="5" t="s">
        <v>99</v>
      </c>
      <c r="AF224" s="5" t="s">
        <v>99</v>
      </c>
      <c r="AG224" s="5" t="s">
        <v>99</v>
      </c>
      <c r="AH224" s="5" t="s">
        <v>99</v>
      </c>
      <c r="AI224" s="5" t="s">
        <v>99</v>
      </c>
      <c r="AJ224" s="5" t="s">
        <v>99</v>
      </c>
      <c r="AK224" s="5" t="s">
        <v>99</v>
      </c>
      <c r="AL224" s="5" t="s">
        <v>99</v>
      </c>
      <c r="AM224" s="5" t="s">
        <v>99</v>
      </c>
      <c r="AN224" s="5" t="s">
        <v>99</v>
      </c>
      <c r="AO224" s="5" t="s">
        <v>99</v>
      </c>
      <c r="AP224" s="5" t="s">
        <v>99</v>
      </c>
      <c r="AQ224" s="5" t="s">
        <v>99</v>
      </c>
      <c r="AR224" s="5" t="s">
        <v>99</v>
      </c>
      <c r="AS224" s="5" t="s">
        <v>99</v>
      </c>
      <c r="AT224" s="5" t="s">
        <v>99</v>
      </c>
      <c r="AU224" s="5" t="s">
        <v>99</v>
      </c>
      <c r="AV224" s="5" t="s">
        <v>99</v>
      </c>
      <c r="AW224" s="5" t="s">
        <v>99</v>
      </c>
      <c r="AX224" s="5" t="s">
        <v>99</v>
      </c>
      <c r="AY224" s="5" t="s">
        <v>99</v>
      </c>
      <c r="AZ224" s="5" t="s">
        <v>99</v>
      </c>
      <c r="BA224" s="5" t="s">
        <v>99</v>
      </c>
      <c r="BB224" s="5" t="s">
        <v>99</v>
      </c>
      <c r="BC224" s="5" t="s">
        <v>99</v>
      </c>
      <c r="BD224" s="5" t="s">
        <v>99</v>
      </c>
      <c r="BE224" s="5" t="s">
        <v>99</v>
      </c>
      <c r="BF224" s="5" t="s">
        <v>99</v>
      </c>
      <c r="BG224" s="5" t="s">
        <v>99</v>
      </c>
      <c r="BH224" s="5" t="s">
        <v>99</v>
      </c>
      <c r="BI224" s="5" t="s">
        <v>99</v>
      </c>
      <c r="BJ224" s="5" t="s">
        <v>99</v>
      </c>
      <c r="BK224" s="5" t="s">
        <v>99</v>
      </c>
      <c r="BL224" s="5" t="s">
        <v>99</v>
      </c>
      <c r="BM224" s="5" t="s">
        <v>99</v>
      </c>
      <c r="BN224" s="5" t="s">
        <v>2104</v>
      </c>
      <c r="BO224" s="5" t="s">
        <v>99</v>
      </c>
      <c r="BP224" s="5" t="s">
        <v>99</v>
      </c>
      <c r="BQ224" s="5" t="s">
        <v>99</v>
      </c>
      <c r="BR224" s="5" t="s">
        <v>99</v>
      </c>
      <c r="BS224" s="5" t="s">
        <v>99</v>
      </c>
      <c r="BT224" s="5" t="s">
        <v>99</v>
      </c>
      <c r="BU224" s="5" t="s">
        <v>99</v>
      </c>
      <c r="BV224" s="5" t="s">
        <v>99</v>
      </c>
      <c r="BW224" s="5" t="s">
        <v>99</v>
      </c>
      <c r="BX224" s="5" t="s">
        <v>99</v>
      </c>
      <c r="BY224" s="5" t="s">
        <v>99</v>
      </c>
      <c r="BZ224" s="5" t="s">
        <v>99</v>
      </c>
      <c r="CA224" s="5" t="s">
        <v>99</v>
      </c>
      <c r="CB224" s="5" t="s">
        <v>99</v>
      </c>
      <c r="CC224" s="5" t="s">
        <v>99</v>
      </c>
      <c r="CD224" s="5" t="s">
        <v>99</v>
      </c>
      <c r="CE224" s="5" t="s">
        <v>99</v>
      </c>
      <c r="CF224" s="5" t="s">
        <v>99</v>
      </c>
      <c r="CG224" s="5" t="s">
        <v>99</v>
      </c>
      <c r="CH224" s="5" t="s">
        <v>99</v>
      </c>
      <c r="CI224" s="5" t="s">
        <v>99</v>
      </c>
      <c r="CJ224" s="5" t="s">
        <v>99</v>
      </c>
      <c r="CK224" s="28" t="s">
        <v>2105</v>
      </c>
      <c r="CL224" s="5" t="s">
        <v>99</v>
      </c>
      <c r="CM224" s="5" t="s">
        <v>99</v>
      </c>
      <c r="CN224" s="5" t="s">
        <v>99</v>
      </c>
      <c r="CO224" s="5" t="s">
        <v>99</v>
      </c>
      <c r="CP224" s="13" t="s">
        <v>2106</v>
      </c>
      <c r="CQ224" s="6"/>
      <c r="CR224" s="6"/>
      <c r="CS224" s="6"/>
      <c r="CT224" s="6"/>
      <c r="CU224" s="6"/>
      <c r="CV224" s="6"/>
      <c r="CW224" s="6"/>
      <c r="CX224" s="6"/>
      <c r="CY224" s="6"/>
      <c r="CZ224" s="6"/>
    </row>
    <row r="225">
      <c r="A225" s="5" t="s">
        <v>94</v>
      </c>
      <c r="B225" s="5" t="s">
        <v>1487</v>
      </c>
      <c r="C225" s="5" t="s">
        <v>2023</v>
      </c>
      <c r="D225" s="5">
        <v>663.0</v>
      </c>
      <c r="E225" s="5" t="s">
        <v>99</v>
      </c>
      <c r="F225" s="5">
        <v>1996.0</v>
      </c>
      <c r="G225" s="5" t="s">
        <v>191</v>
      </c>
      <c r="H225" s="5" t="s">
        <v>99</v>
      </c>
      <c r="I225" s="5" t="s">
        <v>144</v>
      </c>
      <c r="J225" s="5" t="s">
        <v>118</v>
      </c>
      <c r="K225" s="5" t="s">
        <v>145</v>
      </c>
      <c r="L225" s="5" t="s">
        <v>99</v>
      </c>
      <c r="M225" s="5" t="s">
        <v>99</v>
      </c>
      <c r="N225" s="5">
        <v>2.0</v>
      </c>
      <c r="O225" s="28" t="s">
        <v>2107</v>
      </c>
      <c r="P225" s="5" t="s">
        <v>2108</v>
      </c>
      <c r="Q225" s="5" t="s">
        <v>99</v>
      </c>
      <c r="R225" s="5" t="s">
        <v>99</v>
      </c>
      <c r="S225" s="5" t="s">
        <v>2045</v>
      </c>
      <c r="T225" s="5" t="s">
        <v>99</v>
      </c>
      <c r="U225" s="5" t="s">
        <v>99</v>
      </c>
      <c r="V225" s="5" t="s">
        <v>99</v>
      </c>
      <c r="W225" s="5" t="s">
        <v>99</v>
      </c>
      <c r="X225" s="5">
        <v>1330.0</v>
      </c>
      <c r="Y225" s="5" t="s">
        <v>99</v>
      </c>
      <c r="Z225" s="5" t="s">
        <v>99</v>
      </c>
      <c r="AA225" s="5" t="s">
        <v>99</v>
      </c>
      <c r="AB225" s="5" t="s">
        <v>99</v>
      </c>
      <c r="AC225" s="5" t="s">
        <v>99</v>
      </c>
      <c r="AD225" s="5" t="s">
        <v>99</v>
      </c>
      <c r="AE225" s="5" t="s">
        <v>99</v>
      </c>
      <c r="AF225" s="5" t="s">
        <v>99</v>
      </c>
      <c r="AG225" s="5" t="s">
        <v>99</v>
      </c>
      <c r="AH225" s="5" t="s">
        <v>99</v>
      </c>
      <c r="AI225" s="5" t="s">
        <v>99</v>
      </c>
      <c r="AJ225" s="5" t="s">
        <v>99</v>
      </c>
      <c r="AK225" s="5" t="s">
        <v>99</v>
      </c>
      <c r="AL225" s="5">
        <v>1.0</v>
      </c>
      <c r="AM225" s="5" t="s">
        <v>99</v>
      </c>
      <c r="AN225" s="5" t="s">
        <v>99</v>
      </c>
      <c r="AO225" s="5" t="s">
        <v>99</v>
      </c>
      <c r="AP225" s="5" t="s">
        <v>99</v>
      </c>
      <c r="AQ225" s="5" t="s">
        <v>99</v>
      </c>
      <c r="AR225" s="5" t="s">
        <v>99</v>
      </c>
      <c r="AS225" s="5" t="s">
        <v>99</v>
      </c>
      <c r="AT225" s="5" t="s">
        <v>99</v>
      </c>
      <c r="AU225" s="5" t="s">
        <v>99</v>
      </c>
      <c r="AV225" s="5" t="s">
        <v>99</v>
      </c>
      <c r="AW225" s="5" t="s">
        <v>99</v>
      </c>
      <c r="AX225" s="5" t="s">
        <v>99</v>
      </c>
      <c r="AY225" s="5" t="s">
        <v>99</v>
      </c>
      <c r="AZ225" s="5" t="s">
        <v>99</v>
      </c>
      <c r="BA225" s="5" t="s">
        <v>99</v>
      </c>
      <c r="BB225" s="5" t="s">
        <v>99</v>
      </c>
      <c r="BC225" s="5" t="s">
        <v>99</v>
      </c>
      <c r="BD225" s="5" t="s">
        <v>99</v>
      </c>
      <c r="BE225" s="5" t="s">
        <v>99</v>
      </c>
      <c r="BF225" s="5" t="s">
        <v>99</v>
      </c>
      <c r="BG225" s="5" t="s">
        <v>99</v>
      </c>
      <c r="BH225" s="5" t="s">
        <v>99</v>
      </c>
      <c r="BI225" s="5" t="s">
        <v>99</v>
      </c>
      <c r="BJ225" s="5" t="s">
        <v>99</v>
      </c>
      <c r="BK225" s="5" t="s">
        <v>99</v>
      </c>
      <c r="BL225" s="5" t="s">
        <v>99</v>
      </c>
      <c r="BM225" s="5" t="s">
        <v>99</v>
      </c>
      <c r="BN225" s="5" t="s">
        <v>99</v>
      </c>
      <c r="BO225" s="5" t="s">
        <v>99</v>
      </c>
      <c r="BP225" s="5" t="s">
        <v>99</v>
      </c>
      <c r="BQ225" s="5" t="s">
        <v>113</v>
      </c>
      <c r="BR225" s="5" t="s">
        <v>99</v>
      </c>
      <c r="BS225" s="5" t="s">
        <v>99</v>
      </c>
      <c r="BT225" s="5" t="s">
        <v>99</v>
      </c>
      <c r="BU225" s="5">
        <v>1.0</v>
      </c>
      <c r="BV225" s="5">
        <v>10.0</v>
      </c>
      <c r="BW225" s="5" t="s">
        <v>99</v>
      </c>
      <c r="BX225" s="6">
        <f>(12+15)/2</f>
        <v>13.5</v>
      </c>
      <c r="BY225" s="5" t="s">
        <v>99</v>
      </c>
      <c r="BZ225" s="5" t="s">
        <v>99</v>
      </c>
      <c r="CA225" s="5" t="s">
        <v>99</v>
      </c>
      <c r="CB225" s="5" t="s">
        <v>99</v>
      </c>
      <c r="CC225" s="5" t="s">
        <v>99</v>
      </c>
      <c r="CD225" s="5" t="s">
        <v>99</v>
      </c>
      <c r="CE225" s="5" t="s">
        <v>99</v>
      </c>
      <c r="CF225" s="5" t="s">
        <v>99</v>
      </c>
      <c r="CG225" s="5" t="s">
        <v>99</v>
      </c>
      <c r="CH225" s="5">
        <v>4.25</v>
      </c>
      <c r="CI225" s="5" t="s">
        <v>99</v>
      </c>
      <c r="CJ225" s="5" t="s">
        <v>99</v>
      </c>
      <c r="CK225" s="5" t="s">
        <v>99</v>
      </c>
      <c r="CL225" s="5" t="s">
        <v>99</v>
      </c>
      <c r="CM225" s="5" t="s">
        <v>99</v>
      </c>
      <c r="CN225" s="5" t="s">
        <v>99</v>
      </c>
      <c r="CO225" s="5" t="s">
        <v>99</v>
      </c>
      <c r="CP225" s="13" t="s">
        <v>2109</v>
      </c>
      <c r="CQ225" s="6"/>
      <c r="CR225" s="6"/>
      <c r="CS225" s="6"/>
      <c r="CT225" s="6"/>
      <c r="CU225" s="6"/>
      <c r="CV225" s="6"/>
      <c r="CW225" s="6"/>
      <c r="CX225" s="6"/>
      <c r="CY225" s="6"/>
      <c r="CZ225" s="6"/>
    </row>
    <row r="226">
      <c r="A226" s="5" t="s">
        <v>94</v>
      </c>
      <c r="B226" s="5" t="s">
        <v>1487</v>
      </c>
      <c r="C226" s="5" t="s">
        <v>2023</v>
      </c>
      <c r="D226" s="5">
        <v>665.0</v>
      </c>
      <c r="E226" s="5" t="s">
        <v>99</v>
      </c>
      <c r="F226" s="5">
        <v>1996.0</v>
      </c>
      <c r="G226" s="5" t="s">
        <v>129</v>
      </c>
      <c r="H226" s="5">
        <v>10.0</v>
      </c>
      <c r="I226" s="5" t="s">
        <v>130</v>
      </c>
      <c r="J226" s="5" t="s">
        <v>118</v>
      </c>
      <c r="K226" s="5" t="s">
        <v>618</v>
      </c>
      <c r="L226" s="5" t="s">
        <v>193</v>
      </c>
      <c r="M226" s="5" t="s">
        <v>365</v>
      </c>
      <c r="N226" s="5">
        <v>1.0</v>
      </c>
      <c r="O226" s="28" t="s">
        <v>2110</v>
      </c>
      <c r="P226" s="5" t="s">
        <v>2111</v>
      </c>
      <c r="Q226" s="5" t="s">
        <v>99</v>
      </c>
      <c r="R226" s="5" t="s">
        <v>2044</v>
      </c>
      <c r="S226" s="5" t="s">
        <v>2029</v>
      </c>
      <c r="T226" s="5" t="s">
        <v>99</v>
      </c>
      <c r="U226" s="5" t="s">
        <v>99</v>
      </c>
      <c r="V226" s="5" t="s">
        <v>99</v>
      </c>
      <c r="W226" s="5" t="s">
        <v>99</v>
      </c>
      <c r="X226" s="5">
        <v>2230.0</v>
      </c>
      <c r="Y226" s="5" t="s">
        <v>99</v>
      </c>
      <c r="Z226" s="5" t="s">
        <v>99</v>
      </c>
      <c r="AA226" s="5" t="s">
        <v>214</v>
      </c>
      <c r="AB226" s="5">
        <v>6.0</v>
      </c>
      <c r="AC226" s="5" t="s">
        <v>2112</v>
      </c>
      <c r="AD226" s="5" t="s">
        <v>2103</v>
      </c>
      <c r="AE226" s="5" t="s">
        <v>99</v>
      </c>
      <c r="AF226" s="5" t="s">
        <v>99</v>
      </c>
      <c r="AG226" s="5">
        <v>60.0</v>
      </c>
      <c r="AH226" s="23" t="s">
        <v>99</v>
      </c>
      <c r="AI226" s="22" t="s">
        <v>99</v>
      </c>
      <c r="AJ226" s="5" t="s">
        <v>99</v>
      </c>
      <c r="AK226" s="5" t="s">
        <v>99</v>
      </c>
      <c r="AL226" s="5" t="s">
        <v>99</v>
      </c>
      <c r="AM226" s="5" t="s">
        <v>99</v>
      </c>
      <c r="AN226" s="5" t="s">
        <v>99</v>
      </c>
      <c r="AO226" s="5" t="s">
        <v>99</v>
      </c>
      <c r="AP226" s="5" t="s">
        <v>99</v>
      </c>
      <c r="AQ226" s="5" t="s">
        <v>99</v>
      </c>
      <c r="AR226" s="5" t="s">
        <v>99</v>
      </c>
      <c r="AS226" s="5" t="s">
        <v>99</v>
      </c>
      <c r="AT226" s="5" t="s">
        <v>99</v>
      </c>
      <c r="AU226" s="5" t="s">
        <v>99</v>
      </c>
      <c r="AV226" s="5" t="s">
        <v>99</v>
      </c>
      <c r="AW226" s="5" t="s">
        <v>99</v>
      </c>
      <c r="AX226" s="5" t="s">
        <v>99</v>
      </c>
      <c r="AY226" s="5" t="s">
        <v>99</v>
      </c>
      <c r="AZ226" s="5" t="s">
        <v>99</v>
      </c>
      <c r="BA226" s="5" t="s">
        <v>99</v>
      </c>
      <c r="BB226" s="5" t="s">
        <v>99</v>
      </c>
      <c r="BC226" s="5" t="s">
        <v>99</v>
      </c>
      <c r="BD226" s="5" t="s">
        <v>99</v>
      </c>
      <c r="BE226" s="5" t="s">
        <v>99</v>
      </c>
      <c r="BF226" s="5" t="s">
        <v>99</v>
      </c>
      <c r="BG226" s="5" t="s">
        <v>99</v>
      </c>
      <c r="BH226" s="5" t="s">
        <v>99</v>
      </c>
      <c r="BI226" s="5" t="s">
        <v>99</v>
      </c>
      <c r="BJ226" s="5" t="s">
        <v>99</v>
      </c>
      <c r="BK226" s="5" t="s">
        <v>99</v>
      </c>
      <c r="BL226" s="5" t="s">
        <v>99</v>
      </c>
      <c r="BM226" s="5" t="s">
        <v>99</v>
      </c>
      <c r="BN226" s="5" t="s">
        <v>2075</v>
      </c>
      <c r="BO226" s="5" t="s">
        <v>99</v>
      </c>
      <c r="BP226" s="5" t="s">
        <v>99</v>
      </c>
      <c r="BQ226" s="5" t="s">
        <v>99</v>
      </c>
      <c r="BR226" s="5" t="s">
        <v>2113</v>
      </c>
      <c r="BS226" s="5" t="s">
        <v>99</v>
      </c>
      <c r="BT226" s="5" t="s">
        <v>99</v>
      </c>
      <c r="BU226" s="5" t="s">
        <v>99</v>
      </c>
      <c r="BV226" s="5" t="s">
        <v>99</v>
      </c>
      <c r="BW226" s="5" t="s">
        <v>99</v>
      </c>
      <c r="BX226" s="5" t="s">
        <v>99</v>
      </c>
      <c r="BY226" s="5" t="s">
        <v>99</v>
      </c>
      <c r="BZ226" s="5" t="s">
        <v>99</v>
      </c>
      <c r="CA226" s="5" t="s">
        <v>99</v>
      </c>
      <c r="CB226" s="5" t="s">
        <v>99</v>
      </c>
      <c r="CC226" s="5" t="s">
        <v>99</v>
      </c>
      <c r="CD226" s="5" t="s">
        <v>99</v>
      </c>
      <c r="CE226" s="5" t="s">
        <v>99</v>
      </c>
      <c r="CF226" s="5" t="s">
        <v>99</v>
      </c>
      <c r="CG226" s="5" t="s">
        <v>99</v>
      </c>
      <c r="CH226" s="5" t="s">
        <v>99</v>
      </c>
      <c r="CI226" s="5" t="s">
        <v>99</v>
      </c>
      <c r="CJ226" s="5" t="s">
        <v>99</v>
      </c>
      <c r="CK226" s="5" t="s">
        <v>99</v>
      </c>
      <c r="CL226" s="5" t="s">
        <v>99</v>
      </c>
      <c r="CM226" s="5" t="s">
        <v>99</v>
      </c>
      <c r="CN226" s="5" t="s">
        <v>99</v>
      </c>
      <c r="CO226" s="5" t="s">
        <v>99</v>
      </c>
      <c r="CP226" s="13" t="s">
        <v>2114</v>
      </c>
      <c r="CQ226" s="6"/>
      <c r="CR226" s="6"/>
      <c r="CS226" s="6"/>
      <c r="CT226" s="6"/>
      <c r="CU226" s="6"/>
      <c r="CV226" s="6"/>
      <c r="CW226" s="6"/>
      <c r="CX226" s="6"/>
      <c r="CY226" s="6"/>
      <c r="CZ226" s="6"/>
    </row>
    <row r="227">
      <c r="A227" s="5" t="s">
        <v>94</v>
      </c>
      <c r="B227" s="5" t="s">
        <v>1487</v>
      </c>
      <c r="C227" s="5" t="s">
        <v>2023</v>
      </c>
      <c r="D227" s="5">
        <v>664.0</v>
      </c>
      <c r="E227" s="5" t="s">
        <v>99</v>
      </c>
      <c r="F227" s="5">
        <v>1996.0</v>
      </c>
      <c r="G227" s="5" t="s">
        <v>234</v>
      </c>
      <c r="H227" s="5">
        <v>5.0</v>
      </c>
      <c r="I227" s="5" t="s">
        <v>130</v>
      </c>
      <c r="J227" s="5" t="s">
        <v>101</v>
      </c>
      <c r="K227" s="5" t="s">
        <v>102</v>
      </c>
      <c r="L227" s="5" t="s">
        <v>99</v>
      </c>
      <c r="M227" s="5" t="s">
        <v>209</v>
      </c>
      <c r="N227" s="5">
        <v>1.0</v>
      </c>
      <c r="O227" s="28" t="s">
        <v>2115</v>
      </c>
      <c r="P227" s="5" t="s">
        <v>2116</v>
      </c>
      <c r="Q227" s="5" t="s">
        <v>2085</v>
      </c>
      <c r="R227" s="5" t="s">
        <v>2100</v>
      </c>
      <c r="S227" s="5" t="s">
        <v>99</v>
      </c>
      <c r="T227" s="5" t="s">
        <v>99</v>
      </c>
      <c r="U227" s="5" t="s">
        <v>99</v>
      </c>
      <c r="V227" s="5" t="s">
        <v>99</v>
      </c>
      <c r="W227" s="5" t="s">
        <v>99</v>
      </c>
      <c r="X227" s="5">
        <v>1907.0</v>
      </c>
      <c r="Y227" s="5" t="s">
        <v>99</v>
      </c>
      <c r="Z227" s="5" t="s">
        <v>99</v>
      </c>
      <c r="AA227" s="5" t="s">
        <v>214</v>
      </c>
      <c r="AB227" s="5">
        <v>30.0</v>
      </c>
      <c r="AC227" s="5" t="s">
        <v>279</v>
      </c>
      <c r="AD227" s="5" t="s">
        <v>395</v>
      </c>
      <c r="AE227" s="5" t="s">
        <v>99</v>
      </c>
      <c r="AF227" s="5" t="s">
        <v>99</v>
      </c>
      <c r="AG227" s="5" t="s">
        <v>99</v>
      </c>
      <c r="AH227" s="27">
        <f>CONVERT(AI227, "ft", "m")</f>
        <v>15.24</v>
      </c>
      <c r="AI227" s="22">
        <v>50.0</v>
      </c>
      <c r="AJ227" s="24">
        <f>CONVERT(AI227, "ft", "yd")</f>
        <v>16.66666667</v>
      </c>
      <c r="AK227" s="5" t="s">
        <v>99</v>
      </c>
      <c r="AL227" s="5">
        <v>1.0</v>
      </c>
      <c r="AM227" s="5">
        <v>6.8</v>
      </c>
      <c r="AN227" s="5" t="s">
        <v>99</v>
      </c>
      <c r="AO227" s="5" t="s">
        <v>99</v>
      </c>
      <c r="AP227" s="5" t="s">
        <v>99</v>
      </c>
      <c r="AQ227" s="5" t="s">
        <v>99</v>
      </c>
      <c r="AR227" s="5" t="s">
        <v>99</v>
      </c>
      <c r="AS227" s="5" t="s">
        <v>99</v>
      </c>
      <c r="AT227" s="5" t="s">
        <v>99</v>
      </c>
      <c r="AU227" s="5" t="s">
        <v>99</v>
      </c>
      <c r="AV227" s="5" t="s">
        <v>164</v>
      </c>
      <c r="AW227" s="5" t="s">
        <v>99</v>
      </c>
      <c r="AX227" s="5" t="s">
        <v>99</v>
      </c>
      <c r="AY227" s="5" t="s">
        <v>99</v>
      </c>
      <c r="AZ227" s="5" t="s">
        <v>99</v>
      </c>
      <c r="BA227" s="5" t="s">
        <v>99</v>
      </c>
      <c r="BB227" s="5" t="s">
        <v>99</v>
      </c>
      <c r="BC227" s="5" t="s">
        <v>99</v>
      </c>
      <c r="BD227" s="5" t="s">
        <v>99</v>
      </c>
      <c r="BE227" s="5" t="s">
        <v>99</v>
      </c>
      <c r="BF227" s="5" t="s">
        <v>650</v>
      </c>
      <c r="BG227" s="5" t="s">
        <v>300</v>
      </c>
      <c r="BH227" s="5" t="s">
        <v>99</v>
      </c>
      <c r="BI227" s="5" t="s">
        <v>99</v>
      </c>
      <c r="BJ227" s="5" t="s">
        <v>681</v>
      </c>
      <c r="BK227" s="5" t="s">
        <v>99</v>
      </c>
      <c r="BL227" s="5" t="s">
        <v>2117</v>
      </c>
      <c r="BM227" s="5" t="s">
        <v>99</v>
      </c>
      <c r="BN227" s="5" t="s">
        <v>209</v>
      </c>
      <c r="BO227" s="5" t="s">
        <v>99</v>
      </c>
      <c r="BP227" s="29" t="s">
        <v>2118</v>
      </c>
      <c r="BQ227" s="5" t="s">
        <v>113</v>
      </c>
      <c r="BR227" s="5" t="s">
        <v>99</v>
      </c>
      <c r="BS227" s="5" t="s">
        <v>99</v>
      </c>
      <c r="BT227" s="5" t="s">
        <v>99</v>
      </c>
      <c r="BU227" s="5" t="s">
        <v>99</v>
      </c>
      <c r="BV227" s="5" t="s">
        <v>99</v>
      </c>
      <c r="BW227" s="5" t="s">
        <v>99</v>
      </c>
      <c r="BX227" s="5" t="s">
        <v>99</v>
      </c>
      <c r="BY227" s="5" t="s">
        <v>99</v>
      </c>
      <c r="BZ227" s="5" t="s">
        <v>99</v>
      </c>
      <c r="CA227" s="5" t="s">
        <v>99</v>
      </c>
      <c r="CB227" s="5" t="s">
        <v>99</v>
      </c>
      <c r="CC227" s="5" t="s">
        <v>99</v>
      </c>
      <c r="CD227" s="5" t="s">
        <v>99</v>
      </c>
      <c r="CE227" s="5" t="s">
        <v>99</v>
      </c>
      <c r="CF227" s="5" t="s">
        <v>99</v>
      </c>
      <c r="CG227" s="5" t="s">
        <v>99</v>
      </c>
      <c r="CH227" s="5" t="s">
        <v>99</v>
      </c>
      <c r="CI227" s="5" t="s">
        <v>99</v>
      </c>
      <c r="CJ227" s="5" t="s">
        <v>2119</v>
      </c>
      <c r="CK227" s="5" t="s">
        <v>99</v>
      </c>
      <c r="CL227" s="5" t="s">
        <v>99</v>
      </c>
      <c r="CM227" s="5" t="s">
        <v>99</v>
      </c>
      <c r="CN227" s="5" t="s">
        <v>99</v>
      </c>
      <c r="CO227" s="5" t="s">
        <v>99</v>
      </c>
      <c r="CP227" s="13" t="s">
        <v>2120</v>
      </c>
      <c r="CQ227" s="6"/>
      <c r="CR227" s="6"/>
      <c r="CS227" s="6"/>
      <c r="CT227" s="6"/>
      <c r="CU227" s="6"/>
      <c r="CV227" s="6"/>
      <c r="CW227" s="6"/>
      <c r="CX227" s="6"/>
      <c r="CY227" s="6"/>
      <c r="CZ227" s="6"/>
    </row>
    <row r="228">
      <c r="A228" s="5" t="s">
        <v>94</v>
      </c>
      <c r="B228" s="5" t="s">
        <v>1487</v>
      </c>
      <c r="C228" s="5" t="s">
        <v>2023</v>
      </c>
      <c r="D228" s="5">
        <v>11886.0</v>
      </c>
      <c r="E228" s="5" t="s">
        <v>99</v>
      </c>
      <c r="F228" s="5">
        <v>2005.0</v>
      </c>
      <c r="G228" s="5" t="s">
        <v>157</v>
      </c>
      <c r="H228" s="5">
        <v>12.0</v>
      </c>
      <c r="I228" s="5" t="s">
        <v>144</v>
      </c>
      <c r="J228" s="5" t="s">
        <v>118</v>
      </c>
      <c r="K228" s="5" t="s">
        <v>145</v>
      </c>
      <c r="L228" s="5" t="s">
        <v>99</v>
      </c>
      <c r="M228" s="5" t="s">
        <v>2024</v>
      </c>
      <c r="N228" s="5">
        <v>2.0</v>
      </c>
      <c r="O228" s="28" t="s">
        <v>2121</v>
      </c>
      <c r="P228" s="5" t="s">
        <v>2122</v>
      </c>
      <c r="Q228" s="5" t="s">
        <v>2079</v>
      </c>
      <c r="R228" s="5" t="s">
        <v>2080</v>
      </c>
      <c r="S228" s="5" t="s">
        <v>2123</v>
      </c>
      <c r="T228" s="5" t="s">
        <v>99</v>
      </c>
      <c r="U228" s="5" t="s">
        <v>99</v>
      </c>
      <c r="V228" s="5" t="s">
        <v>99</v>
      </c>
      <c r="W228" s="5" t="s">
        <v>99</v>
      </c>
      <c r="X228" s="5">
        <v>1700.0</v>
      </c>
      <c r="Y228" s="5" t="s">
        <v>99</v>
      </c>
      <c r="Z228" s="5" t="s">
        <v>99</v>
      </c>
      <c r="AA228" s="5" t="s">
        <v>150</v>
      </c>
      <c r="AB228" s="5">
        <v>26.0</v>
      </c>
      <c r="AC228" s="5" t="s">
        <v>2124</v>
      </c>
      <c r="AD228" s="5" t="s">
        <v>395</v>
      </c>
      <c r="AE228" s="5" t="s">
        <v>99</v>
      </c>
      <c r="AF228" s="5" t="s">
        <v>99</v>
      </c>
      <c r="AG228" s="5" t="s">
        <v>99</v>
      </c>
      <c r="AH228" s="15" t="s">
        <v>99</v>
      </c>
      <c r="AI228" s="22" t="s">
        <v>99</v>
      </c>
      <c r="AJ228" s="25" t="s">
        <v>99</v>
      </c>
      <c r="AK228" s="5" t="s">
        <v>99</v>
      </c>
      <c r="AL228" s="5" t="s">
        <v>99</v>
      </c>
      <c r="AM228" s="5" t="s">
        <v>99</v>
      </c>
      <c r="AN228" s="5" t="s">
        <v>99</v>
      </c>
      <c r="AO228" s="5" t="s">
        <v>99</v>
      </c>
      <c r="AP228" s="5" t="s">
        <v>99</v>
      </c>
      <c r="AQ228" s="5" t="s">
        <v>99</v>
      </c>
      <c r="AR228" s="5" t="s">
        <v>99</v>
      </c>
      <c r="AS228" s="5" t="s">
        <v>99</v>
      </c>
      <c r="AT228" s="5" t="s">
        <v>99</v>
      </c>
      <c r="AU228" s="5" t="s">
        <v>99</v>
      </c>
      <c r="AV228" s="5" t="s">
        <v>99</v>
      </c>
      <c r="AW228" s="5" t="s">
        <v>99</v>
      </c>
      <c r="AX228" s="5" t="s">
        <v>99</v>
      </c>
      <c r="AY228" s="5" t="s">
        <v>99</v>
      </c>
      <c r="AZ228" s="5" t="s">
        <v>99</v>
      </c>
      <c r="BA228" s="5" t="s">
        <v>99</v>
      </c>
      <c r="BB228" s="5" t="s">
        <v>99</v>
      </c>
      <c r="BC228" s="5" t="s">
        <v>99</v>
      </c>
      <c r="BD228" s="5" t="s">
        <v>99</v>
      </c>
      <c r="BE228" s="5" t="s">
        <v>99</v>
      </c>
      <c r="BF228" s="5" t="s">
        <v>99</v>
      </c>
      <c r="BG228" s="5" t="s">
        <v>99</v>
      </c>
      <c r="BH228" s="5" t="s">
        <v>99</v>
      </c>
      <c r="BI228" s="5" t="s">
        <v>99</v>
      </c>
      <c r="BJ228" s="5" t="s">
        <v>99</v>
      </c>
      <c r="BK228" s="5" t="s">
        <v>99</v>
      </c>
      <c r="BL228" s="5" t="s">
        <v>99</v>
      </c>
      <c r="BM228" s="5" t="s">
        <v>99</v>
      </c>
      <c r="BN228" s="5" t="s">
        <v>2125</v>
      </c>
      <c r="BO228" s="5" t="s">
        <v>99</v>
      </c>
      <c r="BP228" s="5" t="s">
        <v>99</v>
      </c>
      <c r="BQ228" s="5" t="s">
        <v>99</v>
      </c>
      <c r="BR228" s="5" t="s">
        <v>99</v>
      </c>
      <c r="BS228" s="5" t="s">
        <v>99</v>
      </c>
      <c r="BT228" s="5" t="s">
        <v>99</v>
      </c>
      <c r="BU228" s="5">
        <v>1.0</v>
      </c>
      <c r="BV228" s="5" t="s">
        <v>99</v>
      </c>
      <c r="BW228" s="5" t="s">
        <v>99</v>
      </c>
      <c r="BX228" s="5">
        <v>18.0</v>
      </c>
      <c r="BY228" s="5">
        <v>9.0</v>
      </c>
      <c r="BZ228" s="5" t="s">
        <v>99</v>
      </c>
      <c r="CA228" s="5" t="s">
        <v>99</v>
      </c>
      <c r="CB228" s="5" t="s">
        <v>99</v>
      </c>
      <c r="CC228" s="5" t="s">
        <v>99</v>
      </c>
      <c r="CD228" s="5" t="s">
        <v>99</v>
      </c>
      <c r="CE228" s="5" t="s">
        <v>99</v>
      </c>
      <c r="CF228" s="5" t="s">
        <v>99</v>
      </c>
      <c r="CG228" s="5" t="s">
        <v>99</v>
      </c>
      <c r="CH228" s="5" t="s">
        <v>99</v>
      </c>
      <c r="CI228" s="5" t="s">
        <v>99</v>
      </c>
      <c r="CJ228" s="5" t="s">
        <v>2126</v>
      </c>
      <c r="CK228" s="28" t="s">
        <v>2127</v>
      </c>
      <c r="CL228" s="5" t="s">
        <v>99</v>
      </c>
      <c r="CM228" s="5" t="s">
        <v>99</v>
      </c>
      <c r="CN228" s="5" t="s">
        <v>99</v>
      </c>
      <c r="CO228" s="5" t="s">
        <v>99</v>
      </c>
      <c r="CP228" s="13" t="s">
        <v>2128</v>
      </c>
      <c r="CQ228" s="6"/>
      <c r="CR228" s="6"/>
      <c r="CS228" s="6"/>
      <c r="CT228" s="6"/>
      <c r="CU228" s="6"/>
      <c r="CV228" s="6"/>
      <c r="CW228" s="6"/>
      <c r="CX228" s="6"/>
      <c r="CY228" s="6"/>
      <c r="CZ228" s="6"/>
    </row>
    <row r="229">
      <c r="A229" s="5" t="s">
        <v>94</v>
      </c>
      <c r="B229" s="5" t="s">
        <v>1487</v>
      </c>
      <c r="C229" s="5" t="s">
        <v>2023</v>
      </c>
      <c r="D229" s="5">
        <v>36384.0</v>
      </c>
      <c r="E229" s="5" t="s">
        <v>2129</v>
      </c>
      <c r="F229" s="5">
        <v>2012.0</v>
      </c>
      <c r="G229" s="5" t="s">
        <v>99</v>
      </c>
      <c r="H229" s="5" t="s">
        <v>99</v>
      </c>
      <c r="I229" s="5" t="s">
        <v>144</v>
      </c>
      <c r="J229" s="5" t="s">
        <v>118</v>
      </c>
      <c r="K229" s="5" t="s">
        <v>145</v>
      </c>
      <c r="L229" s="5" t="s">
        <v>99</v>
      </c>
      <c r="M229" s="5" t="s">
        <v>131</v>
      </c>
      <c r="N229" s="5">
        <v>3.0</v>
      </c>
      <c r="O229" s="28" t="s">
        <v>2130</v>
      </c>
      <c r="P229" s="5" t="s">
        <v>2131</v>
      </c>
      <c r="Q229" s="5" t="s">
        <v>2027</v>
      </c>
      <c r="R229" s="5" t="s">
        <v>2132</v>
      </c>
      <c r="S229" s="5" t="s">
        <v>2133</v>
      </c>
      <c r="T229" s="5">
        <v>43.9722117</v>
      </c>
      <c r="U229" s="5">
        <v>-121.7781335</v>
      </c>
      <c r="V229" s="5">
        <v>1514.7</v>
      </c>
      <c r="W229" s="5">
        <v>4967.0</v>
      </c>
      <c r="X229" s="5">
        <v>1940.0</v>
      </c>
      <c r="Y229" s="5" t="s">
        <v>265</v>
      </c>
      <c r="Z229" s="5" t="s">
        <v>1220</v>
      </c>
      <c r="AA229" s="5" t="s">
        <v>99</v>
      </c>
      <c r="AB229" s="5" t="s">
        <v>99</v>
      </c>
      <c r="AC229" s="5" t="s">
        <v>561</v>
      </c>
      <c r="AD229" s="5" t="s">
        <v>99</v>
      </c>
      <c r="AE229" s="5" t="s">
        <v>99</v>
      </c>
      <c r="AF229" s="5" t="s">
        <v>99</v>
      </c>
      <c r="AG229" s="5" t="s">
        <v>99</v>
      </c>
      <c r="AH229" s="15" t="s">
        <v>99</v>
      </c>
      <c r="AI229" s="22" t="s">
        <v>99</v>
      </c>
      <c r="AJ229" s="25" t="s">
        <v>99</v>
      </c>
      <c r="AK229" s="5" t="s">
        <v>99</v>
      </c>
      <c r="AL229" s="5" t="s">
        <v>99</v>
      </c>
      <c r="AM229" s="5" t="s">
        <v>99</v>
      </c>
      <c r="AN229" s="5" t="s">
        <v>99</v>
      </c>
      <c r="AO229" s="5" t="s">
        <v>99</v>
      </c>
      <c r="AP229" s="5" t="s">
        <v>99</v>
      </c>
      <c r="AQ229" s="5" t="s">
        <v>99</v>
      </c>
      <c r="AR229" s="5" t="s">
        <v>99</v>
      </c>
      <c r="AS229" s="5" t="s">
        <v>99</v>
      </c>
      <c r="AT229" s="5" t="s">
        <v>99</v>
      </c>
      <c r="AU229" s="5" t="s">
        <v>99</v>
      </c>
      <c r="AV229" s="5" t="s">
        <v>99</v>
      </c>
      <c r="AW229" s="5" t="s">
        <v>99</v>
      </c>
      <c r="AX229" s="5" t="s">
        <v>99</v>
      </c>
      <c r="AY229" s="5" t="s">
        <v>99</v>
      </c>
      <c r="AZ229" s="5" t="s">
        <v>99</v>
      </c>
      <c r="BA229" s="5" t="s">
        <v>99</v>
      </c>
      <c r="BB229" s="5" t="s">
        <v>99</v>
      </c>
      <c r="BC229" s="5" t="s">
        <v>99</v>
      </c>
      <c r="BD229" s="5" t="s">
        <v>99</v>
      </c>
      <c r="BE229" s="5" t="s">
        <v>99</v>
      </c>
      <c r="BF229" s="5" t="s">
        <v>99</v>
      </c>
      <c r="BG229" s="5" t="s">
        <v>99</v>
      </c>
      <c r="BH229" s="5" t="s">
        <v>99</v>
      </c>
      <c r="BI229" s="5" t="s">
        <v>99</v>
      </c>
      <c r="BJ229" s="5" t="s">
        <v>99</v>
      </c>
      <c r="BK229" s="5" t="s">
        <v>99</v>
      </c>
      <c r="BL229" s="5" t="s">
        <v>99</v>
      </c>
      <c r="BM229" s="5" t="s">
        <v>99</v>
      </c>
      <c r="BN229" s="5" t="s">
        <v>2134</v>
      </c>
      <c r="BO229" s="5" t="s">
        <v>99</v>
      </c>
      <c r="BP229" s="5" t="s">
        <v>99</v>
      </c>
      <c r="BQ229" s="5" t="s">
        <v>113</v>
      </c>
      <c r="BR229" s="5" t="s">
        <v>99</v>
      </c>
      <c r="BS229" s="5" t="s">
        <v>99</v>
      </c>
      <c r="BT229" s="5" t="s">
        <v>99</v>
      </c>
      <c r="BU229" s="5">
        <v>1.0</v>
      </c>
      <c r="BV229" s="5" t="s">
        <v>99</v>
      </c>
      <c r="BW229" s="5">
        <v>200.0</v>
      </c>
      <c r="BX229" s="5">
        <v>18.0</v>
      </c>
      <c r="BY229" s="5">
        <v>7.0</v>
      </c>
      <c r="BZ229" s="5" t="s">
        <v>99</v>
      </c>
      <c r="CA229" s="5" t="s">
        <v>99</v>
      </c>
      <c r="CB229" s="5" t="s">
        <v>99</v>
      </c>
      <c r="CC229" s="5" t="s">
        <v>99</v>
      </c>
      <c r="CD229" s="5" t="s">
        <v>99</v>
      </c>
      <c r="CE229" s="5" t="s">
        <v>99</v>
      </c>
      <c r="CF229" s="5" t="s">
        <v>112</v>
      </c>
      <c r="CG229" s="5" t="s">
        <v>99</v>
      </c>
      <c r="CH229" s="5" t="s">
        <v>99</v>
      </c>
      <c r="CI229" s="5">
        <v>7.0</v>
      </c>
      <c r="CJ229" s="5" t="s">
        <v>99</v>
      </c>
      <c r="CK229" s="28" t="s">
        <v>2135</v>
      </c>
      <c r="CL229" s="5" t="s">
        <v>112</v>
      </c>
      <c r="CM229" s="5" t="s">
        <v>99</v>
      </c>
      <c r="CN229" s="5" t="s">
        <v>99</v>
      </c>
      <c r="CO229" s="5" t="s">
        <v>99</v>
      </c>
      <c r="CP229" s="13" t="s">
        <v>2136</v>
      </c>
      <c r="CQ229" s="6"/>
      <c r="CR229" s="6"/>
      <c r="CS229" s="6"/>
      <c r="CT229" s="6"/>
      <c r="CU229" s="6"/>
      <c r="CV229" s="6"/>
      <c r="CW229" s="6"/>
      <c r="CX229" s="6"/>
      <c r="CY229" s="6"/>
      <c r="CZ229" s="6"/>
    </row>
    <row r="230">
      <c r="A230" s="5" t="s">
        <v>94</v>
      </c>
      <c r="B230" s="5" t="s">
        <v>1487</v>
      </c>
      <c r="C230" s="5" t="s">
        <v>2023</v>
      </c>
      <c r="D230" s="5">
        <v>43491.0</v>
      </c>
      <c r="E230" s="5" t="s">
        <v>2040</v>
      </c>
      <c r="F230" s="5">
        <v>2013.0</v>
      </c>
      <c r="G230" s="5" t="s">
        <v>234</v>
      </c>
      <c r="H230" s="5" t="s">
        <v>99</v>
      </c>
      <c r="I230" s="5" t="s">
        <v>130</v>
      </c>
      <c r="J230" s="5" t="s">
        <v>101</v>
      </c>
      <c r="K230" s="5" t="s">
        <v>102</v>
      </c>
      <c r="L230" s="5" t="s">
        <v>99</v>
      </c>
      <c r="M230" s="5" t="s">
        <v>209</v>
      </c>
      <c r="N230" s="5">
        <v>1.0</v>
      </c>
      <c r="O230" s="28" t="s">
        <v>2137</v>
      </c>
      <c r="P230" s="5" t="s">
        <v>2138</v>
      </c>
      <c r="Q230" s="5" t="s">
        <v>2027</v>
      </c>
      <c r="R230" s="5" t="s">
        <v>2139</v>
      </c>
      <c r="S230" s="5" t="s">
        <v>99</v>
      </c>
      <c r="T230" s="5" t="s">
        <v>99</v>
      </c>
      <c r="U230" s="5" t="s">
        <v>99</v>
      </c>
      <c r="V230" s="5" t="s">
        <v>99</v>
      </c>
      <c r="W230" s="5" t="s">
        <v>99</v>
      </c>
      <c r="X230" s="5">
        <v>800.0</v>
      </c>
      <c r="Y230" s="5" t="s">
        <v>265</v>
      </c>
      <c r="Z230" s="5" t="s">
        <v>161</v>
      </c>
      <c r="AA230" s="5" t="s">
        <v>99</v>
      </c>
      <c r="AB230" s="5" t="s">
        <v>99</v>
      </c>
      <c r="AC230" s="5" t="s">
        <v>455</v>
      </c>
      <c r="AD230" s="5" t="s">
        <v>395</v>
      </c>
      <c r="AE230" s="5" t="s">
        <v>99</v>
      </c>
      <c r="AF230" s="5" t="s">
        <v>99</v>
      </c>
      <c r="AG230" s="5" t="s">
        <v>99</v>
      </c>
      <c r="AH230" s="15" t="s">
        <v>99</v>
      </c>
      <c r="AI230" s="22">
        <v>450.0</v>
      </c>
      <c r="AJ230" s="24">
        <f t="shared" ref="AJ230:AJ231" si="57">CONVERT(AI230, "ft", "yd")</f>
        <v>150</v>
      </c>
      <c r="AK230" s="5" t="s">
        <v>99</v>
      </c>
      <c r="AL230" s="5">
        <v>1.0</v>
      </c>
      <c r="AM230" s="5" t="s">
        <v>99</v>
      </c>
      <c r="AN230" s="5" t="s">
        <v>99</v>
      </c>
      <c r="AO230" s="5" t="s">
        <v>99</v>
      </c>
      <c r="AP230" s="5" t="s">
        <v>99</v>
      </c>
      <c r="AQ230" s="5" t="s">
        <v>99</v>
      </c>
      <c r="AR230" s="5" t="s">
        <v>99</v>
      </c>
      <c r="AS230" s="5" t="s">
        <v>99</v>
      </c>
      <c r="AT230" s="5" t="s">
        <v>99</v>
      </c>
      <c r="AU230" s="5" t="s">
        <v>99</v>
      </c>
      <c r="AV230" s="5" t="s">
        <v>164</v>
      </c>
      <c r="AW230" s="5" t="s">
        <v>99</v>
      </c>
      <c r="AX230" s="5" t="s">
        <v>99</v>
      </c>
      <c r="AY230" s="5" t="s">
        <v>99</v>
      </c>
      <c r="AZ230" s="5" t="s">
        <v>99</v>
      </c>
      <c r="BA230" s="5" t="s">
        <v>99</v>
      </c>
      <c r="BB230" s="5" t="s">
        <v>99</v>
      </c>
      <c r="BC230" s="5" t="s">
        <v>99</v>
      </c>
      <c r="BD230" s="5" t="s">
        <v>99</v>
      </c>
      <c r="BE230" s="5" t="s">
        <v>312</v>
      </c>
      <c r="BF230" s="5" t="s">
        <v>99</v>
      </c>
      <c r="BG230" s="5" t="s">
        <v>99</v>
      </c>
      <c r="BH230" s="5" t="s">
        <v>99</v>
      </c>
      <c r="BI230" s="5" t="s">
        <v>99</v>
      </c>
      <c r="BJ230" s="5" t="s">
        <v>99</v>
      </c>
      <c r="BK230" s="5" t="s">
        <v>99</v>
      </c>
      <c r="BL230" s="5" t="s">
        <v>99</v>
      </c>
      <c r="BM230" s="5" t="s">
        <v>99</v>
      </c>
      <c r="BN230" s="5" t="s">
        <v>209</v>
      </c>
      <c r="BO230" s="5" t="s">
        <v>99</v>
      </c>
      <c r="BP230" s="5" t="s">
        <v>99</v>
      </c>
      <c r="BQ230" s="5" t="s">
        <v>113</v>
      </c>
      <c r="BR230" s="5" t="s">
        <v>99</v>
      </c>
      <c r="BS230" s="5" t="s">
        <v>99</v>
      </c>
      <c r="BT230" s="5" t="s">
        <v>99</v>
      </c>
      <c r="BU230" s="5" t="s">
        <v>99</v>
      </c>
      <c r="BV230" s="5" t="s">
        <v>99</v>
      </c>
      <c r="BW230" s="5" t="s">
        <v>99</v>
      </c>
      <c r="BX230" s="5" t="s">
        <v>99</v>
      </c>
      <c r="BY230" s="5" t="s">
        <v>99</v>
      </c>
      <c r="BZ230" s="5" t="s">
        <v>99</v>
      </c>
      <c r="CA230" s="5" t="s">
        <v>99</v>
      </c>
      <c r="CB230" s="5" t="s">
        <v>99</v>
      </c>
      <c r="CC230" s="5" t="s">
        <v>99</v>
      </c>
      <c r="CD230" s="5" t="s">
        <v>99</v>
      </c>
      <c r="CE230" s="5" t="s">
        <v>99</v>
      </c>
      <c r="CF230" s="5" t="s">
        <v>99</v>
      </c>
      <c r="CG230" s="5" t="s">
        <v>99</v>
      </c>
      <c r="CH230" s="5" t="s">
        <v>99</v>
      </c>
      <c r="CI230" s="5" t="s">
        <v>99</v>
      </c>
      <c r="CJ230" s="5" t="s">
        <v>2140</v>
      </c>
      <c r="CK230" s="28" t="s">
        <v>2141</v>
      </c>
      <c r="CL230" s="5" t="s">
        <v>99</v>
      </c>
      <c r="CM230" s="5" t="s">
        <v>99</v>
      </c>
      <c r="CN230" s="5" t="s">
        <v>99</v>
      </c>
      <c r="CO230" s="5" t="s">
        <v>99</v>
      </c>
      <c r="CP230" s="13" t="s">
        <v>2142</v>
      </c>
      <c r="CQ230" s="6"/>
      <c r="CR230" s="6"/>
      <c r="CS230" s="6"/>
      <c r="CT230" s="6"/>
      <c r="CU230" s="6"/>
      <c r="CV230" s="6"/>
      <c r="CW230" s="6"/>
      <c r="CX230" s="6"/>
      <c r="CY230" s="6"/>
      <c r="CZ230" s="6"/>
    </row>
    <row r="231">
      <c r="A231" s="5" t="s">
        <v>94</v>
      </c>
      <c r="B231" s="5" t="s">
        <v>1487</v>
      </c>
      <c r="C231" s="5" t="s">
        <v>2143</v>
      </c>
      <c r="D231" s="5">
        <v>12021.0</v>
      </c>
      <c r="E231" s="5" t="s">
        <v>97</v>
      </c>
      <c r="F231" s="5">
        <v>1956.0</v>
      </c>
      <c r="G231" s="5" t="s">
        <v>143</v>
      </c>
      <c r="H231" s="5" t="s">
        <v>99</v>
      </c>
      <c r="I231" s="5" t="s">
        <v>144</v>
      </c>
      <c r="J231" s="5" t="s">
        <v>101</v>
      </c>
      <c r="K231" s="5" t="s">
        <v>102</v>
      </c>
      <c r="L231" s="5" t="s">
        <v>99</v>
      </c>
      <c r="M231" s="5" t="s">
        <v>131</v>
      </c>
      <c r="N231" s="5">
        <v>1.0</v>
      </c>
      <c r="O231" s="28" t="s">
        <v>2144</v>
      </c>
      <c r="P231" s="5" t="s">
        <v>2145</v>
      </c>
      <c r="Q231" s="5" t="s">
        <v>2146</v>
      </c>
      <c r="R231" s="5" t="s">
        <v>2147</v>
      </c>
      <c r="S231" s="5" t="s">
        <v>2148</v>
      </c>
      <c r="T231" s="5" t="s">
        <v>99</v>
      </c>
      <c r="U231" s="5" t="s">
        <v>99</v>
      </c>
      <c r="V231" s="5" t="s">
        <v>99</v>
      </c>
      <c r="W231" s="5" t="s">
        <v>99</v>
      </c>
      <c r="X231" s="5">
        <v>1300.0</v>
      </c>
      <c r="Y231" s="5" t="s">
        <v>184</v>
      </c>
      <c r="Z231" s="5" t="s">
        <v>161</v>
      </c>
      <c r="AA231" s="5" t="s">
        <v>99</v>
      </c>
      <c r="AB231" s="5" t="s">
        <v>99</v>
      </c>
      <c r="AC231" s="5" t="s">
        <v>279</v>
      </c>
      <c r="AD231" s="5" t="s">
        <v>99</v>
      </c>
      <c r="AE231" s="5" t="s">
        <v>99</v>
      </c>
      <c r="AF231" s="5" t="s">
        <v>99</v>
      </c>
      <c r="AG231" s="5" t="s">
        <v>99</v>
      </c>
      <c r="AH231" s="27">
        <f>CONVERT(AI231, "ft", "m")</f>
        <v>53.34</v>
      </c>
      <c r="AI231" s="22">
        <v>175.0</v>
      </c>
      <c r="AJ231" s="24">
        <f t="shared" si="57"/>
        <v>58.33333333</v>
      </c>
      <c r="AK231" s="5" t="s">
        <v>99</v>
      </c>
      <c r="AL231" s="5">
        <v>1.0</v>
      </c>
      <c r="AM231" s="5">
        <v>6.5</v>
      </c>
      <c r="AN231" s="5" t="s">
        <v>99</v>
      </c>
      <c r="AO231" s="5" t="s">
        <v>99</v>
      </c>
      <c r="AP231" s="5" t="s">
        <v>99</v>
      </c>
      <c r="AQ231" s="5" t="s">
        <v>99</v>
      </c>
      <c r="AR231" s="5" t="s">
        <v>99</v>
      </c>
      <c r="AS231" s="5" t="s">
        <v>99</v>
      </c>
      <c r="AT231" s="5" t="s">
        <v>99</v>
      </c>
      <c r="AU231" s="5" t="s">
        <v>99</v>
      </c>
      <c r="AV231" s="5" t="s">
        <v>569</v>
      </c>
      <c r="AW231" s="5" t="s">
        <v>99</v>
      </c>
      <c r="AX231" s="5" t="s">
        <v>99</v>
      </c>
      <c r="AY231" s="5" t="s">
        <v>99</v>
      </c>
      <c r="AZ231" s="5" t="s">
        <v>99</v>
      </c>
      <c r="BA231" s="5" t="s">
        <v>975</v>
      </c>
      <c r="BB231" s="5" t="s">
        <v>99</v>
      </c>
      <c r="BC231" s="5" t="s">
        <v>99</v>
      </c>
      <c r="BD231" s="5" t="s">
        <v>99</v>
      </c>
      <c r="BE231" s="5" t="s">
        <v>99</v>
      </c>
      <c r="BF231" s="5" t="s">
        <v>99</v>
      </c>
      <c r="BG231" s="5" t="s">
        <v>99</v>
      </c>
      <c r="BH231" s="5" t="s">
        <v>99</v>
      </c>
      <c r="BI231" s="5" t="s">
        <v>694</v>
      </c>
      <c r="BJ231" s="5" t="s">
        <v>99</v>
      </c>
      <c r="BK231" s="5" t="s">
        <v>99</v>
      </c>
      <c r="BL231" s="5" t="s">
        <v>99</v>
      </c>
      <c r="BM231" s="5" t="s">
        <v>99</v>
      </c>
      <c r="BN231" s="5" t="s">
        <v>2149</v>
      </c>
      <c r="BO231" s="5" t="s">
        <v>99</v>
      </c>
      <c r="BP231" s="5" t="s">
        <v>99</v>
      </c>
      <c r="BQ231" s="5" t="s">
        <v>113</v>
      </c>
      <c r="BR231" s="5" t="s">
        <v>99</v>
      </c>
      <c r="BS231" s="5" t="s">
        <v>99</v>
      </c>
      <c r="BT231" s="5" t="s">
        <v>99</v>
      </c>
      <c r="BU231" s="5" t="s">
        <v>99</v>
      </c>
      <c r="BV231" s="5" t="s">
        <v>99</v>
      </c>
      <c r="BW231" s="5" t="s">
        <v>99</v>
      </c>
      <c r="BX231" s="5" t="s">
        <v>99</v>
      </c>
      <c r="BY231" s="5" t="s">
        <v>99</v>
      </c>
      <c r="BZ231" s="5" t="s">
        <v>99</v>
      </c>
      <c r="CA231" s="5" t="s">
        <v>99</v>
      </c>
      <c r="CB231" s="5" t="s">
        <v>99</v>
      </c>
      <c r="CC231" s="5" t="s">
        <v>99</v>
      </c>
      <c r="CD231" s="5" t="s">
        <v>99</v>
      </c>
      <c r="CE231" s="5" t="s">
        <v>99</v>
      </c>
      <c r="CF231" s="5" t="s">
        <v>99</v>
      </c>
      <c r="CG231" s="5" t="s">
        <v>99</v>
      </c>
      <c r="CH231" s="5" t="s">
        <v>99</v>
      </c>
      <c r="CI231" s="5" t="s">
        <v>99</v>
      </c>
      <c r="CJ231" s="5" t="s">
        <v>99</v>
      </c>
      <c r="CK231" s="28" t="s">
        <v>2150</v>
      </c>
      <c r="CL231" s="5" t="s">
        <v>99</v>
      </c>
      <c r="CM231" s="5" t="s">
        <v>99</v>
      </c>
      <c r="CN231" s="5" t="s">
        <v>99</v>
      </c>
      <c r="CO231" s="5" t="s">
        <v>99</v>
      </c>
      <c r="CP231" s="13" t="s">
        <v>2151</v>
      </c>
      <c r="CQ231" s="6"/>
      <c r="CR231" s="6"/>
      <c r="CS231" s="6"/>
      <c r="CT231" s="6"/>
      <c r="CU231" s="6"/>
      <c r="CV231" s="6"/>
      <c r="CW231" s="6"/>
      <c r="CX231" s="6"/>
      <c r="CY231" s="6"/>
      <c r="CZ231" s="6"/>
    </row>
    <row r="232">
      <c r="A232" s="5" t="s">
        <v>94</v>
      </c>
      <c r="B232" s="5" t="s">
        <v>1487</v>
      </c>
      <c r="C232" s="5" t="s">
        <v>2143</v>
      </c>
      <c r="D232" s="5">
        <v>25764.0</v>
      </c>
      <c r="E232" s="5" t="s">
        <v>1489</v>
      </c>
      <c r="F232" s="5">
        <v>1970.0</v>
      </c>
      <c r="G232" s="5" t="s">
        <v>234</v>
      </c>
      <c r="H232" s="5" t="s">
        <v>99</v>
      </c>
      <c r="I232" s="5" t="s">
        <v>130</v>
      </c>
      <c r="J232" s="5" t="s">
        <v>118</v>
      </c>
      <c r="K232" s="5" t="s">
        <v>145</v>
      </c>
      <c r="L232" s="5" t="s">
        <v>99</v>
      </c>
      <c r="M232" s="5" t="s">
        <v>99</v>
      </c>
      <c r="N232" s="5">
        <v>2.0</v>
      </c>
      <c r="O232" s="28" t="s">
        <v>2152</v>
      </c>
      <c r="P232" s="5" t="s">
        <v>2153</v>
      </c>
      <c r="Q232" s="5" t="s">
        <v>2154</v>
      </c>
      <c r="R232" s="5" t="s">
        <v>2155</v>
      </c>
      <c r="S232" s="5" t="s">
        <v>99</v>
      </c>
      <c r="T232" s="5" t="s">
        <v>99</v>
      </c>
      <c r="U232" s="5" t="s">
        <v>99</v>
      </c>
      <c r="V232" s="5" t="s">
        <v>99</v>
      </c>
      <c r="W232" s="5" t="s">
        <v>99</v>
      </c>
      <c r="X232" s="5">
        <v>730.0</v>
      </c>
      <c r="Y232" s="5" t="s">
        <v>265</v>
      </c>
      <c r="Z232" s="5" t="s">
        <v>99</v>
      </c>
      <c r="AA232" s="5" t="s">
        <v>99</v>
      </c>
      <c r="AB232" s="5" t="s">
        <v>99</v>
      </c>
      <c r="AC232" s="5" t="s">
        <v>2156</v>
      </c>
      <c r="AD232" s="5" t="s">
        <v>2157</v>
      </c>
      <c r="AE232" s="5" t="s">
        <v>112</v>
      </c>
      <c r="AF232" s="5" t="s">
        <v>99</v>
      </c>
      <c r="AG232" s="5" t="s">
        <v>99</v>
      </c>
      <c r="AH232" s="15" t="s">
        <v>99</v>
      </c>
      <c r="AI232" s="22" t="s">
        <v>99</v>
      </c>
      <c r="AJ232" s="25" t="s">
        <v>99</v>
      </c>
      <c r="AK232" s="5" t="s">
        <v>99</v>
      </c>
      <c r="AL232" s="5">
        <v>1.0</v>
      </c>
      <c r="AM232" s="5" t="s">
        <v>99</v>
      </c>
      <c r="AN232" s="5" t="s">
        <v>99</v>
      </c>
      <c r="AO232" s="5" t="s">
        <v>99</v>
      </c>
      <c r="AP232" s="5" t="s">
        <v>99</v>
      </c>
      <c r="AQ232" s="5" t="s">
        <v>99</v>
      </c>
      <c r="AR232" s="5" t="s">
        <v>99</v>
      </c>
      <c r="AS232" s="5" t="s">
        <v>99</v>
      </c>
      <c r="AT232" s="5" t="s">
        <v>99</v>
      </c>
      <c r="AU232" s="5" t="s">
        <v>99</v>
      </c>
      <c r="AV232" s="5" t="s">
        <v>99</v>
      </c>
      <c r="AW232" s="5" t="s">
        <v>99</v>
      </c>
      <c r="AX232" s="5" t="s">
        <v>99</v>
      </c>
      <c r="AY232" s="5" t="s">
        <v>99</v>
      </c>
      <c r="AZ232" s="5" t="s">
        <v>99</v>
      </c>
      <c r="BA232" s="5" t="s">
        <v>99</v>
      </c>
      <c r="BB232" s="5" t="s">
        <v>99</v>
      </c>
      <c r="BC232" s="5" t="s">
        <v>99</v>
      </c>
      <c r="BD232" s="5" t="s">
        <v>99</v>
      </c>
      <c r="BE232" s="5" t="s">
        <v>99</v>
      </c>
      <c r="BF232" s="5" t="s">
        <v>99</v>
      </c>
      <c r="BG232" s="5" t="s">
        <v>99</v>
      </c>
      <c r="BH232" s="5" t="s">
        <v>99</v>
      </c>
      <c r="BI232" s="5" t="s">
        <v>99</v>
      </c>
      <c r="BJ232" s="5" t="s">
        <v>99</v>
      </c>
      <c r="BK232" s="5" t="s">
        <v>99</v>
      </c>
      <c r="BL232" s="5" t="s">
        <v>99</v>
      </c>
      <c r="BM232" s="5" t="s">
        <v>99</v>
      </c>
      <c r="BN232" s="5" t="s">
        <v>2158</v>
      </c>
      <c r="BO232" s="5" t="s">
        <v>99</v>
      </c>
      <c r="BP232" s="5" t="s">
        <v>1220</v>
      </c>
      <c r="BQ232" s="5" t="s">
        <v>113</v>
      </c>
      <c r="BR232" s="5" t="s">
        <v>99</v>
      </c>
      <c r="BS232" s="5" t="s">
        <v>99</v>
      </c>
      <c r="BT232" s="5" t="s">
        <v>99</v>
      </c>
      <c r="BU232" s="5">
        <v>1.0</v>
      </c>
      <c r="BV232" s="5" t="s">
        <v>99</v>
      </c>
      <c r="BW232" s="5">
        <v>150.0</v>
      </c>
      <c r="BX232" s="5">
        <v>14.5</v>
      </c>
      <c r="BY232" s="5" t="s">
        <v>99</v>
      </c>
      <c r="BZ232" s="5">
        <v>4.0</v>
      </c>
      <c r="CA232" s="5" t="s">
        <v>99</v>
      </c>
      <c r="CB232" s="5" t="s">
        <v>99</v>
      </c>
      <c r="CC232" s="5" t="s">
        <v>99</v>
      </c>
      <c r="CD232" s="5" t="s">
        <v>99</v>
      </c>
      <c r="CE232" s="5" t="s">
        <v>99</v>
      </c>
      <c r="CF232" s="5" t="s">
        <v>112</v>
      </c>
      <c r="CG232" s="5">
        <v>5.0</v>
      </c>
      <c r="CH232" s="5" t="s">
        <v>99</v>
      </c>
      <c r="CI232" s="5" t="s">
        <v>99</v>
      </c>
      <c r="CJ232" s="5" t="s">
        <v>99</v>
      </c>
      <c r="CK232" s="28" t="s">
        <v>2159</v>
      </c>
      <c r="CL232" s="5" t="s">
        <v>99</v>
      </c>
      <c r="CM232" s="5" t="s">
        <v>99</v>
      </c>
      <c r="CN232" s="5" t="s">
        <v>99</v>
      </c>
      <c r="CO232" s="5" t="s">
        <v>99</v>
      </c>
      <c r="CP232" s="13" t="s">
        <v>2160</v>
      </c>
      <c r="CQ232" s="6"/>
      <c r="CR232" s="6"/>
      <c r="CS232" s="6"/>
      <c r="CT232" s="6"/>
      <c r="CU232" s="6"/>
      <c r="CV232" s="6"/>
      <c r="CW232" s="6"/>
      <c r="CX232" s="6"/>
      <c r="CY232" s="6"/>
      <c r="CZ232" s="6"/>
    </row>
    <row r="233">
      <c r="A233" s="5" t="s">
        <v>94</v>
      </c>
      <c r="B233" s="5" t="s">
        <v>1487</v>
      </c>
      <c r="C233" s="5" t="s">
        <v>2143</v>
      </c>
      <c r="D233" s="5">
        <v>22570.0</v>
      </c>
      <c r="E233" s="5" t="s">
        <v>2161</v>
      </c>
      <c r="F233" s="5">
        <v>1977.0</v>
      </c>
      <c r="G233" s="5" t="s">
        <v>99</v>
      </c>
      <c r="H233" s="5" t="s">
        <v>99</v>
      </c>
      <c r="I233" s="5" t="s">
        <v>144</v>
      </c>
      <c r="J233" s="5" t="s">
        <v>118</v>
      </c>
      <c r="K233" s="5" t="s">
        <v>193</v>
      </c>
      <c r="L233" s="5" t="s">
        <v>99</v>
      </c>
      <c r="M233" s="5" t="s">
        <v>99</v>
      </c>
      <c r="N233" s="5">
        <v>4.0</v>
      </c>
      <c r="O233" s="28" t="s">
        <v>2162</v>
      </c>
      <c r="P233" s="5" t="s">
        <v>99</v>
      </c>
      <c r="Q233" s="5" t="s">
        <v>2163</v>
      </c>
      <c r="R233" s="5" t="s">
        <v>2164</v>
      </c>
      <c r="S233" s="5" t="s">
        <v>99</v>
      </c>
      <c r="T233" s="5" t="s">
        <v>99</v>
      </c>
      <c r="U233" s="5" t="s">
        <v>99</v>
      </c>
      <c r="V233" s="5" t="s">
        <v>99</v>
      </c>
      <c r="W233" s="5" t="s">
        <v>99</v>
      </c>
      <c r="X233" s="5">
        <v>1707.0</v>
      </c>
      <c r="Y233" s="5" t="s">
        <v>99</v>
      </c>
      <c r="Z233" s="5" t="s">
        <v>99</v>
      </c>
      <c r="AA233" s="5" t="s">
        <v>99</v>
      </c>
      <c r="AB233" s="5" t="s">
        <v>99</v>
      </c>
      <c r="AC233" s="5" t="s">
        <v>2165</v>
      </c>
      <c r="AD233" s="5" t="s">
        <v>99</v>
      </c>
      <c r="AE233" s="5" t="s">
        <v>99</v>
      </c>
      <c r="AF233" s="5" t="s">
        <v>99</v>
      </c>
      <c r="AG233" s="5">
        <v>30.0</v>
      </c>
      <c r="AH233" s="15" t="s">
        <v>99</v>
      </c>
      <c r="AI233" s="22" t="s">
        <v>99</v>
      </c>
      <c r="AJ233" s="25" t="s">
        <v>99</v>
      </c>
      <c r="AK233" s="5" t="s">
        <v>99</v>
      </c>
      <c r="AL233" s="5" t="s">
        <v>99</v>
      </c>
      <c r="AM233" s="5" t="s">
        <v>99</v>
      </c>
      <c r="AN233" s="5" t="s">
        <v>99</v>
      </c>
      <c r="AO233" s="5" t="s">
        <v>99</v>
      </c>
      <c r="AP233" s="5" t="s">
        <v>99</v>
      </c>
      <c r="AQ233" s="5" t="s">
        <v>99</v>
      </c>
      <c r="AR233" s="5" t="s">
        <v>99</v>
      </c>
      <c r="AS233" s="5" t="s">
        <v>99</v>
      </c>
      <c r="AT233" s="5" t="s">
        <v>99</v>
      </c>
      <c r="AU233" s="5" t="s">
        <v>99</v>
      </c>
      <c r="AV233" s="5" t="s">
        <v>99</v>
      </c>
      <c r="AW233" s="5" t="s">
        <v>99</v>
      </c>
      <c r="AX233" s="5" t="s">
        <v>99</v>
      </c>
      <c r="AY233" s="5" t="s">
        <v>99</v>
      </c>
      <c r="AZ233" s="5" t="s">
        <v>99</v>
      </c>
      <c r="BA233" s="5" t="s">
        <v>99</v>
      </c>
      <c r="BB233" s="5" t="s">
        <v>99</v>
      </c>
      <c r="BC233" s="5" t="s">
        <v>99</v>
      </c>
      <c r="BD233" s="5" t="s">
        <v>99</v>
      </c>
      <c r="BE233" s="5" t="s">
        <v>99</v>
      </c>
      <c r="BF233" s="5" t="s">
        <v>99</v>
      </c>
      <c r="BG233" s="5" t="s">
        <v>99</v>
      </c>
      <c r="BH233" s="5" t="s">
        <v>99</v>
      </c>
      <c r="BI233" s="5" t="s">
        <v>99</v>
      </c>
      <c r="BJ233" s="5" t="s">
        <v>99</v>
      </c>
      <c r="BK233" s="5" t="s">
        <v>99</v>
      </c>
      <c r="BL233" s="5" t="s">
        <v>99</v>
      </c>
      <c r="BM233" s="5" t="s">
        <v>99</v>
      </c>
      <c r="BN233" s="5" t="s">
        <v>99</v>
      </c>
      <c r="BO233" s="5" t="s">
        <v>99</v>
      </c>
      <c r="BP233" s="5" t="s">
        <v>99</v>
      </c>
      <c r="BQ233" s="5" t="s">
        <v>99</v>
      </c>
      <c r="BR233" s="5" t="s">
        <v>2166</v>
      </c>
      <c r="BS233" s="5" t="s">
        <v>99</v>
      </c>
      <c r="BT233" s="5" t="s">
        <v>99</v>
      </c>
      <c r="BU233" s="5" t="s">
        <v>99</v>
      </c>
      <c r="BV233" s="5" t="s">
        <v>99</v>
      </c>
      <c r="BW233" s="5" t="s">
        <v>99</v>
      </c>
      <c r="BX233" s="5" t="s">
        <v>99</v>
      </c>
      <c r="BY233" s="5" t="s">
        <v>99</v>
      </c>
      <c r="BZ233" s="5" t="s">
        <v>99</v>
      </c>
      <c r="CA233" s="5" t="s">
        <v>99</v>
      </c>
      <c r="CB233" s="5" t="s">
        <v>99</v>
      </c>
      <c r="CC233" s="5" t="s">
        <v>99</v>
      </c>
      <c r="CD233" s="5" t="s">
        <v>99</v>
      </c>
      <c r="CE233" s="5" t="s">
        <v>99</v>
      </c>
      <c r="CF233" s="5" t="s">
        <v>99</v>
      </c>
      <c r="CG233" s="5" t="s">
        <v>99</v>
      </c>
      <c r="CH233" s="5" t="s">
        <v>99</v>
      </c>
      <c r="CI233" s="5" t="s">
        <v>99</v>
      </c>
      <c r="CJ233" s="5" t="s">
        <v>2167</v>
      </c>
      <c r="CK233" s="28" t="s">
        <v>2168</v>
      </c>
      <c r="CL233" s="5" t="s">
        <v>99</v>
      </c>
      <c r="CM233" s="5" t="s">
        <v>99</v>
      </c>
      <c r="CN233" s="5" t="s">
        <v>99</v>
      </c>
      <c r="CO233" s="5" t="s">
        <v>99</v>
      </c>
      <c r="CP233" s="13" t="s">
        <v>2169</v>
      </c>
      <c r="CQ233" s="6"/>
      <c r="CR233" s="6"/>
      <c r="CS233" s="6"/>
      <c r="CT233" s="6"/>
      <c r="CU233" s="6"/>
      <c r="CV233" s="6"/>
      <c r="CW233" s="6"/>
      <c r="CX233" s="6"/>
      <c r="CY233" s="6"/>
      <c r="CZ233" s="6"/>
    </row>
    <row r="234">
      <c r="A234" s="5" t="s">
        <v>94</v>
      </c>
      <c r="B234" s="5" t="s">
        <v>1487</v>
      </c>
      <c r="C234" s="5" t="s">
        <v>2143</v>
      </c>
      <c r="D234" s="5">
        <v>96.0</v>
      </c>
      <c r="E234" s="5" t="s">
        <v>99</v>
      </c>
      <c r="F234" s="5">
        <v>1978.0</v>
      </c>
      <c r="G234" s="5" t="s">
        <v>157</v>
      </c>
      <c r="H234" s="5" t="s">
        <v>99</v>
      </c>
      <c r="I234" s="5" t="s">
        <v>144</v>
      </c>
      <c r="J234" s="5" t="s">
        <v>118</v>
      </c>
      <c r="K234" s="5" t="s">
        <v>102</v>
      </c>
      <c r="L234" s="5" t="s">
        <v>99</v>
      </c>
      <c r="M234" s="5" t="s">
        <v>131</v>
      </c>
      <c r="N234" s="5" t="s">
        <v>99</v>
      </c>
      <c r="O234" s="28" t="s">
        <v>2170</v>
      </c>
      <c r="P234" s="5" t="s">
        <v>2171</v>
      </c>
      <c r="Q234" s="5" t="s">
        <v>2172</v>
      </c>
      <c r="R234" s="5" t="s">
        <v>99</v>
      </c>
      <c r="S234" s="5" t="s">
        <v>2171</v>
      </c>
      <c r="T234" s="5" t="s">
        <v>99</v>
      </c>
      <c r="U234" s="5" t="s">
        <v>99</v>
      </c>
      <c r="V234" s="5" t="s">
        <v>99</v>
      </c>
      <c r="W234" s="5" t="s">
        <v>99</v>
      </c>
      <c r="X234" s="5">
        <v>1607.0</v>
      </c>
      <c r="Y234" s="5" t="s">
        <v>184</v>
      </c>
      <c r="Z234" s="5" t="s">
        <v>161</v>
      </c>
      <c r="AA234" s="5" t="s">
        <v>99</v>
      </c>
      <c r="AB234" s="5" t="s">
        <v>99</v>
      </c>
      <c r="AC234" s="5" t="s">
        <v>1705</v>
      </c>
      <c r="AD234" s="5" t="s">
        <v>99</v>
      </c>
      <c r="AE234" s="5" t="s">
        <v>99</v>
      </c>
      <c r="AF234" s="5" t="s">
        <v>99</v>
      </c>
      <c r="AG234" s="5" t="s">
        <v>99</v>
      </c>
      <c r="AH234" s="5" t="s">
        <v>99</v>
      </c>
      <c r="AI234" s="5" t="s">
        <v>99</v>
      </c>
      <c r="AJ234" s="5" t="s">
        <v>99</v>
      </c>
      <c r="AK234" s="5" t="s">
        <v>99</v>
      </c>
      <c r="AL234" s="5">
        <v>1.0</v>
      </c>
      <c r="AM234" s="5" t="s">
        <v>99</v>
      </c>
      <c r="AN234" s="5" t="s">
        <v>99</v>
      </c>
      <c r="AO234" s="5" t="s">
        <v>99</v>
      </c>
      <c r="AP234" s="5" t="s">
        <v>99</v>
      </c>
      <c r="AQ234" s="5" t="s">
        <v>99</v>
      </c>
      <c r="AR234" s="5" t="s">
        <v>99</v>
      </c>
      <c r="AS234" s="5" t="s">
        <v>99</v>
      </c>
      <c r="AT234" s="5" t="s">
        <v>99</v>
      </c>
      <c r="AU234" s="5" t="s">
        <v>99</v>
      </c>
      <c r="AV234" s="5" t="s">
        <v>491</v>
      </c>
      <c r="AW234" s="5" t="s">
        <v>99</v>
      </c>
      <c r="AX234" s="5" t="s">
        <v>99</v>
      </c>
      <c r="AY234" s="5" t="s">
        <v>99</v>
      </c>
      <c r="AZ234" s="5" t="s">
        <v>99</v>
      </c>
      <c r="BA234" s="5" t="s">
        <v>99</v>
      </c>
      <c r="BB234" s="5" t="s">
        <v>99</v>
      </c>
      <c r="BC234" s="5" t="s">
        <v>99</v>
      </c>
      <c r="BD234" s="5" t="s">
        <v>99</v>
      </c>
      <c r="BE234" s="5" t="s">
        <v>99</v>
      </c>
      <c r="BF234" s="5" t="s">
        <v>99</v>
      </c>
      <c r="BG234" s="5" t="s">
        <v>99</v>
      </c>
      <c r="BH234" s="5" t="s">
        <v>99</v>
      </c>
      <c r="BI234" s="5" t="s">
        <v>99</v>
      </c>
      <c r="BJ234" s="5" t="s">
        <v>99</v>
      </c>
      <c r="BK234" s="5" t="s">
        <v>99</v>
      </c>
      <c r="BL234" s="5" t="s">
        <v>99</v>
      </c>
      <c r="BM234" s="5" t="s">
        <v>99</v>
      </c>
      <c r="BN234" s="5" t="s">
        <v>2173</v>
      </c>
      <c r="BO234" s="5" t="s">
        <v>99</v>
      </c>
      <c r="BP234" s="5" t="s">
        <v>99</v>
      </c>
      <c r="BQ234" s="5" t="s">
        <v>99</v>
      </c>
      <c r="BR234" s="5" t="s">
        <v>99</v>
      </c>
      <c r="BS234" s="5" t="s">
        <v>99</v>
      </c>
      <c r="BT234" s="5" t="s">
        <v>99</v>
      </c>
      <c r="BU234" s="5" t="s">
        <v>99</v>
      </c>
      <c r="BV234" s="5" t="s">
        <v>99</v>
      </c>
      <c r="BW234" s="5" t="s">
        <v>99</v>
      </c>
      <c r="BX234" s="5" t="s">
        <v>99</v>
      </c>
      <c r="BY234" s="5" t="s">
        <v>99</v>
      </c>
      <c r="BZ234" s="5" t="s">
        <v>99</v>
      </c>
      <c r="CA234" s="5" t="s">
        <v>99</v>
      </c>
      <c r="CB234" s="5" t="s">
        <v>99</v>
      </c>
      <c r="CC234" s="5" t="s">
        <v>99</v>
      </c>
      <c r="CD234" s="5" t="s">
        <v>99</v>
      </c>
      <c r="CE234" s="5" t="s">
        <v>99</v>
      </c>
      <c r="CF234" s="5" t="s">
        <v>99</v>
      </c>
      <c r="CG234" s="5" t="s">
        <v>99</v>
      </c>
      <c r="CH234" s="5" t="s">
        <v>99</v>
      </c>
      <c r="CI234" s="5" t="s">
        <v>99</v>
      </c>
      <c r="CJ234" s="5" t="s">
        <v>99</v>
      </c>
      <c r="CK234" s="28" t="s">
        <v>2174</v>
      </c>
      <c r="CL234" s="5" t="s">
        <v>99</v>
      </c>
      <c r="CM234" s="5" t="s">
        <v>99</v>
      </c>
      <c r="CN234" s="5" t="s">
        <v>99</v>
      </c>
      <c r="CO234" s="5" t="s">
        <v>99</v>
      </c>
      <c r="CP234" s="13" t="s">
        <v>2175</v>
      </c>
      <c r="CQ234" s="6"/>
      <c r="CR234" s="6"/>
      <c r="CS234" s="6"/>
      <c r="CT234" s="6"/>
      <c r="CU234" s="6"/>
      <c r="CV234" s="6"/>
      <c r="CW234" s="6"/>
      <c r="CX234" s="6"/>
      <c r="CY234" s="6"/>
      <c r="CZ234" s="6"/>
    </row>
    <row r="235">
      <c r="A235" s="5" t="s">
        <v>94</v>
      </c>
      <c r="B235" s="5" t="s">
        <v>1487</v>
      </c>
      <c r="C235" s="5" t="s">
        <v>2143</v>
      </c>
      <c r="D235" s="5">
        <v>2274.0</v>
      </c>
      <c r="E235" s="5" t="s">
        <v>99</v>
      </c>
      <c r="F235" s="5" t="s">
        <v>2176</v>
      </c>
      <c r="G235" s="5" t="s">
        <v>129</v>
      </c>
      <c r="H235" s="5" t="s">
        <v>99</v>
      </c>
      <c r="I235" s="5" t="s">
        <v>130</v>
      </c>
      <c r="J235" s="5" t="s">
        <v>118</v>
      </c>
      <c r="K235" s="5" t="s">
        <v>618</v>
      </c>
      <c r="L235" s="5" t="s">
        <v>99</v>
      </c>
      <c r="M235" s="5" t="s">
        <v>103</v>
      </c>
      <c r="N235" s="5">
        <v>1.0</v>
      </c>
      <c r="O235" s="28" t="s">
        <v>2177</v>
      </c>
      <c r="P235" s="5" t="s">
        <v>2178</v>
      </c>
      <c r="Q235" s="5" t="s">
        <v>99</v>
      </c>
      <c r="R235" s="5" t="s">
        <v>99</v>
      </c>
      <c r="S235" s="5" t="s">
        <v>2179</v>
      </c>
      <c r="T235" s="5" t="s">
        <v>99</v>
      </c>
      <c r="U235" s="5" t="s">
        <v>99</v>
      </c>
      <c r="V235" s="5" t="s">
        <v>99</v>
      </c>
      <c r="W235" s="5" t="s">
        <v>99</v>
      </c>
      <c r="X235" s="5" t="s">
        <v>99</v>
      </c>
      <c r="Y235" s="5" t="s">
        <v>184</v>
      </c>
      <c r="Z235" s="5" t="s">
        <v>99</v>
      </c>
      <c r="AA235" s="5" t="s">
        <v>99</v>
      </c>
      <c r="AB235" s="5" t="s">
        <v>99</v>
      </c>
      <c r="AC235" s="5" t="s">
        <v>561</v>
      </c>
      <c r="AD235" s="5" t="s">
        <v>511</v>
      </c>
      <c r="AE235" s="5" t="s">
        <v>99</v>
      </c>
      <c r="AF235" s="5" t="s">
        <v>99</v>
      </c>
      <c r="AG235" s="5" t="s">
        <v>99</v>
      </c>
      <c r="AH235" s="15" t="s">
        <v>99</v>
      </c>
      <c r="AI235" s="22" t="s">
        <v>99</v>
      </c>
      <c r="AJ235" s="25" t="s">
        <v>99</v>
      </c>
      <c r="AK235" s="5" t="s">
        <v>99</v>
      </c>
      <c r="AL235" s="5">
        <v>1.0</v>
      </c>
      <c r="AM235" s="5" t="s">
        <v>99</v>
      </c>
      <c r="AN235" s="5" t="s">
        <v>99</v>
      </c>
      <c r="AO235" s="5" t="s">
        <v>99</v>
      </c>
      <c r="AP235" s="5" t="s">
        <v>99</v>
      </c>
      <c r="AQ235" s="5" t="s">
        <v>99</v>
      </c>
      <c r="AR235" s="5" t="s">
        <v>99</v>
      </c>
      <c r="AS235" s="5" t="s">
        <v>99</v>
      </c>
      <c r="AT235" s="5" t="s">
        <v>99</v>
      </c>
      <c r="AU235" s="5" t="s">
        <v>99</v>
      </c>
      <c r="AV235" s="5" t="s">
        <v>99</v>
      </c>
      <c r="AW235" s="5" t="s">
        <v>99</v>
      </c>
      <c r="AX235" s="5" t="s">
        <v>99</v>
      </c>
      <c r="AY235" s="5" t="s">
        <v>99</v>
      </c>
      <c r="AZ235" s="5" t="s">
        <v>99</v>
      </c>
      <c r="BA235" s="5" t="s">
        <v>99</v>
      </c>
      <c r="BB235" s="5" t="s">
        <v>99</v>
      </c>
      <c r="BC235" s="5" t="s">
        <v>99</v>
      </c>
      <c r="BD235" s="5" t="s">
        <v>99</v>
      </c>
      <c r="BE235" s="5" t="s">
        <v>99</v>
      </c>
      <c r="BF235" s="5" t="s">
        <v>99</v>
      </c>
      <c r="BG235" s="5" t="s">
        <v>99</v>
      </c>
      <c r="BH235" s="5" t="s">
        <v>99</v>
      </c>
      <c r="BI235" s="5" t="s">
        <v>99</v>
      </c>
      <c r="BJ235" s="5" t="s">
        <v>99</v>
      </c>
      <c r="BK235" s="5" t="s">
        <v>99</v>
      </c>
      <c r="BL235" s="5" t="s">
        <v>99</v>
      </c>
      <c r="BM235" s="5" t="s">
        <v>99</v>
      </c>
      <c r="BN235" s="5" t="s">
        <v>2180</v>
      </c>
      <c r="BO235" s="5" t="s">
        <v>99</v>
      </c>
      <c r="BP235" s="5" t="s">
        <v>99</v>
      </c>
      <c r="BQ235" s="5" t="s">
        <v>99</v>
      </c>
      <c r="BR235" s="5" t="s">
        <v>99</v>
      </c>
      <c r="BS235" s="5" t="s">
        <v>99</v>
      </c>
      <c r="BT235" s="5" t="s">
        <v>99</v>
      </c>
      <c r="BU235" s="5" t="s">
        <v>99</v>
      </c>
      <c r="BV235" s="5" t="s">
        <v>99</v>
      </c>
      <c r="BW235" s="5" t="s">
        <v>99</v>
      </c>
      <c r="BX235" s="5" t="s">
        <v>99</v>
      </c>
      <c r="BY235" s="5" t="s">
        <v>99</v>
      </c>
      <c r="BZ235" s="5" t="s">
        <v>99</v>
      </c>
      <c r="CA235" s="5" t="s">
        <v>99</v>
      </c>
      <c r="CB235" s="5" t="s">
        <v>99</v>
      </c>
      <c r="CC235" s="5" t="s">
        <v>99</v>
      </c>
      <c r="CD235" s="5" t="s">
        <v>99</v>
      </c>
      <c r="CE235" s="5" t="s">
        <v>99</v>
      </c>
      <c r="CF235" s="5" t="s">
        <v>99</v>
      </c>
      <c r="CG235" s="5" t="s">
        <v>99</v>
      </c>
      <c r="CH235" s="5" t="s">
        <v>99</v>
      </c>
      <c r="CI235" s="5" t="s">
        <v>99</v>
      </c>
      <c r="CJ235" s="5" t="s">
        <v>99</v>
      </c>
      <c r="CK235" s="5" t="s">
        <v>99</v>
      </c>
      <c r="CL235" s="5" t="s">
        <v>99</v>
      </c>
      <c r="CM235" s="5" t="s">
        <v>99</v>
      </c>
      <c r="CN235" s="5" t="s">
        <v>99</v>
      </c>
      <c r="CO235" s="5" t="s">
        <v>99</v>
      </c>
      <c r="CP235" s="13" t="s">
        <v>2181</v>
      </c>
      <c r="CQ235" s="6"/>
      <c r="CR235" s="6"/>
      <c r="CS235" s="6"/>
      <c r="CT235" s="6"/>
      <c r="CU235" s="6"/>
      <c r="CV235" s="6"/>
      <c r="CW235" s="6"/>
      <c r="CX235" s="6"/>
      <c r="CY235" s="6"/>
      <c r="CZ235" s="6"/>
    </row>
    <row r="236">
      <c r="A236" s="5" t="s">
        <v>94</v>
      </c>
      <c r="B236" s="5" t="s">
        <v>1487</v>
      </c>
      <c r="C236" s="5" t="s">
        <v>2143</v>
      </c>
      <c r="D236" s="5">
        <v>3295.0</v>
      </c>
      <c r="E236" s="5" t="s">
        <v>99</v>
      </c>
      <c r="F236" s="5" t="s">
        <v>2182</v>
      </c>
      <c r="G236" s="5" t="s">
        <v>129</v>
      </c>
      <c r="H236" s="5" t="s">
        <v>99</v>
      </c>
      <c r="I236" s="5" t="s">
        <v>130</v>
      </c>
      <c r="J236" s="5" t="s">
        <v>101</v>
      </c>
      <c r="K236" s="5" t="s">
        <v>102</v>
      </c>
      <c r="L236" s="5" t="s">
        <v>99</v>
      </c>
      <c r="M236" s="5" t="s">
        <v>131</v>
      </c>
      <c r="N236" s="5">
        <v>1.0</v>
      </c>
      <c r="O236" s="28" t="s">
        <v>2183</v>
      </c>
      <c r="P236" s="5" t="s">
        <v>2184</v>
      </c>
      <c r="Q236" s="5" t="s">
        <v>2185</v>
      </c>
      <c r="R236" s="5" t="s">
        <v>2186</v>
      </c>
      <c r="S236" s="5" t="s">
        <v>99</v>
      </c>
      <c r="T236" s="5" t="s">
        <v>99</v>
      </c>
      <c r="U236" s="5" t="s">
        <v>99</v>
      </c>
      <c r="V236" s="5" t="s">
        <v>99</v>
      </c>
      <c r="W236" s="5" t="s">
        <v>99</v>
      </c>
      <c r="X236" s="5">
        <v>1200.0</v>
      </c>
      <c r="Y236" s="5" t="s">
        <v>99</v>
      </c>
      <c r="Z236" s="5" t="s">
        <v>161</v>
      </c>
      <c r="AA236" s="5" t="s">
        <v>99</v>
      </c>
      <c r="AB236" s="5" t="s">
        <v>99</v>
      </c>
      <c r="AC236" s="5" t="s">
        <v>2187</v>
      </c>
      <c r="AD236" s="5" t="s">
        <v>2188</v>
      </c>
      <c r="AE236" s="5" t="s">
        <v>99</v>
      </c>
      <c r="AF236" s="5" t="s">
        <v>99</v>
      </c>
      <c r="AG236" s="5" t="s">
        <v>99</v>
      </c>
      <c r="AH236" s="15" t="s">
        <v>99</v>
      </c>
      <c r="AI236" s="22" t="s">
        <v>99</v>
      </c>
      <c r="AJ236" s="25" t="s">
        <v>99</v>
      </c>
      <c r="AK236" s="5" t="s">
        <v>99</v>
      </c>
      <c r="AL236" s="5">
        <v>1.0</v>
      </c>
      <c r="AM236" s="5" t="s">
        <v>99</v>
      </c>
      <c r="AN236" s="5" t="s">
        <v>99</v>
      </c>
      <c r="AO236" s="5" t="s">
        <v>99</v>
      </c>
      <c r="AP236" s="5" t="s">
        <v>99</v>
      </c>
      <c r="AQ236" s="5" t="s">
        <v>99</v>
      </c>
      <c r="AR236" s="5" t="s">
        <v>99</v>
      </c>
      <c r="AS236" s="5" t="s">
        <v>99</v>
      </c>
      <c r="AT236" s="5" t="s">
        <v>99</v>
      </c>
      <c r="AU236" s="5" t="s">
        <v>99</v>
      </c>
      <c r="AV236" s="5" t="s">
        <v>625</v>
      </c>
      <c r="AW236" s="5" t="s">
        <v>99</v>
      </c>
      <c r="AX236" s="5" t="s">
        <v>99</v>
      </c>
      <c r="AY236" s="5" t="s">
        <v>99</v>
      </c>
      <c r="AZ236" s="5" t="s">
        <v>99</v>
      </c>
      <c r="BA236" s="5" t="s">
        <v>99</v>
      </c>
      <c r="BB236" s="5" t="s">
        <v>99</v>
      </c>
      <c r="BC236" s="5" t="s">
        <v>99</v>
      </c>
      <c r="BD236" s="5" t="s">
        <v>99</v>
      </c>
      <c r="BE236" s="5" t="s">
        <v>99</v>
      </c>
      <c r="BF236" s="5" t="s">
        <v>99</v>
      </c>
      <c r="BG236" s="5" t="s">
        <v>99</v>
      </c>
      <c r="BH236" s="5" t="s">
        <v>99</v>
      </c>
      <c r="BI236" s="5" t="s">
        <v>99</v>
      </c>
      <c r="BJ236" s="5" t="s">
        <v>99</v>
      </c>
      <c r="BK236" s="5" t="s">
        <v>99</v>
      </c>
      <c r="BL236" s="5" t="s">
        <v>99</v>
      </c>
      <c r="BM236" s="5" t="s">
        <v>99</v>
      </c>
      <c r="BN236" s="5" t="s">
        <v>2189</v>
      </c>
      <c r="BO236" s="5" t="s">
        <v>99</v>
      </c>
      <c r="BP236" s="5" t="s">
        <v>1352</v>
      </c>
      <c r="BQ236" s="5" t="s">
        <v>113</v>
      </c>
      <c r="BR236" s="5" t="s">
        <v>99</v>
      </c>
      <c r="BS236" s="5" t="s">
        <v>99</v>
      </c>
      <c r="BT236" s="5" t="s">
        <v>99</v>
      </c>
      <c r="BU236" s="5" t="s">
        <v>99</v>
      </c>
      <c r="BV236" s="5" t="s">
        <v>99</v>
      </c>
      <c r="BW236" s="5" t="s">
        <v>99</v>
      </c>
      <c r="BX236" s="5" t="s">
        <v>99</v>
      </c>
      <c r="BY236" s="5" t="s">
        <v>99</v>
      </c>
      <c r="BZ236" s="5" t="s">
        <v>99</v>
      </c>
      <c r="CA236" s="5" t="s">
        <v>99</v>
      </c>
      <c r="CB236" s="5" t="s">
        <v>99</v>
      </c>
      <c r="CC236" s="5" t="s">
        <v>99</v>
      </c>
      <c r="CD236" s="5" t="s">
        <v>99</v>
      </c>
      <c r="CE236" s="5" t="s">
        <v>99</v>
      </c>
      <c r="CF236" s="5" t="s">
        <v>99</v>
      </c>
      <c r="CG236" s="5" t="s">
        <v>99</v>
      </c>
      <c r="CH236" s="5" t="s">
        <v>99</v>
      </c>
      <c r="CI236" s="5" t="s">
        <v>99</v>
      </c>
      <c r="CJ236" s="5" t="s">
        <v>99</v>
      </c>
      <c r="CK236" s="5" t="s">
        <v>99</v>
      </c>
      <c r="CL236" s="5" t="s">
        <v>99</v>
      </c>
      <c r="CM236" s="5" t="s">
        <v>99</v>
      </c>
      <c r="CN236" s="5" t="s">
        <v>99</v>
      </c>
      <c r="CO236" s="5" t="s">
        <v>99</v>
      </c>
      <c r="CP236" s="13" t="s">
        <v>2190</v>
      </c>
      <c r="CQ236" s="6"/>
      <c r="CR236" s="6"/>
      <c r="CS236" s="6"/>
      <c r="CT236" s="6"/>
      <c r="CU236" s="6"/>
      <c r="CV236" s="6"/>
      <c r="CW236" s="6"/>
      <c r="CX236" s="6"/>
      <c r="CY236" s="6"/>
      <c r="CZ236" s="6"/>
    </row>
    <row r="237">
      <c r="A237" s="5" t="s">
        <v>94</v>
      </c>
      <c r="B237" s="5" t="s">
        <v>1487</v>
      </c>
      <c r="C237" s="5" t="s">
        <v>2143</v>
      </c>
      <c r="D237" s="5">
        <v>553.0</v>
      </c>
      <c r="E237" s="5" t="s">
        <v>99</v>
      </c>
      <c r="F237" s="5">
        <v>1980.0</v>
      </c>
      <c r="G237" s="5" t="s">
        <v>485</v>
      </c>
      <c r="H237" s="5" t="s">
        <v>99</v>
      </c>
      <c r="I237" s="5" t="s">
        <v>130</v>
      </c>
      <c r="J237" s="5" t="s">
        <v>101</v>
      </c>
      <c r="K237" s="5" t="s">
        <v>102</v>
      </c>
      <c r="L237" s="5" t="s">
        <v>99</v>
      </c>
      <c r="M237" s="5" t="s">
        <v>103</v>
      </c>
      <c r="N237" s="5">
        <v>2.0</v>
      </c>
      <c r="O237" s="28" t="s">
        <v>2191</v>
      </c>
      <c r="P237" s="5" t="s">
        <v>2192</v>
      </c>
      <c r="Q237" s="5" t="s">
        <v>2193</v>
      </c>
      <c r="R237" s="5" t="s">
        <v>2194</v>
      </c>
      <c r="S237" s="5" t="s">
        <v>99</v>
      </c>
      <c r="T237" s="5" t="s">
        <v>99</v>
      </c>
      <c r="U237" s="5" t="s">
        <v>99</v>
      </c>
      <c r="V237" s="5" t="s">
        <v>99</v>
      </c>
      <c r="W237" s="5" t="s">
        <v>99</v>
      </c>
      <c r="X237" s="5">
        <v>830.0</v>
      </c>
      <c r="Y237" s="5" t="s">
        <v>99</v>
      </c>
      <c r="Z237" s="5" t="s">
        <v>161</v>
      </c>
      <c r="AA237" s="5" t="s">
        <v>99</v>
      </c>
      <c r="AB237" s="5" t="s">
        <v>99</v>
      </c>
      <c r="AC237" s="5" t="s">
        <v>2195</v>
      </c>
      <c r="AD237" s="5" t="s">
        <v>99</v>
      </c>
      <c r="AE237" s="5" t="s">
        <v>99</v>
      </c>
      <c r="AF237" s="5" t="s">
        <v>99</v>
      </c>
      <c r="AG237" s="5">
        <v>1.0</v>
      </c>
      <c r="AH237" s="27">
        <f>CONVERT(AI237, "ft", "m")</f>
        <v>365.76</v>
      </c>
      <c r="AI237" s="22">
        <v>1200.0</v>
      </c>
      <c r="AJ237" s="24">
        <f>CONVERT(AI237, "ft", "yd")</f>
        <v>400</v>
      </c>
      <c r="AK237" s="5" t="s">
        <v>99</v>
      </c>
      <c r="AL237" s="5">
        <v>2.0</v>
      </c>
      <c r="AM237" s="5">
        <v>6.5</v>
      </c>
      <c r="AN237" s="5">
        <v>4.5</v>
      </c>
      <c r="AO237" s="5" t="s">
        <v>99</v>
      </c>
      <c r="AP237" s="5" t="s">
        <v>99</v>
      </c>
      <c r="AQ237" s="5" t="s">
        <v>99</v>
      </c>
      <c r="AR237" s="5" t="s">
        <v>99</v>
      </c>
      <c r="AS237" s="5">
        <v>350.0</v>
      </c>
      <c r="AT237" s="5">
        <v>150.0</v>
      </c>
      <c r="AU237" s="5" t="s">
        <v>99</v>
      </c>
      <c r="AV237" s="5" t="s">
        <v>281</v>
      </c>
      <c r="AW237" s="5" t="s">
        <v>99</v>
      </c>
      <c r="AX237" s="5" t="s">
        <v>99</v>
      </c>
      <c r="AY237" s="5" t="s">
        <v>99</v>
      </c>
      <c r="AZ237" s="5" t="s">
        <v>99</v>
      </c>
      <c r="BA237" s="5" t="s">
        <v>99</v>
      </c>
      <c r="BB237" s="5" t="s">
        <v>99</v>
      </c>
      <c r="BC237" s="5" t="s">
        <v>99</v>
      </c>
      <c r="BD237" s="5" t="s">
        <v>99</v>
      </c>
      <c r="BE237" s="5" t="s">
        <v>312</v>
      </c>
      <c r="BF237" s="5" t="s">
        <v>614</v>
      </c>
      <c r="BG237" s="5" t="s">
        <v>99</v>
      </c>
      <c r="BH237" s="5" t="s">
        <v>99</v>
      </c>
      <c r="BI237" s="5" t="s">
        <v>746</v>
      </c>
      <c r="BJ237" s="5" t="s">
        <v>99</v>
      </c>
      <c r="BK237" s="5" t="s">
        <v>99</v>
      </c>
      <c r="BL237" s="5" t="s">
        <v>99</v>
      </c>
      <c r="BM237" s="5" t="s">
        <v>99</v>
      </c>
      <c r="BN237" s="5" t="s">
        <v>2196</v>
      </c>
      <c r="BO237" s="5" t="s">
        <v>99</v>
      </c>
      <c r="BP237" s="5" t="s">
        <v>2197</v>
      </c>
      <c r="BQ237" s="5" t="s">
        <v>113</v>
      </c>
      <c r="BR237" s="5" t="s">
        <v>99</v>
      </c>
      <c r="BS237" s="5" t="s">
        <v>99</v>
      </c>
      <c r="BT237" s="5" t="s">
        <v>99</v>
      </c>
      <c r="BU237" s="5" t="s">
        <v>99</v>
      </c>
      <c r="BV237" s="5" t="s">
        <v>99</v>
      </c>
      <c r="BW237" s="5" t="s">
        <v>99</v>
      </c>
      <c r="BX237" s="5" t="s">
        <v>99</v>
      </c>
      <c r="BY237" s="5" t="s">
        <v>99</v>
      </c>
      <c r="BZ237" s="5" t="s">
        <v>99</v>
      </c>
      <c r="CA237" s="5" t="s">
        <v>99</v>
      </c>
      <c r="CB237" s="5" t="s">
        <v>99</v>
      </c>
      <c r="CC237" s="5" t="s">
        <v>99</v>
      </c>
      <c r="CD237" s="5" t="s">
        <v>99</v>
      </c>
      <c r="CE237" s="5" t="s">
        <v>99</v>
      </c>
      <c r="CF237" s="5" t="s">
        <v>99</v>
      </c>
      <c r="CG237" s="5" t="s">
        <v>99</v>
      </c>
      <c r="CH237" s="5" t="s">
        <v>99</v>
      </c>
      <c r="CI237" s="5" t="s">
        <v>99</v>
      </c>
      <c r="CJ237" s="5" t="s">
        <v>99</v>
      </c>
      <c r="CK237" s="28" t="s">
        <v>2198</v>
      </c>
      <c r="CL237" s="5" t="s">
        <v>99</v>
      </c>
      <c r="CM237" s="5" t="s">
        <v>99</v>
      </c>
      <c r="CN237" s="5" t="s">
        <v>99</v>
      </c>
      <c r="CO237" s="5" t="s">
        <v>99</v>
      </c>
      <c r="CP237" s="13" t="s">
        <v>2199</v>
      </c>
      <c r="CQ237" s="6"/>
      <c r="CR237" s="6"/>
      <c r="CS237" s="6"/>
      <c r="CT237" s="6"/>
      <c r="CU237" s="6"/>
      <c r="CV237" s="6"/>
      <c r="CW237" s="6"/>
      <c r="CX237" s="6"/>
      <c r="CY237" s="6"/>
      <c r="CZ237" s="6"/>
    </row>
    <row r="238">
      <c r="A238" s="5" t="s">
        <v>94</v>
      </c>
      <c r="B238" s="5" t="s">
        <v>1487</v>
      </c>
      <c r="C238" s="5" t="s">
        <v>2143</v>
      </c>
      <c r="D238" s="5">
        <v>3387.0</v>
      </c>
      <c r="E238" s="5" t="s">
        <v>99</v>
      </c>
      <c r="F238" s="5">
        <v>1989.0</v>
      </c>
      <c r="G238" s="5" t="s">
        <v>143</v>
      </c>
      <c r="H238" s="5" t="s">
        <v>99</v>
      </c>
      <c r="I238" s="5" t="s">
        <v>144</v>
      </c>
      <c r="J238" s="5" t="s">
        <v>118</v>
      </c>
      <c r="K238" s="5" t="s">
        <v>193</v>
      </c>
      <c r="L238" s="5" t="s">
        <v>99</v>
      </c>
      <c r="M238" s="5" t="s">
        <v>99</v>
      </c>
      <c r="N238" s="5">
        <v>2.0</v>
      </c>
      <c r="O238" s="28" t="s">
        <v>2200</v>
      </c>
      <c r="P238" s="5" t="s">
        <v>2201</v>
      </c>
      <c r="Q238" s="5" t="s">
        <v>2202</v>
      </c>
      <c r="R238" s="5" t="s">
        <v>99</v>
      </c>
      <c r="S238" s="5" t="s">
        <v>99</v>
      </c>
      <c r="T238" s="5" t="s">
        <v>99</v>
      </c>
      <c r="U238" s="5" t="s">
        <v>99</v>
      </c>
      <c r="V238" s="5" t="s">
        <v>99</v>
      </c>
      <c r="W238" s="5" t="s">
        <v>99</v>
      </c>
      <c r="X238" s="5">
        <v>130.0</v>
      </c>
      <c r="Y238" s="5" t="s">
        <v>99</v>
      </c>
      <c r="Z238" s="5" t="s">
        <v>161</v>
      </c>
      <c r="AA238" s="5" t="s">
        <v>99</v>
      </c>
      <c r="AB238" s="5" t="s">
        <v>99</v>
      </c>
      <c r="AC238" s="5" t="s">
        <v>2203</v>
      </c>
      <c r="AD238" s="5" t="s">
        <v>99</v>
      </c>
      <c r="AE238" s="5" t="s">
        <v>99</v>
      </c>
      <c r="AF238" s="5" t="s">
        <v>99</v>
      </c>
      <c r="AG238" s="6">
        <f>(5+10)/2</f>
        <v>7.5</v>
      </c>
      <c r="AH238" s="15" t="s">
        <v>99</v>
      </c>
      <c r="AI238" s="22" t="s">
        <v>99</v>
      </c>
      <c r="AJ238" s="25" t="s">
        <v>99</v>
      </c>
      <c r="AK238" s="5" t="s">
        <v>99</v>
      </c>
      <c r="AL238" s="5" t="s">
        <v>99</v>
      </c>
      <c r="AM238" s="5" t="s">
        <v>99</v>
      </c>
      <c r="AN238" s="5" t="s">
        <v>99</v>
      </c>
      <c r="AO238" s="5" t="s">
        <v>99</v>
      </c>
      <c r="AP238" s="5" t="s">
        <v>99</v>
      </c>
      <c r="AQ238" s="5" t="s">
        <v>99</v>
      </c>
      <c r="AR238" s="5" t="s">
        <v>99</v>
      </c>
      <c r="AS238" s="5" t="s">
        <v>99</v>
      </c>
      <c r="AT238" s="5" t="s">
        <v>99</v>
      </c>
      <c r="AU238" s="5" t="s">
        <v>99</v>
      </c>
      <c r="AV238" s="5" t="s">
        <v>99</v>
      </c>
      <c r="AW238" s="5" t="s">
        <v>99</v>
      </c>
      <c r="AX238" s="5" t="s">
        <v>99</v>
      </c>
      <c r="AY238" s="5" t="s">
        <v>99</v>
      </c>
      <c r="AZ238" s="5" t="s">
        <v>99</v>
      </c>
      <c r="BA238" s="5" t="s">
        <v>99</v>
      </c>
      <c r="BB238" s="5" t="s">
        <v>99</v>
      </c>
      <c r="BC238" s="5" t="s">
        <v>99</v>
      </c>
      <c r="BD238" s="5" t="s">
        <v>99</v>
      </c>
      <c r="BE238" s="5" t="s">
        <v>99</v>
      </c>
      <c r="BF238" s="5" t="s">
        <v>99</v>
      </c>
      <c r="BG238" s="5" t="s">
        <v>99</v>
      </c>
      <c r="BH238" s="5" t="s">
        <v>99</v>
      </c>
      <c r="BI238" s="5" t="s">
        <v>99</v>
      </c>
      <c r="BJ238" s="5" t="s">
        <v>99</v>
      </c>
      <c r="BK238" s="5" t="s">
        <v>99</v>
      </c>
      <c r="BL238" s="5" t="s">
        <v>99</v>
      </c>
      <c r="BM238" s="5" t="s">
        <v>99</v>
      </c>
      <c r="BN238" s="5" t="s">
        <v>99</v>
      </c>
      <c r="BO238" s="5" t="s">
        <v>99</v>
      </c>
      <c r="BP238" s="5" t="s">
        <v>99</v>
      </c>
      <c r="BQ238" s="5" t="s">
        <v>99</v>
      </c>
      <c r="BR238" s="5" t="s">
        <v>1041</v>
      </c>
      <c r="BS238" s="5" t="s">
        <v>99</v>
      </c>
      <c r="BT238" s="5" t="s">
        <v>99</v>
      </c>
      <c r="BU238" s="5" t="s">
        <v>99</v>
      </c>
      <c r="BV238" s="5" t="s">
        <v>99</v>
      </c>
      <c r="BW238" s="5" t="s">
        <v>99</v>
      </c>
      <c r="BX238" s="5" t="s">
        <v>99</v>
      </c>
      <c r="BY238" s="5" t="s">
        <v>99</v>
      </c>
      <c r="BZ238" s="5" t="s">
        <v>99</v>
      </c>
      <c r="CA238" s="5" t="s">
        <v>99</v>
      </c>
      <c r="CB238" s="5" t="s">
        <v>99</v>
      </c>
      <c r="CC238" s="5" t="s">
        <v>99</v>
      </c>
      <c r="CD238" s="5" t="s">
        <v>99</v>
      </c>
      <c r="CE238" s="5" t="s">
        <v>99</v>
      </c>
      <c r="CF238" s="5" t="s">
        <v>99</v>
      </c>
      <c r="CG238" s="5" t="s">
        <v>99</v>
      </c>
      <c r="CH238" s="5" t="s">
        <v>99</v>
      </c>
      <c r="CI238" s="5" t="s">
        <v>99</v>
      </c>
      <c r="CJ238" s="5" t="s">
        <v>99</v>
      </c>
      <c r="CK238" s="28" t="s">
        <v>2204</v>
      </c>
      <c r="CL238" s="5" t="s">
        <v>99</v>
      </c>
      <c r="CM238" s="5" t="s">
        <v>99</v>
      </c>
      <c r="CN238" s="5" t="s">
        <v>99</v>
      </c>
      <c r="CO238" s="5" t="s">
        <v>99</v>
      </c>
      <c r="CP238" s="13" t="s">
        <v>2205</v>
      </c>
      <c r="CQ238" s="6"/>
      <c r="CR238" s="6"/>
      <c r="CS238" s="6"/>
      <c r="CT238" s="6"/>
      <c r="CU238" s="6"/>
      <c r="CV238" s="6"/>
      <c r="CW238" s="6"/>
      <c r="CX238" s="6"/>
      <c r="CY238" s="6"/>
      <c r="CZ238" s="6"/>
    </row>
    <row r="239">
      <c r="A239" s="5" t="s">
        <v>94</v>
      </c>
      <c r="B239" s="5" t="s">
        <v>1487</v>
      </c>
      <c r="C239" s="5" t="s">
        <v>2143</v>
      </c>
      <c r="D239" s="5">
        <v>668.0</v>
      </c>
      <c r="E239" s="5" t="s">
        <v>99</v>
      </c>
      <c r="F239" s="5">
        <v>1991.0</v>
      </c>
      <c r="G239" s="5" t="s">
        <v>157</v>
      </c>
      <c r="H239" s="5" t="s">
        <v>99</v>
      </c>
      <c r="I239" s="5" t="s">
        <v>144</v>
      </c>
      <c r="J239" s="5" t="s">
        <v>118</v>
      </c>
      <c r="K239" s="5" t="s">
        <v>102</v>
      </c>
      <c r="L239" s="5" t="s">
        <v>99</v>
      </c>
      <c r="M239" s="5" t="s">
        <v>131</v>
      </c>
      <c r="N239" s="5">
        <v>2.0</v>
      </c>
      <c r="O239" s="28" t="s">
        <v>2206</v>
      </c>
      <c r="P239" s="5" t="s">
        <v>99</v>
      </c>
      <c r="Q239" s="5" t="s">
        <v>99</v>
      </c>
      <c r="R239" s="5" t="s">
        <v>99</v>
      </c>
      <c r="S239" s="5" t="s">
        <v>2207</v>
      </c>
      <c r="T239" s="5" t="s">
        <v>99</v>
      </c>
      <c r="U239" s="5" t="s">
        <v>99</v>
      </c>
      <c r="V239" s="5" t="s">
        <v>99</v>
      </c>
      <c r="W239" s="5">
        <v>4500.0</v>
      </c>
      <c r="X239" s="5">
        <v>900.0</v>
      </c>
      <c r="Y239" s="5" t="s">
        <v>99</v>
      </c>
      <c r="Z239" s="5" t="s">
        <v>99</v>
      </c>
      <c r="AA239" s="5" t="s">
        <v>99</v>
      </c>
      <c r="AB239" s="5" t="s">
        <v>99</v>
      </c>
      <c r="AC239" s="5" t="s">
        <v>2208</v>
      </c>
      <c r="AD239" s="5" t="s">
        <v>99</v>
      </c>
      <c r="AE239" s="5" t="s">
        <v>99</v>
      </c>
      <c r="AF239" s="5" t="s">
        <v>99</v>
      </c>
      <c r="AG239" s="5" t="s">
        <v>99</v>
      </c>
      <c r="AH239" s="15" t="s">
        <v>99</v>
      </c>
      <c r="AI239" s="22" t="s">
        <v>99</v>
      </c>
      <c r="AJ239" s="25" t="s">
        <v>99</v>
      </c>
      <c r="AK239" s="5" t="s">
        <v>99</v>
      </c>
      <c r="AL239" s="5">
        <v>1.0</v>
      </c>
      <c r="AM239" s="5" t="s">
        <v>99</v>
      </c>
      <c r="AN239" s="5" t="s">
        <v>99</v>
      </c>
      <c r="AO239" s="5" t="s">
        <v>99</v>
      </c>
      <c r="AP239" s="5" t="s">
        <v>99</v>
      </c>
      <c r="AQ239" s="5" t="s">
        <v>99</v>
      </c>
      <c r="AR239" s="5" t="s">
        <v>99</v>
      </c>
      <c r="AS239" s="5" t="s">
        <v>99</v>
      </c>
      <c r="AT239" s="5" t="s">
        <v>99</v>
      </c>
      <c r="AU239" s="5" t="s">
        <v>99</v>
      </c>
      <c r="AV239" s="5" t="s">
        <v>569</v>
      </c>
      <c r="AW239" s="5" t="s">
        <v>99</v>
      </c>
      <c r="AX239" s="5" t="s">
        <v>99</v>
      </c>
      <c r="AY239" s="5" t="s">
        <v>99</v>
      </c>
      <c r="AZ239" s="5" t="s">
        <v>99</v>
      </c>
      <c r="BA239" s="5" t="s">
        <v>99</v>
      </c>
      <c r="BB239" s="5" t="s">
        <v>99</v>
      </c>
      <c r="BC239" s="5" t="s">
        <v>99</v>
      </c>
      <c r="BD239" s="5" t="s">
        <v>99</v>
      </c>
      <c r="BE239" s="5" t="s">
        <v>99</v>
      </c>
      <c r="BF239" s="5" t="s">
        <v>99</v>
      </c>
      <c r="BG239" s="5" t="s">
        <v>99</v>
      </c>
      <c r="BH239" s="5" t="s">
        <v>99</v>
      </c>
      <c r="BI239" s="5" t="s">
        <v>99</v>
      </c>
      <c r="BJ239" s="5" t="s">
        <v>99</v>
      </c>
      <c r="BK239" s="5" t="s">
        <v>112</v>
      </c>
      <c r="BL239" s="5" t="s">
        <v>99</v>
      </c>
      <c r="BM239" s="5" t="s">
        <v>99</v>
      </c>
      <c r="BN239" s="5" t="s">
        <v>2209</v>
      </c>
      <c r="BO239" s="5" t="s">
        <v>99</v>
      </c>
      <c r="BP239" s="5" t="s">
        <v>1352</v>
      </c>
      <c r="BQ239" s="5" t="s">
        <v>99</v>
      </c>
      <c r="BR239" s="5" t="s">
        <v>99</v>
      </c>
      <c r="BS239" s="5" t="s">
        <v>99</v>
      </c>
      <c r="BT239" s="5" t="s">
        <v>99</v>
      </c>
      <c r="BU239" s="5" t="s">
        <v>99</v>
      </c>
      <c r="BV239" s="5" t="s">
        <v>99</v>
      </c>
      <c r="BW239" s="5" t="s">
        <v>99</v>
      </c>
      <c r="BX239" s="5" t="s">
        <v>99</v>
      </c>
      <c r="BY239" s="5" t="s">
        <v>99</v>
      </c>
      <c r="BZ239" s="5" t="s">
        <v>99</v>
      </c>
      <c r="CA239" s="5" t="s">
        <v>99</v>
      </c>
      <c r="CB239" s="5" t="s">
        <v>99</v>
      </c>
      <c r="CC239" s="5" t="s">
        <v>99</v>
      </c>
      <c r="CD239" s="5" t="s">
        <v>99</v>
      </c>
      <c r="CE239" s="5" t="s">
        <v>99</v>
      </c>
      <c r="CF239" s="5" t="s">
        <v>99</v>
      </c>
      <c r="CG239" s="5" t="s">
        <v>99</v>
      </c>
      <c r="CH239" s="5" t="s">
        <v>99</v>
      </c>
      <c r="CI239" s="5" t="s">
        <v>99</v>
      </c>
      <c r="CJ239" s="5" t="s">
        <v>99</v>
      </c>
      <c r="CK239" s="5" t="s">
        <v>99</v>
      </c>
      <c r="CL239" s="5" t="s">
        <v>99</v>
      </c>
      <c r="CM239" s="5" t="s">
        <v>99</v>
      </c>
      <c r="CN239" s="5" t="s">
        <v>99</v>
      </c>
      <c r="CO239" s="5" t="s">
        <v>99</v>
      </c>
      <c r="CP239" s="13" t="s">
        <v>2210</v>
      </c>
      <c r="CQ239" s="6"/>
      <c r="CR239" s="6"/>
      <c r="CS239" s="6"/>
      <c r="CT239" s="6"/>
      <c r="CU239" s="6"/>
      <c r="CV239" s="6"/>
      <c r="CW239" s="6"/>
      <c r="CX239" s="6"/>
      <c r="CY239" s="6"/>
      <c r="CZ239" s="6"/>
    </row>
    <row r="240">
      <c r="A240" s="5" t="s">
        <v>94</v>
      </c>
      <c r="B240" s="5" t="s">
        <v>1487</v>
      </c>
      <c r="C240" s="5" t="s">
        <v>2143</v>
      </c>
      <c r="D240" s="5">
        <v>9393.0</v>
      </c>
      <c r="E240" s="5" t="s">
        <v>97</v>
      </c>
      <c r="F240" s="5">
        <v>1991.0</v>
      </c>
      <c r="G240" s="5" t="s">
        <v>485</v>
      </c>
      <c r="H240" s="5" t="s">
        <v>99</v>
      </c>
      <c r="I240" s="5" t="s">
        <v>130</v>
      </c>
      <c r="J240" s="5" t="s">
        <v>101</v>
      </c>
      <c r="K240" s="5" t="s">
        <v>102</v>
      </c>
      <c r="L240" s="5" t="s">
        <v>99</v>
      </c>
      <c r="M240" s="5" t="s">
        <v>219</v>
      </c>
      <c r="N240" s="5">
        <v>1.0</v>
      </c>
      <c r="O240" s="28" t="s">
        <v>2211</v>
      </c>
      <c r="P240" s="5" t="s">
        <v>2212</v>
      </c>
      <c r="Q240" s="5" t="s">
        <v>2213</v>
      </c>
      <c r="R240" s="5" t="s">
        <v>2214</v>
      </c>
      <c r="S240" s="5" t="s">
        <v>2215</v>
      </c>
      <c r="T240" s="5">
        <v>43.5239924</v>
      </c>
      <c r="U240" s="5">
        <v>-123.3118939</v>
      </c>
      <c r="V240" s="5">
        <v>208.04</v>
      </c>
      <c r="W240" s="5">
        <v>672.0</v>
      </c>
      <c r="X240" s="5">
        <v>230.0</v>
      </c>
      <c r="Y240" s="5" t="s">
        <v>99</v>
      </c>
      <c r="Z240" s="5" t="s">
        <v>2216</v>
      </c>
      <c r="AA240" s="5" t="s">
        <v>99</v>
      </c>
      <c r="AB240" s="5" t="s">
        <v>99</v>
      </c>
      <c r="AC240" s="5" t="s">
        <v>2217</v>
      </c>
      <c r="AD240" s="5" t="s">
        <v>2218</v>
      </c>
      <c r="AE240" s="5" t="s">
        <v>99</v>
      </c>
      <c r="AF240" s="5" t="s">
        <v>99</v>
      </c>
      <c r="AG240" s="5" t="s">
        <v>99</v>
      </c>
      <c r="AH240" s="15" t="s">
        <v>99</v>
      </c>
      <c r="AI240" s="22" t="s">
        <v>99</v>
      </c>
      <c r="AJ240" s="25" t="s">
        <v>99</v>
      </c>
      <c r="AK240" s="5" t="s">
        <v>99</v>
      </c>
      <c r="AL240" s="5">
        <v>1.0</v>
      </c>
      <c r="AM240" s="5">
        <v>6.0</v>
      </c>
      <c r="AN240" s="5" t="s">
        <v>99</v>
      </c>
      <c r="AO240" s="5" t="s">
        <v>99</v>
      </c>
      <c r="AP240" s="5" t="s">
        <v>99</v>
      </c>
      <c r="AQ240" s="5" t="s">
        <v>99</v>
      </c>
      <c r="AR240" s="5" t="s">
        <v>99</v>
      </c>
      <c r="AS240" s="5" t="s">
        <v>99</v>
      </c>
      <c r="AT240" s="5" t="s">
        <v>99</v>
      </c>
      <c r="AU240" s="5" t="s">
        <v>99</v>
      </c>
      <c r="AV240" s="5" t="s">
        <v>110</v>
      </c>
      <c r="AW240" s="5" t="s">
        <v>99</v>
      </c>
      <c r="AX240" s="5" t="s">
        <v>99</v>
      </c>
      <c r="AY240" s="5" t="s">
        <v>99</v>
      </c>
      <c r="AZ240" s="5" t="s">
        <v>99</v>
      </c>
      <c r="BA240" s="5" t="s">
        <v>99</v>
      </c>
      <c r="BB240" s="5" t="s">
        <v>99</v>
      </c>
      <c r="BC240" s="5" t="s">
        <v>99</v>
      </c>
      <c r="BD240" s="5" t="s">
        <v>99</v>
      </c>
      <c r="BE240" s="5" t="s">
        <v>312</v>
      </c>
      <c r="BF240" s="5" t="s">
        <v>99</v>
      </c>
      <c r="BG240" s="5" t="s">
        <v>300</v>
      </c>
      <c r="BH240" s="5" t="s">
        <v>99</v>
      </c>
      <c r="BI240" s="5" t="s">
        <v>99</v>
      </c>
      <c r="BJ240" s="5" t="s">
        <v>99</v>
      </c>
      <c r="BK240" s="5" t="s">
        <v>99</v>
      </c>
      <c r="BL240" s="5" t="s">
        <v>1363</v>
      </c>
      <c r="BM240" s="5" t="s">
        <v>99</v>
      </c>
      <c r="BN240" s="5" t="s">
        <v>2219</v>
      </c>
      <c r="BO240" s="5" t="s">
        <v>112</v>
      </c>
      <c r="BP240" s="5" t="s">
        <v>2220</v>
      </c>
      <c r="BQ240" s="5" t="s">
        <v>113</v>
      </c>
      <c r="BR240" s="5" t="s">
        <v>99</v>
      </c>
      <c r="BS240" s="5" t="s">
        <v>99</v>
      </c>
      <c r="BT240" s="5" t="s">
        <v>99</v>
      </c>
      <c r="BU240" s="5" t="s">
        <v>99</v>
      </c>
      <c r="BV240" s="5" t="s">
        <v>99</v>
      </c>
      <c r="BW240" s="5" t="s">
        <v>99</v>
      </c>
      <c r="BX240" s="5" t="s">
        <v>99</v>
      </c>
      <c r="BY240" s="5" t="s">
        <v>99</v>
      </c>
      <c r="BZ240" s="5" t="s">
        <v>99</v>
      </c>
      <c r="CA240" s="5" t="s">
        <v>99</v>
      </c>
      <c r="CB240" s="5" t="s">
        <v>99</v>
      </c>
      <c r="CC240" s="5" t="s">
        <v>99</v>
      </c>
      <c r="CD240" s="5" t="s">
        <v>99</v>
      </c>
      <c r="CE240" s="5" t="s">
        <v>99</v>
      </c>
      <c r="CF240" s="5" t="s">
        <v>99</v>
      </c>
      <c r="CG240" s="5" t="s">
        <v>99</v>
      </c>
      <c r="CH240" s="5" t="s">
        <v>99</v>
      </c>
      <c r="CI240" s="5" t="s">
        <v>99</v>
      </c>
      <c r="CJ240" s="5" t="s">
        <v>99</v>
      </c>
      <c r="CK240" s="28" t="s">
        <v>2221</v>
      </c>
      <c r="CL240" s="5" t="s">
        <v>112</v>
      </c>
      <c r="CM240" s="5" t="s">
        <v>99</v>
      </c>
      <c r="CN240" s="5" t="s">
        <v>99</v>
      </c>
      <c r="CO240" s="5" t="s">
        <v>99</v>
      </c>
      <c r="CP240" s="13" t="s">
        <v>2222</v>
      </c>
      <c r="CQ240" s="6"/>
      <c r="CR240" s="6"/>
      <c r="CS240" s="6"/>
      <c r="CT240" s="6"/>
      <c r="CU240" s="6"/>
      <c r="CV240" s="6"/>
      <c r="CW240" s="6"/>
      <c r="CX240" s="6"/>
      <c r="CY240" s="6"/>
      <c r="CZ240" s="6"/>
    </row>
    <row r="241">
      <c r="A241" s="5" t="s">
        <v>94</v>
      </c>
      <c r="B241" s="5" t="s">
        <v>1487</v>
      </c>
      <c r="C241" s="5" t="s">
        <v>2143</v>
      </c>
      <c r="D241" s="5">
        <v>22996.0</v>
      </c>
      <c r="E241" s="5" t="s">
        <v>2223</v>
      </c>
      <c r="F241" s="5">
        <v>2002.0</v>
      </c>
      <c r="G241" s="5" t="s">
        <v>191</v>
      </c>
      <c r="H241" s="5">
        <v>20.0</v>
      </c>
      <c r="I241" s="5" t="s">
        <v>144</v>
      </c>
      <c r="J241" s="5" t="s">
        <v>101</v>
      </c>
      <c r="K241" s="5" t="s">
        <v>102</v>
      </c>
      <c r="L241" s="5" t="s">
        <v>145</v>
      </c>
      <c r="M241" s="5" t="s">
        <v>103</v>
      </c>
      <c r="N241" s="5">
        <v>1.0</v>
      </c>
      <c r="O241" s="28" t="s">
        <v>2224</v>
      </c>
      <c r="P241" s="5" t="s">
        <v>2225</v>
      </c>
      <c r="Q241" s="5" t="s">
        <v>2226</v>
      </c>
      <c r="R241" s="5" t="s">
        <v>2227</v>
      </c>
      <c r="S241" s="5" t="s">
        <v>2228</v>
      </c>
      <c r="T241" s="5" t="s">
        <v>99</v>
      </c>
      <c r="U241" s="5" t="s">
        <v>99</v>
      </c>
      <c r="V241" s="5" t="s">
        <v>99</v>
      </c>
      <c r="W241" s="5" t="s">
        <v>99</v>
      </c>
      <c r="X241" s="5">
        <v>1607.0</v>
      </c>
      <c r="Y241" s="5" t="s">
        <v>99</v>
      </c>
      <c r="Z241" s="5" t="s">
        <v>99</v>
      </c>
      <c r="AA241" s="5" t="s">
        <v>214</v>
      </c>
      <c r="AB241" s="5">
        <v>38.0</v>
      </c>
      <c r="AC241" s="5" t="s">
        <v>2229</v>
      </c>
      <c r="AD241" s="5" t="s">
        <v>99</v>
      </c>
      <c r="AE241" s="5" t="s">
        <v>99</v>
      </c>
      <c r="AF241" s="5" t="s">
        <v>99</v>
      </c>
      <c r="AG241" s="6">
        <f>17.5/60</f>
        <v>0.2916666667</v>
      </c>
      <c r="AH241" s="27">
        <f t="shared" ref="AH241:AH242" si="58">CONVERT(AI241, "ft", "m")</f>
        <v>18.288</v>
      </c>
      <c r="AI241" s="22">
        <v>60.0</v>
      </c>
      <c r="AJ241" s="24">
        <f t="shared" ref="AJ241:AJ242" si="59">CONVERT(AI241, "ft", "yd")</f>
        <v>20</v>
      </c>
      <c r="AK241" s="5" t="s">
        <v>99</v>
      </c>
      <c r="AL241" s="5">
        <v>1.0</v>
      </c>
      <c r="AM241" s="5">
        <v>8.0</v>
      </c>
      <c r="AN241" s="5" t="s">
        <v>99</v>
      </c>
      <c r="AO241" s="5" t="s">
        <v>99</v>
      </c>
      <c r="AP241" s="5" t="s">
        <v>99</v>
      </c>
      <c r="AQ241" s="5" t="s">
        <v>99</v>
      </c>
      <c r="AR241" s="5" t="s">
        <v>99</v>
      </c>
      <c r="AS241" s="5" t="s">
        <v>99</v>
      </c>
      <c r="AT241" s="5" t="s">
        <v>99</v>
      </c>
      <c r="AU241" s="5" t="s">
        <v>99</v>
      </c>
      <c r="AV241" s="5" t="s">
        <v>110</v>
      </c>
      <c r="AW241" s="5" t="s">
        <v>99</v>
      </c>
      <c r="AX241" s="5" t="s">
        <v>138</v>
      </c>
      <c r="AY241" s="5" t="s">
        <v>99</v>
      </c>
      <c r="AZ241" s="5" t="s">
        <v>99</v>
      </c>
      <c r="BA241" s="5" t="s">
        <v>99</v>
      </c>
      <c r="BB241" s="5" t="s">
        <v>2230</v>
      </c>
      <c r="BC241" s="5" t="s">
        <v>99</v>
      </c>
      <c r="BD241" s="5" t="s">
        <v>2231</v>
      </c>
      <c r="BE241" s="5" t="s">
        <v>312</v>
      </c>
      <c r="BF241" s="5" t="s">
        <v>614</v>
      </c>
      <c r="BG241" s="5" t="s">
        <v>2232</v>
      </c>
      <c r="BH241" s="5" t="s">
        <v>2233</v>
      </c>
      <c r="BI241" s="5" t="s">
        <v>746</v>
      </c>
      <c r="BJ241" s="5" t="s">
        <v>681</v>
      </c>
      <c r="BK241" s="5" t="s">
        <v>112</v>
      </c>
      <c r="BL241" s="5" t="s">
        <v>99</v>
      </c>
      <c r="BM241" s="5" t="s">
        <v>99</v>
      </c>
      <c r="BN241" s="5" t="s">
        <v>2234</v>
      </c>
      <c r="BO241" s="5" t="s">
        <v>112</v>
      </c>
      <c r="BP241" s="5" t="s">
        <v>99</v>
      </c>
      <c r="BQ241" s="5" t="s">
        <v>113</v>
      </c>
      <c r="BR241" s="5" t="s">
        <v>99</v>
      </c>
      <c r="BS241" s="5" t="s">
        <v>99</v>
      </c>
      <c r="BT241" s="5" t="s">
        <v>99</v>
      </c>
      <c r="BU241" s="5" t="s">
        <v>99</v>
      </c>
      <c r="BV241" s="5">
        <v>1.0</v>
      </c>
      <c r="BW241" s="5" t="s">
        <v>99</v>
      </c>
      <c r="BX241" s="5" t="s">
        <v>99</v>
      </c>
      <c r="BY241" s="5" t="s">
        <v>99</v>
      </c>
      <c r="BZ241" s="5" t="s">
        <v>99</v>
      </c>
      <c r="CA241" s="5" t="s">
        <v>99</v>
      </c>
      <c r="CB241" s="5" t="s">
        <v>99</v>
      </c>
      <c r="CC241" s="5" t="s">
        <v>99</v>
      </c>
      <c r="CD241" s="5" t="s">
        <v>99</v>
      </c>
      <c r="CE241" s="5" t="s">
        <v>99</v>
      </c>
      <c r="CF241" s="5" t="s">
        <v>112</v>
      </c>
      <c r="CG241" s="5">
        <v>5.0</v>
      </c>
      <c r="CH241" s="5" t="s">
        <v>99</v>
      </c>
      <c r="CI241" s="5" t="s">
        <v>99</v>
      </c>
      <c r="CJ241" s="5" t="s">
        <v>99</v>
      </c>
      <c r="CK241" s="28" t="s">
        <v>2235</v>
      </c>
      <c r="CL241" s="5" t="s">
        <v>99</v>
      </c>
      <c r="CM241" s="5" t="s">
        <v>112</v>
      </c>
      <c r="CN241" s="5" t="s">
        <v>99</v>
      </c>
      <c r="CO241" s="5" t="s">
        <v>99</v>
      </c>
      <c r="CP241" s="13" t="s">
        <v>2236</v>
      </c>
      <c r="CQ241" s="6"/>
      <c r="CR241" s="6"/>
      <c r="CS241" s="6"/>
      <c r="CT241" s="6"/>
      <c r="CU241" s="6"/>
      <c r="CV241" s="6"/>
      <c r="CW241" s="6"/>
      <c r="CX241" s="6"/>
      <c r="CY241" s="6"/>
      <c r="CZ241" s="6"/>
    </row>
    <row r="242">
      <c r="A242" s="5" t="s">
        <v>94</v>
      </c>
      <c r="B242" s="5" t="s">
        <v>1487</v>
      </c>
      <c r="C242" s="5" t="s">
        <v>2143</v>
      </c>
      <c r="D242" s="5">
        <v>8227.0</v>
      </c>
      <c r="E242" s="5" t="s">
        <v>97</v>
      </c>
      <c r="F242" s="5">
        <v>2002.0</v>
      </c>
      <c r="G242" s="5" t="s">
        <v>485</v>
      </c>
      <c r="H242" s="5" t="s">
        <v>99</v>
      </c>
      <c r="I242" s="5" t="s">
        <v>130</v>
      </c>
      <c r="J242" s="5" t="s">
        <v>101</v>
      </c>
      <c r="K242" s="5" t="s">
        <v>102</v>
      </c>
      <c r="L242" s="5" t="s">
        <v>99</v>
      </c>
      <c r="M242" s="5" t="s">
        <v>219</v>
      </c>
      <c r="N242" s="5">
        <v>1.0</v>
      </c>
      <c r="O242" s="28" t="s">
        <v>2237</v>
      </c>
      <c r="P242" s="5" t="s">
        <v>2238</v>
      </c>
      <c r="Q242" s="5" t="s">
        <v>2154</v>
      </c>
      <c r="R242" s="5" t="s">
        <v>2239</v>
      </c>
      <c r="S242" s="5" t="s">
        <v>2240</v>
      </c>
      <c r="T242" s="5" t="s">
        <v>99</v>
      </c>
      <c r="U242" s="5" t="s">
        <v>99</v>
      </c>
      <c r="V242" s="5" t="s">
        <v>99</v>
      </c>
      <c r="W242" s="5" t="s">
        <v>99</v>
      </c>
      <c r="X242" s="5">
        <v>0.0</v>
      </c>
      <c r="Y242" s="5" t="s">
        <v>99</v>
      </c>
      <c r="Z242" s="5" t="s">
        <v>99</v>
      </c>
      <c r="AA242" s="5" t="s">
        <v>99</v>
      </c>
      <c r="AB242" s="5" t="s">
        <v>99</v>
      </c>
      <c r="AC242" s="5" t="s">
        <v>99</v>
      </c>
      <c r="AD242" s="5" t="s">
        <v>2241</v>
      </c>
      <c r="AE242" s="5" t="s">
        <v>99</v>
      </c>
      <c r="AF242" s="5" t="s">
        <v>99</v>
      </c>
      <c r="AG242" s="5" t="s">
        <v>99</v>
      </c>
      <c r="AH242" s="27">
        <f t="shared" si="58"/>
        <v>4.572</v>
      </c>
      <c r="AI242" s="22">
        <v>15.0</v>
      </c>
      <c r="AJ242" s="24">
        <f t="shared" si="59"/>
        <v>5</v>
      </c>
      <c r="AK242" s="5" t="s">
        <v>99</v>
      </c>
      <c r="AL242" s="5">
        <v>1.0</v>
      </c>
      <c r="AM242" s="5">
        <v>7.0</v>
      </c>
      <c r="AN242" s="5" t="s">
        <v>99</v>
      </c>
      <c r="AO242" s="5" t="s">
        <v>99</v>
      </c>
      <c r="AP242" s="5" t="s">
        <v>99</v>
      </c>
      <c r="AQ242" s="5" t="s">
        <v>99</v>
      </c>
      <c r="AR242" s="5" t="s">
        <v>99</v>
      </c>
      <c r="AS242" s="5" t="s">
        <v>99</v>
      </c>
      <c r="AT242" s="5" t="s">
        <v>99</v>
      </c>
      <c r="AU242" s="5" t="s">
        <v>99</v>
      </c>
      <c r="AV242" s="5" t="s">
        <v>99</v>
      </c>
      <c r="AW242" s="5" t="s">
        <v>99</v>
      </c>
      <c r="AX242" s="5" t="s">
        <v>99</v>
      </c>
      <c r="AY242" s="5" t="s">
        <v>99</v>
      </c>
      <c r="AZ242" s="5" t="s">
        <v>99</v>
      </c>
      <c r="BA242" s="5" t="s">
        <v>99</v>
      </c>
      <c r="BB242" s="5" t="s">
        <v>99</v>
      </c>
      <c r="BC242" s="5" t="s">
        <v>99</v>
      </c>
      <c r="BD242" s="5" t="s">
        <v>99</v>
      </c>
      <c r="BE242" s="5" t="s">
        <v>99</v>
      </c>
      <c r="BF242" s="5" t="s">
        <v>99</v>
      </c>
      <c r="BG242" s="5" t="s">
        <v>99</v>
      </c>
      <c r="BH242" s="5" t="s">
        <v>99</v>
      </c>
      <c r="BI242" s="5" t="s">
        <v>99</v>
      </c>
      <c r="BJ242" s="5" t="s">
        <v>99</v>
      </c>
      <c r="BK242" s="5" t="s">
        <v>99</v>
      </c>
      <c r="BL242" s="5" t="s">
        <v>99</v>
      </c>
      <c r="BM242" s="5" t="s">
        <v>99</v>
      </c>
      <c r="BN242" s="5" t="s">
        <v>2242</v>
      </c>
      <c r="BO242" s="5" t="s">
        <v>99</v>
      </c>
      <c r="BP242" s="5" t="s">
        <v>99</v>
      </c>
      <c r="BQ242" s="5" t="s">
        <v>99</v>
      </c>
      <c r="BR242" s="5" t="s">
        <v>361</v>
      </c>
      <c r="BS242" s="5" t="s">
        <v>99</v>
      </c>
      <c r="BT242" s="5" t="s">
        <v>99</v>
      </c>
      <c r="BU242" s="5" t="s">
        <v>99</v>
      </c>
      <c r="BV242" s="5" t="s">
        <v>99</v>
      </c>
      <c r="BW242" s="5" t="s">
        <v>99</v>
      </c>
      <c r="BX242" s="5" t="s">
        <v>99</v>
      </c>
      <c r="BY242" s="5" t="s">
        <v>99</v>
      </c>
      <c r="BZ242" s="5" t="s">
        <v>99</v>
      </c>
      <c r="CA242" s="5" t="s">
        <v>99</v>
      </c>
      <c r="CB242" s="5" t="s">
        <v>99</v>
      </c>
      <c r="CC242" s="5" t="s">
        <v>99</v>
      </c>
      <c r="CD242" s="5" t="s">
        <v>99</v>
      </c>
      <c r="CE242" s="5" t="s">
        <v>99</v>
      </c>
      <c r="CF242" s="5" t="s">
        <v>99</v>
      </c>
      <c r="CG242" s="5" t="s">
        <v>99</v>
      </c>
      <c r="CH242" s="5" t="s">
        <v>99</v>
      </c>
      <c r="CI242" s="5" t="s">
        <v>99</v>
      </c>
      <c r="CJ242" s="5" t="s">
        <v>99</v>
      </c>
      <c r="CK242" s="28" t="s">
        <v>2243</v>
      </c>
      <c r="CL242" s="5" t="s">
        <v>99</v>
      </c>
      <c r="CM242" s="5" t="s">
        <v>99</v>
      </c>
      <c r="CN242" s="5" t="s">
        <v>99</v>
      </c>
      <c r="CO242" s="5" t="s">
        <v>99</v>
      </c>
      <c r="CP242" s="13" t="s">
        <v>2244</v>
      </c>
      <c r="CQ242" s="6"/>
      <c r="CR242" s="6"/>
      <c r="CS242" s="6"/>
      <c r="CT242" s="6"/>
      <c r="CU242" s="6"/>
      <c r="CV242" s="6"/>
      <c r="CW242" s="6"/>
      <c r="CX242" s="6"/>
      <c r="CY242" s="6"/>
      <c r="CZ242" s="6"/>
    </row>
    <row r="243">
      <c r="A243" s="5" t="s">
        <v>94</v>
      </c>
      <c r="B243" s="5" t="s">
        <v>1487</v>
      </c>
      <c r="C243" s="5" t="s">
        <v>2143</v>
      </c>
      <c r="D243" s="5">
        <v>9248.0</v>
      </c>
      <c r="E243" s="5" t="s">
        <v>97</v>
      </c>
      <c r="F243" s="5">
        <v>2004.0</v>
      </c>
      <c r="G243" s="5" t="s">
        <v>191</v>
      </c>
      <c r="H243" s="5">
        <v>28.0</v>
      </c>
      <c r="I243" s="5" t="s">
        <v>144</v>
      </c>
      <c r="J243" s="5" t="s">
        <v>101</v>
      </c>
      <c r="K243" s="5" t="s">
        <v>193</v>
      </c>
      <c r="L243" s="5" t="s">
        <v>99</v>
      </c>
      <c r="M243" s="5" t="s">
        <v>99</v>
      </c>
      <c r="N243" s="5">
        <v>2.0</v>
      </c>
      <c r="O243" s="28" t="s">
        <v>2245</v>
      </c>
      <c r="P243" s="5" t="s">
        <v>2246</v>
      </c>
      <c r="Q243" s="5" t="s">
        <v>2154</v>
      </c>
      <c r="R243" s="5" t="s">
        <v>2247</v>
      </c>
      <c r="S243" s="5" t="s">
        <v>2248</v>
      </c>
      <c r="T243" s="5" t="s">
        <v>99</v>
      </c>
      <c r="U243" s="5" t="s">
        <v>99</v>
      </c>
      <c r="V243" s="5" t="s">
        <v>99</v>
      </c>
      <c r="W243" s="5" t="s">
        <v>99</v>
      </c>
      <c r="X243" s="5">
        <v>545.0</v>
      </c>
      <c r="Y243" s="5" t="s">
        <v>99</v>
      </c>
      <c r="Z243" s="5" t="s">
        <v>161</v>
      </c>
      <c r="AA243" s="5" t="s">
        <v>135</v>
      </c>
      <c r="AB243" s="5">
        <v>96.0</v>
      </c>
      <c r="AC243" s="5" t="s">
        <v>2249</v>
      </c>
      <c r="AD243" s="5" t="s">
        <v>2250</v>
      </c>
      <c r="AE243" s="5" t="s">
        <v>99</v>
      </c>
      <c r="AF243" s="5" t="s">
        <v>99</v>
      </c>
      <c r="AG243" s="5" t="s">
        <v>99</v>
      </c>
      <c r="AH243" s="15" t="s">
        <v>99</v>
      </c>
      <c r="AI243" s="22" t="s">
        <v>99</v>
      </c>
      <c r="AJ243" s="25" t="s">
        <v>99</v>
      </c>
      <c r="AK243" s="5" t="s">
        <v>99</v>
      </c>
      <c r="AL243" s="5">
        <v>1.0</v>
      </c>
      <c r="AM243" s="5" t="s">
        <v>99</v>
      </c>
      <c r="AN243" s="5" t="s">
        <v>99</v>
      </c>
      <c r="AO243" s="5" t="s">
        <v>99</v>
      </c>
      <c r="AP243" s="5" t="s">
        <v>99</v>
      </c>
      <c r="AQ243" s="5" t="s">
        <v>99</v>
      </c>
      <c r="AR243" s="5" t="s">
        <v>99</v>
      </c>
      <c r="AS243" s="5" t="s">
        <v>99</v>
      </c>
      <c r="AT243" s="5" t="s">
        <v>99</v>
      </c>
      <c r="AU243" s="5" t="s">
        <v>99</v>
      </c>
      <c r="AV243" s="5" t="s">
        <v>99</v>
      </c>
      <c r="AW243" s="5" t="s">
        <v>99</v>
      </c>
      <c r="AX243" s="5" t="s">
        <v>99</v>
      </c>
      <c r="AY243" s="5" t="s">
        <v>99</v>
      </c>
      <c r="AZ243" s="5" t="s">
        <v>99</v>
      </c>
      <c r="BA243" s="5" t="s">
        <v>99</v>
      </c>
      <c r="BB243" s="5" t="s">
        <v>99</v>
      </c>
      <c r="BC243" s="5" t="s">
        <v>99</v>
      </c>
      <c r="BD243" s="5" t="s">
        <v>99</v>
      </c>
      <c r="BE243" s="5" t="s">
        <v>99</v>
      </c>
      <c r="BF243" s="5" t="s">
        <v>99</v>
      </c>
      <c r="BG243" s="5" t="s">
        <v>99</v>
      </c>
      <c r="BH243" s="5" t="s">
        <v>99</v>
      </c>
      <c r="BI243" s="5" t="s">
        <v>99</v>
      </c>
      <c r="BJ243" s="5" t="s">
        <v>99</v>
      </c>
      <c r="BK243" s="5" t="s">
        <v>99</v>
      </c>
      <c r="BL243" s="5" t="s">
        <v>99</v>
      </c>
      <c r="BM243" s="5" t="s">
        <v>99</v>
      </c>
      <c r="BN243" s="5" t="s">
        <v>99</v>
      </c>
      <c r="BO243" s="5" t="s">
        <v>99</v>
      </c>
      <c r="BP243" s="5" t="s">
        <v>99</v>
      </c>
      <c r="BQ243" s="5" t="s">
        <v>99</v>
      </c>
      <c r="BR243" s="5" t="s">
        <v>2251</v>
      </c>
      <c r="BS243" s="5" t="s">
        <v>99</v>
      </c>
      <c r="BT243" s="5" t="s">
        <v>99</v>
      </c>
      <c r="BU243" s="5" t="s">
        <v>99</v>
      </c>
      <c r="BV243" s="5" t="s">
        <v>99</v>
      </c>
      <c r="BW243" s="5" t="s">
        <v>99</v>
      </c>
      <c r="BX243" s="5" t="s">
        <v>99</v>
      </c>
      <c r="BY243" s="5" t="s">
        <v>99</v>
      </c>
      <c r="BZ243" s="5" t="s">
        <v>99</v>
      </c>
      <c r="CA243" s="5" t="s">
        <v>99</v>
      </c>
      <c r="CB243" s="5" t="s">
        <v>99</v>
      </c>
      <c r="CC243" s="5" t="s">
        <v>99</v>
      </c>
      <c r="CD243" s="5" t="s">
        <v>99</v>
      </c>
      <c r="CE243" s="5" t="s">
        <v>99</v>
      </c>
      <c r="CF243" s="5" t="s">
        <v>99</v>
      </c>
      <c r="CG243" s="5" t="s">
        <v>99</v>
      </c>
      <c r="CH243" s="5" t="s">
        <v>99</v>
      </c>
      <c r="CI243" s="5" t="s">
        <v>99</v>
      </c>
      <c r="CJ243" s="5" t="s">
        <v>99</v>
      </c>
      <c r="CK243" s="28" t="s">
        <v>2252</v>
      </c>
      <c r="CL243" s="5" t="s">
        <v>99</v>
      </c>
      <c r="CM243" s="5" t="s">
        <v>99</v>
      </c>
      <c r="CN243" s="5" t="s">
        <v>99</v>
      </c>
      <c r="CO243" s="5" t="s">
        <v>99</v>
      </c>
      <c r="CP243" s="13" t="s">
        <v>2253</v>
      </c>
      <c r="CQ243" s="6"/>
      <c r="CR243" s="6"/>
      <c r="CS243" s="6"/>
      <c r="CT243" s="6"/>
      <c r="CU243" s="6"/>
      <c r="CV243" s="6"/>
      <c r="CW243" s="6"/>
      <c r="CX243" s="6"/>
      <c r="CY243" s="6"/>
      <c r="CZ243" s="6"/>
    </row>
    <row r="244">
      <c r="A244" s="5" t="s">
        <v>94</v>
      </c>
      <c r="B244" s="5" t="s">
        <v>1487</v>
      </c>
      <c r="C244" s="5" t="s">
        <v>2143</v>
      </c>
      <c r="D244" s="5">
        <v>9248.0</v>
      </c>
      <c r="E244" s="5" t="s">
        <v>97</v>
      </c>
      <c r="F244" s="5">
        <v>2004.0</v>
      </c>
      <c r="G244" s="5" t="s">
        <v>129</v>
      </c>
      <c r="H244" s="5">
        <v>29.0</v>
      </c>
      <c r="I244" s="5" t="s">
        <v>130</v>
      </c>
      <c r="J244" s="5" t="s">
        <v>101</v>
      </c>
      <c r="K244" s="5" t="s">
        <v>102</v>
      </c>
      <c r="L244" s="5" t="s">
        <v>99</v>
      </c>
      <c r="M244" s="5" t="s">
        <v>131</v>
      </c>
      <c r="N244" s="5">
        <v>1.0</v>
      </c>
      <c r="O244" s="28" t="s">
        <v>2254</v>
      </c>
      <c r="P244" s="29" t="s">
        <v>2255</v>
      </c>
      <c r="Q244" s="5" t="s">
        <v>2148</v>
      </c>
      <c r="R244" s="5" t="s">
        <v>2256</v>
      </c>
      <c r="S244" s="5" t="s">
        <v>2248</v>
      </c>
      <c r="T244" s="5" t="s">
        <v>99</v>
      </c>
      <c r="U244" s="5" t="s">
        <v>99</v>
      </c>
      <c r="V244" s="5" t="s">
        <v>99</v>
      </c>
      <c r="W244" s="5" t="s">
        <v>99</v>
      </c>
      <c r="X244" s="5">
        <v>2000.0</v>
      </c>
      <c r="Y244" s="5" t="s">
        <v>99</v>
      </c>
      <c r="Z244" s="5" t="s">
        <v>161</v>
      </c>
      <c r="AA244" s="5" t="s">
        <v>135</v>
      </c>
      <c r="AB244" s="5">
        <v>99.0</v>
      </c>
      <c r="AC244" s="5" t="s">
        <v>2249</v>
      </c>
      <c r="AD244" s="5" t="s">
        <v>2250</v>
      </c>
      <c r="AE244" s="5" t="s">
        <v>99</v>
      </c>
      <c r="AF244" s="5" t="s">
        <v>99</v>
      </c>
      <c r="AG244" s="5" t="s">
        <v>99</v>
      </c>
      <c r="AH244" s="15" t="s">
        <v>99</v>
      </c>
      <c r="AI244" s="22" t="s">
        <v>99</v>
      </c>
      <c r="AJ244" s="25" t="s">
        <v>99</v>
      </c>
      <c r="AK244" s="5" t="s">
        <v>99</v>
      </c>
      <c r="AL244" s="5">
        <v>1.0</v>
      </c>
      <c r="AM244" s="5">
        <v>6.0</v>
      </c>
      <c r="AN244" s="5" t="s">
        <v>99</v>
      </c>
      <c r="AO244" s="5" t="s">
        <v>99</v>
      </c>
      <c r="AP244" s="5" t="s">
        <v>99</v>
      </c>
      <c r="AQ244" s="5" t="s">
        <v>99</v>
      </c>
      <c r="AR244" s="5" t="s">
        <v>99</v>
      </c>
      <c r="AS244" s="5" t="s">
        <v>99</v>
      </c>
      <c r="AT244" s="5" t="s">
        <v>99</v>
      </c>
      <c r="AU244" s="5" t="s">
        <v>99</v>
      </c>
      <c r="AV244" s="5" t="s">
        <v>99</v>
      </c>
      <c r="AW244" s="5" t="s">
        <v>99</v>
      </c>
      <c r="AX244" s="5" t="s">
        <v>99</v>
      </c>
      <c r="AY244" s="5" t="s">
        <v>99</v>
      </c>
      <c r="AZ244" s="5" t="s">
        <v>99</v>
      </c>
      <c r="BA244" s="5" t="s">
        <v>99</v>
      </c>
      <c r="BB244" s="5" t="s">
        <v>99</v>
      </c>
      <c r="BC244" s="5" t="s">
        <v>99</v>
      </c>
      <c r="BD244" s="5" t="s">
        <v>99</v>
      </c>
      <c r="BE244" s="5" t="s">
        <v>99</v>
      </c>
      <c r="BF244" s="5" t="s">
        <v>99</v>
      </c>
      <c r="BG244" s="5" t="s">
        <v>300</v>
      </c>
      <c r="BH244" s="5" t="s">
        <v>99</v>
      </c>
      <c r="BI244" s="5" t="s">
        <v>99</v>
      </c>
      <c r="BJ244" s="5" t="s">
        <v>99</v>
      </c>
      <c r="BK244" s="5" t="s">
        <v>99</v>
      </c>
      <c r="BL244" s="5" t="s">
        <v>2257</v>
      </c>
      <c r="BM244" s="5" t="s">
        <v>99</v>
      </c>
      <c r="BN244" s="5" t="s">
        <v>2258</v>
      </c>
      <c r="BO244" s="5" t="s">
        <v>112</v>
      </c>
      <c r="BP244" s="5" t="s">
        <v>1352</v>
      </c>
      <c r="BQ244" s="5" t="s">
        <v>113</v>
      </c>
      <c r="BR244" s="5" t="s">
        <v>597</v>
      </c>
      <c r="BS244" s="5" t="s">
        <v>99</v>
      </c>
      <c r="BT244" s="5" t="s">
        <v>99</v>
      </c>
      <c r="BU244" s="5" t="s">
        <v>99</v>
      </c>
      <c r="BV244" s="5" t="s">
        <v>99</v>
      </c>
      <c r="BW244" s="5" t="s">
        <v>99</v>
      </c>
      <c r="BX244" s="5" t="s">
        <v>99</v>
      </c>
      <c r="BY244" s="5" t="s">
        <v>99</v>
      </c>
      <c r="BZ244" s="5" t="s">
        <v>99</v>
      </c>
      <c r="CA244" s="5" t="s">
        <v>99</v>
      </c>
      <c r="CB244" s="5" t="s">
        <v>99</v>
      </c>
      <c r="CC244" s="5" t="s">
        <v>99</v>
      </c>
      <c r="CD244" s="5" t="s">
        <v>99</v>
      </c>
      <c r="CE244" s="5" t="s">
        <v>99</v>
      </c>
      <c r="CF244" s="5" t="s">
        <v>99</v>
      </c>
      <c r="CG244" s="5" t="s">
        <v>99</v>
      </c>
      <c r="CH244" s="5" t="s">
        <v>99</v>
      </c>
      <c r="CI244" s="5" t="s">
        <v>99</v>
      </c>
      <c r="CJ244" s="5" t="s">
        <v>99</v>
      </c>
      <c r="CK244" s="28" t="s">
        <v>2252</v>
      </c>
      <c r="CL244" s="5" t="s">
        <v>99</v>
      </c>
      <c r="CM244" s="5" t="s">
        <v>99</v>
      </c>
      <c r="CN244" s="5" t="s">
        <v>99</v>
      </c>
      <c r="CO244" s="5" t="s">
        <v>99</v>
      </c>
      <c r="CP244" s="13" t="s">
        <v>2253</v>
      </c>
      <c r="CQ244" s="6"/>
      <c r="CR244" s="6"/>
      <c r="CS244" s="6"/>
      <c r="CT244" s="6"/>
      <c r="CU244" s="6"/>
      <c r="CV244" s="6"/>
      <c r="CW244" s="6"/>
      <c r="CX244" s="6"/>
      <c r="CY244" s="6"/>
      <c r="CZ244" s="6"/>
    </row>
    <row r="245">
      <c r="A245" s="5" t="s">
        <v>94</v>
      </c>
      <c r="B245" s="5" t="s">
        <v>1487</v>
      </c>
      <c r="C245" s="5" t="s">
        <v>2143</v>
      </c>
      <c r="D245" s="5">
        <v>9534.0</v>
      </c>
      <c r="E245" s="5" t="s">
        <v>97</v>
      </c>
      <c r="F245" s="5">
        <v>2004.0</v>
      </c>
      <c r="G245" s="5" t="s">
        <v>129</v>
      </c>
      <c r="H245" s="5">
        <v>28.0</v>
      </c>
      <c r="I245" s="5" t="s">
        <v>130</v>
      </c>
      <c r="J245" s="5" t="s">
        <v>118</v>
      </c>
      <c r="K245" s="5" t="s">
        <v>193</v>
      </c>
      <c r="L245" s="5" t="s">
        <v>99</v>
      </c>
      <c r="M245" s="5" t="s">
        <v>99</v>
      </c>
      <c r="N245" s="5">
        <v>2.0</v>
      </c>
      <c r="O245" s="28" t="s">
        <v>2259</v>
      </c>
      <c r="P245" s="5" t="s">
        <v>2260</v>
      </c>
      <c r="Q245" s="5" t="s">
        <v>2154</v>
      </c>
      <c r="R245" s="5" t="s">
        <v>2256</v>
      </c>
      <c r="S245" s="5" t="s">
        <v>2261</v>
      </c>
      <c r="T245" s="5" t="s">
        <v>99</v>
      </c>
      <c r="U245" s="5" t="s">
        <v>99</v>
      </c>
      <c r="V245" s="5" t="s">
        <v>99</v>
      </c>
      <c r="W245" s="5" t="s">
        <v>99</v>
      </c>
      <c r="X245" s="5">
        <v>200.0</v>
      </c>
      <c r="Y245" s="5" t="s">
        <v>184</v>
      </c>
      <c r="Z245" s="5" t="s">
        <v>99</v>
      </c>
      <c r="AA245" s="5" t="s">
        <v>539</v>
      </c>
      <c r="AB245" s="5">
        <v>100.0</v>
      </c>
      <c r="AC245" s="5" t="s">
        <v>2262</v>
      </c>
      <c r="AD245" s="5" t="s">
        <v>99</v>
      </c>
      <c r="AE245" s="5" t="s">
        <v>99</v>
      </c>
      <c r="AF245" s="5" t="s">
        <v>99</v>
      </c>
      <c r="AG245" s="5" t="s">
        <v>99</v>
      </c>
      <c r="AH245" s="27">
        <f>CONVERT(AI245, "ft", "m")</f>
        <v>68.58</v>
      </c>
      <c r="AI245" s="22">
        <v>225.0</v>
      </c>
      <c r="AJ245" s="24">
        <f>CONVERT(AI245, "ft", "yd")</f>
        <v>75</v>
      </c>
      <c r="AK245" s="5" t="s">
        <v>99</v>
      </c>
      <c r="AL245" s="5" t="s">
        <v>99</v>
      </c>
      <c r="AM245" s="5" t="s">
        <v>99</v>
      </c>
      <c r="AN245" s="5" t="s">
        <v>99</v>
      </c>
      <c r="AO245" s="5" t="s">
        <v>99</v>
      </c>
      <c r="AP245" s="5" t="s">
        <v>99</v>
      </c>
      <c r="AQ245" s="5" t="s">
        <v>99</v>
      </c>
      <c r="AR245" s="5" t="s">
        <v>99</v>
      </c>
      <c r="AS245" s="5" t="s">
        <v>99</v>
      </c>
      <c r="AT245" s="5" t="s">
        <v>99</v>
      </c>
      <c r="AU245" s="5" t="s">
        <v>99</v>
      </c>
      <c r="AV245" s="5" t="s">
        <v>99</v>
      </c>
      <c r="AW245" s="5" t="s">
        <v>99</v>
      </c>
      <c r="AX245" s="5" t="s">
        <v>99</v>
      </c>
      <c r="AY245" s="5" t="s">
        <v>99</v>
      </c>
      <c r="AZ245" s="5" t="s">
        <v>99</v>
      </c>
      <c r="BA245" s="5" t="s">
        <v>99</v>
      </c>
      <c r="BB245" s="5" t="s">
        <v>99</v>
      </c>
      <c r="BC245" s="5" t="s">
        <v>99</v>
      </c>
      <c r="BD245" s="5" t="s">
        <v>99</v>
      </c>
      <c r="BE245" s="5" t="s">
        <v>99</v>
      </c>
      <c r="BF245" s="5" t="s">
        <v>99</v>
      </c>
      <c r="BG245" s="5" t="s">
        <v>99</v>
      </c>
      <c r="BH245" s="5" t="s">
        <v>99</v>
      </c>
      <c r="BI245" s="5" t="s">
        <v>99</v>
      </c>
      <c r="BJ245" s="5" t="s">
        <v>99</v>
      </c>
      <c r="BK245" s="5" t="s">
        <v>99</v>
      </c>
      <c r="BL245" s="5" t="s">
        <v>99</v>
      </c>
      <c r="BM245" s="5" t="s">
        <v>99</v>
      </c>
      <c r="BN245" s="5" t="s">
        <v>99</v>
      </c>
      <c r="BO245" s="5" t="s">
        <v>99</v>
      </c>
      <c r="BP245" s="5" t="s">
        <v>99</v>
      </c>
      <c r="BQ245" s="5" t="s">
        <v>99</v>
      </c>
      <c r="BR245" s="5" t="s">
        <v>2263</v>
      </c>
      <c r="BS245" s="5" t="s">
        <v>99</v>
      </c>
      <c r="BT245" s="5" t="s">
        <v>99</v>
      </c>
      <c r="BU245" s="5" t="s">
        <v>99</v>
      </c>
      <c r="BV245" s="5" t="s">
        <v>99</v>
      </c>
      <c r="BW245" s="5" t="s">
        <v>99</v>
      </c>
      <c r="BX245" s="5" t="s">
        <v>99</v>
      </c>
      <c r="BY245" s="5" t="s">
        <v>99</v>
      </c>
      <c r="BZ245" s="5" t="s">
        <v>99</v>
      </c>
      <c r="CA245" s="5" t="s">
        <v>99</v>
      </c>
      <c r="CB245" s="5" t="s">
        <v>99</v>
      </c>
      <c r="CC245" s="5" t="s">
        <v>99</v>
      </c>
      <c r="CD245" s="5" t="s">
        <v>99</v>
      </c>
      <c r="CE245" s="5" t="s">
        <v>99</v>
      </c>
      <c r="CF245" s="5" t="s">
        <v>99</v>
      </c>
      <c r="CG245" s="5" t="s">
        <v>99</v>
      </c>
      <c r="CH245" s="5" t="s">
        <v>99</v>
      </c>
      <c r="CI245" s="5" t="s">
        <v>99</v>
      </c>
      <c r="CJ245" s="5" t="s">
        <v>99</v>
      </c>
      <c r="CK245" s="28" t="s">
        <v>2264</v>
      </c>
      <c r="CL245" s="5" t="s">
        <v>99</v>
      </c>
      <c r="CM245" s="5" t="s">
        <v>99</v>
      </c>
      <c r="CN245" s="5" t="s">
        <v>99</v>
      </c>
      <c r="CO245" s="5" t="s">
        <v>99</v>
      </c>
      <c r="CP245" s="13" t="s">
        <v>2265</v>
      </c>
      <c r="CQ245" s="6"/>
      <c r="CR245" s="6"/>
      <c r="CS245" s="6"/>
      <c r="CT245" s="6"/>
      <c r="CU245" s="6"/>
      <c r="CV245" s="6"/>
      <c r="CW245" s="6"/>
      <c r="CX245" s="6"/>
      <c r="CY245" s="6"/>
      <c r="CZ245" s="6"/>
    </row>
    <row r="246">
      <c r="A246" s="5" t="s">
        <v>94</v>
      </c>
      <c r="B246" s="5" t="s">
        <v>1487</v>
      </c>
      <c r="C246" s="5" t="s">
        <v>2143</v>
      </c>
      <c r="D246" s="5">
        <v>25533.0</v>
      </c>
      <c r="E246" s="5" t="s">
        <v>1489</v>
      </c>
      <c r="F246" s="5">
        <v>2006.0</v>
      </c>
      <c r="G246" s="5" t="s">
        <v>234</v>
      </c>
      <c r="H246" s="5" t="s">
        <v>99</v>
      </c>
      <c r="I246" s="5" t="s">
        <v>130</v>
      </c>
      <c r="J246" s="5" t="s">
        <v>118</v>
      </c>
      <c r="K246" s="5" t="s">
        <v>145</v>
      </c>
      <c r="L246" s="5" t="s">
        <v>2266</v>
      </c>
      <c r="M246" s="5" t="s">
        <v>99</v>
      </c>
      <c r="N246" s="5">
        <v>1.0</v>
      </c>
      <c r="O246" s="28" t="s">
        <v>2267</v>
      </c>
      <c r="P246" s="5" t="s">
        <v>2268</v>
      </c>
      <c r="Q246" s="5" t="s">
        <v>2269</v>
      </c>
      <c r="R246" s="5" t="s">
        <v>2268</v>
      </c>
      <c r="S246" s="5" t="s">
        <v>99</v>
      </c>
      <c r="T246" s="5" t="s">
        <v>99</v>
      </c>
      <c r="U246" s="5" t="s">
        <v>99</v>
      </c>
      <c r="V246" s="5" t="s">
        <v>99</v>
      </c>
      <c r="W246" s="5" t="s">
        <v>99</v>
      </c>
      <c r="X246" s="5">
        <v>1400.0</v>
      </c>
      <c r="Y246" s="5" t="s">
        <v>99</v>
      </c>
      <c r="Z246" s="5" t="s">
        <v>255</v>
      </c>
      <c r="AA246" s="5" t="s">
        <v>99</v>
      </c>
      <c r="AB246" s="5" t="s">
        <v>99</v>
      </c>
      <c r="AC246" s="5" t="s">
        <v>279</v>
      </c>
      <c r="AD246" s="5" t="s">
        <v>2270</v>
      </c>
      <c r="AE246" s="5" t="s">
        <v>99</v>
      </c>
      <c r="AF246" s="5" t="s">
        <v>99</v>
      </c>
      <c r="AG246" s="5" t="s">
        <v>99</v>
      </c>
      <c r="AH246" s="15" t="s">
        <v>99</v>
      </c>
      <c r="AI246" s="22" t="s">
        <v>99</v>
      </c>
      <c r="AJ246" s="25" t="s">
        <v>99</v>
      </c>
      <c r="AK246" s="5" t="s">
        <v>99</v>
      </c>
      <c r="AL246" s="5">
        <v>1.0</v>
      </c>
      <c r="AM246" s="5" t="s">
        <v>99</v>
      </c>
      <c r="AN246" s="5" t="s">
        <v>99</v>
      </c>
      <c r="AO246" s="5" t="s">
        <v>99</v>
      </c>
      <c r="AP246" s="5" t="s">
        <v>99</v>
      </c>
      <c r="AQ246" s="5" t="s">
        <v>99</v>
      </c>
      <c r="AR246" s="5" t="s">
        <v>99</v>
      </c>
      <c r="AS246" s="5" t="s">
        <v>99</v>
      </c>
      <c r="AT246" s="5" t="s">
        <v>99</v>
      </c>
      <c r="AU246" s="5" t="s">
        <v>99</v>
      </c>
      <c r="AV246" s="5" t="s">
        <v>99</v>
      </c>
      <c r="AW246" s="5" t="s">
        <v>99</v>
      </c>
      <c r="AX246" s="5" t="s">
        <v>99</v>
      </c>
      <c r="AY246" s="5" t="s">
        <v>99</v>
      </c>
      <c r="AZ246" s="5" t="s">
        <v>99</v>
      </c>
      <c r="BA246" s="5" t="s">
        <v>99</v>
      </c>
      <c r="BB246" s="5" t="s">
        <v>99</v>
      </c>
      <c r="BC246" s="5" t="s">
        <v>99</v>
      </c>
      <c r="BD246" s="5" t="s">
        <v>99</v>
      </c>
      <c r="BE246" s="5" t="s">
        <v>99</v>
      </c>
      <c r="BF246" s="5" t="s">
        <v>99</v>
      </c>
      <c r="BG246" s="5" t="s">
        <v>99</v>
      </c>
      <c r="BH246" s="5" t="s">
        <v>99</v>
      </c>
      <c r="BI246" s="5" t="s">
        <v>99</v>
      </c>
      <c r="BJ246" s="5" t="s">
        <v>99</v>
      </c>
      <c r="BK246" s="5" t="s">
        <v>99</v>
      </c>
      <c r="BL246" s="5" t="s">
        <v>99</v>
      </c>
      <c r="BM246" s="5" t="s">
        <v>99</v>
      </c>
      <c r="BN246" s="5" t="s">
        <v>99</v>
      </c>
      <c r="BO246" s="5" t="s">
        <v>99</v>
      </c>
      <c r="BP246" s="5" t="s">
        <v>99</v>
      </c>
      <c r="BQ246" s="5" t="s">
        <v>99</v>
      </c>
      <c r="BR246" s="5" t="s">
        <v>99</v>
      </c>
      <c r="BS246" s="5" t="s">
        <v>99</v>
      </c>
      <c r="BT246" s="5" t="s">
        <v>99</v>
      </c>
      <c r="BU246" s="5" t="s">
        <v>99</v>
      </c>
      <c r="BV246" s="5">
        <v>1.0</v>
      </c>
      <c r="BW246" s="5" t="s">
        <v>99</v>
      </c>
      <c r="BX246" s="5">
        <v>18.0</v>
      </c>
      <c r="BY246" s="5">
        <v>8.0</v>
      </c>
      <c r="BZ246" s="5" t="s">
        <v>99</v>
      </c>
      <c r="CA246" s="5" t="s">
        <v>99</v>
      </c>
      <c r="CB246" s="5" t="s">
        <v>99</v>
      </c>
      <c r="CC246" s="5" t="s">
        <v>99</v>
      </c>
      <c r="CD246" s="5" t="s">
        <v>99</v>
      </c>
      <c r="CE246" s="5" t="s">
        <v>99</v>
      </c>
      <c r="CF246" s="5" t="s">
        <v>99</v>
      </c>
      <c r="CG246" s="5" t="s">
        <v>99</v>
      </c>
      <c r="CH246" s="5" t="s">
        <v>99</v>
      </c>
      <c r="CI246" s="5" t="s">
        <v>99</v>
      </c>
      <c r="CJ246" s="5" t="s">
        <v>2271</v>
      </c>
      <c r="CK246" s="5" t="s">
        <v>99</v>
      </c>
      <c r="CL246" s="5" t="s">
        <v>99</v>
      </c>
      <c r="CM246" s="5" t="s">
        <v>99</v>
      </c>
      <c r="CN246" s="5" t="s">
        <v>99</v>
      </c>
      <c r="CO246" s="5" t="s">
        <v>99</v>
      </c>
      <c r="CP246" s="30" t="s">
        <v>2272</v>
      </c>
      <c r="CQ246" s="6"/>
      <c r="CR246" s="6"/>
      <c r="CS246" s="6"/>
      <c r="CT246" s="6"/>
      <c r="CU246" s="6"/>
      <c r="CV246" s="6"/>
      <c r="CW246" s="6"/>
      <c r="CX246" s="6"/>
      <c r="CY246" s="6"/>
      <c r="CZ246" s="6"/>
    </row>
    <row r="247">
      <c r="A247" s="5" t="s">
        <v>94</v>
      </c>
      <c r="B247" s="5" t="s">
        <v>1487</v>
      </c>
      <c r="C247" s="5" t="s">
        <v>984</v>
      </c>
      <c r="D247" s="5">
        <v>7562.0</v>
      </c>
      <c r="E247" s="5" t="s">
        <v>97</v>
      </c>
      <c r="F247" s="5">
        <v>1973.0</v>
      </c>
      <c r="G247" s="5" t="s">
        <v>234</v>
      </c>
      <c r="H247" s="5" t="s">
        <v>99</v>
      </c>
      <c r="I247" s="5" t="s">
        <v>130</v>
      </c>
      <c r="J247" s="5" t="s">
        <v>101</v>
      </c>
      <c r="K247" s="5" t="s">
        <v>102</v>
      </c>
      <c r="L247" s="5" t="s">
        <v>99</v>
      </c>
      <c r="M247" s="5" t="s">
        <v>103</v>
      </c>
      <c r="N247" s="5">
        <v>1.0</v>
      </c>
      <c r="O247" s="28" t="s">
        <v>2273</v>
      </c>
      <c r="P247" s="5" t="s">
        <v>2274</v>
      </c>
      <c r="Q247" s="5" t="s">
        <v>1491</v>
      </c>
      <c r="R247" s="5" t="s">
        <v>2275</v>
      </c>
      <c r="S247" s="5" t="s">
        <v>2276</v>
      </c>
      <c r="T247" s="5" t="s">
        <v>99</v>
      </c>
      <c r="U247" s="5" t="s">
        <v>99</v>
      </c>
      <c r="V247" s="5" t="s">
        <v>99</v>
      </c>
      <c r="W247" s="5" t="s">
        <v>99</v>
      </c>
      <c r="X247" s="5" t="s">
        <v>99</v>
      </c>
      <c r="Y247" s="5">
        <v>35.0</v>
      </c>
      <c r="Z247" s="5" t="s">
        <v>161</v>
      </c>
      <c r="AA247" s="5" t="s">
        <v>99</v>
      </c>
      <c r="AB247" s="5" t="s">
        <v>99</v>
      </c>
      <c r="AC247" s="5" t="s">
        <v>2277</v>
      </c>
      <c r="AD247" s="5" t="s">
        <v>99</v>
      </c>
      <c r="AE247" s="5" t="s">
        <v>1220</v>
      </c>
      <c r="AF247" s="5" t="s">
        <v>99</v>
      </c>
      <c r="AG247" s="5" t="s">
        <v>99</v>
      </c>
      <c r="AH247" s="27">
        <f>CONVERT(AI247, "ft", "m")</f>
        <v>10.668</v>
      </c>
      <c r="AI247" s="22">
        <v>35.0</v>
      </c>
      <c r="AJ247" s="24">
        <f>CONVERT(AI247, "ft", "yd")</f>
        <v>11.66666667</v>
      </c>
      <c r="AK247" s="5" t="s">
        <v>99</v>
      </c>
      <c r="AL247" s="5">
        <v>1.0</v>
      </c>
      <c r="AM247" s="5">
        <v>5.0</v>
      </c>
      <c r="AN247" s="5" t="s">
        <v>99</v>
      </c>
      <c r="AO247" s="5" t="s">
        <v>99</v>
      </c>
      <c r="AP247" s="5" t="s">
        <v>99</v>
      </c>
      <c r="AQ247" s="5" t="s">
        <v>99</v>
      </c>
      <c r="AR247" s="5" t="s">
        <v>99</v>
      </c>
      <c r="AS247" s="5" t="s">
        <v>99</v>
      </c>
      <c r="AT247" s="5" t="s">
        <v>99</v>
      </c>
      <c r="AU247" s="5" t="s">
        <v>99</v>
      </c>
      <c r="AV247" s="5" t="s">
        <v>569</v>
      </c>
      <c r="AW247" s="5" t="s">
        <v>99</v>
      </c>
      <c r="AX247" s="5" t="s">
        <v>99</v>
      </c>
      <c r="AY247" s="5" t="s">
        <v>99</v>
      </c>
      <c r="AZ247" s="5" t="s">
        <v>99</v>
      </c>
      <c r="BA247" s="5" t="s">
        <v>99</v>
      </c>
      <c r="BB247" s="5" t="s">
        <v>99</v>
      </c>
      <c r="BC247" s="5" t="s">
        <v>99</v>
      </c>
      <c r="BD247" s="5" t="s">
        <v>99</v>
      </c>
      <c r="BE247" s="5" t="s">
        <v>99</v>
      </c>
      <c r="BF247" s="5" t="s">
        <v>99</v>
      </c>
      <c r="BG247" s="5" t="s">
        <v>99</v>
      </c>
      <c r="BH247" s="5" t="s">
        <v>99</v>
      </c>
      <c r="BI247" s="5" t="s">
        <v>99</v>
      </c>
      <c r="BJ247" s="5" t="s">
        <v>99</v>
      </c>
      <c r="BK247" s="5" t="s">
        <v>99</v>
      </c>
      <c r="BL247" s="5" t="s">
        <v>99</v>
      </c>
      <c r="BM247" s="5" t="s">
        <v>99</v>
      </c>
      <c r="BN247" s="5" t="s">
        <v>111</v>
      </c>
      <c r="BO247" s="5" t="s">
        <v>112</v>
      </c>
      <c r="BP247" s="5" t="s">
        <v>2278</v>
      </c>
      <c r="BQ247" s="5" t="s">
        <v>113</v>
      </c>
      <c r="BR247" s="5" t="s">
        <v>99</v>
      </c>
      <c r="BS247" s="5" t="s">
        <v>99</v>
      </c>
      <c r="BT247" s="5" t="s">
        <v>99</v>
      </c>
      <c r="BU247" s="5" t="s">
        <v>99</v>
      </c>
      <c r="BV247" s="5" t="s">
        <v>99</v>
      </c>
      <c r="BW247" s="5" t="s">
        <v>99</v>
      </c>
      <c r="BX247" s="5" t="s">
        <v>99</v>
      </c>
      <c r="BY247" s="5" t="s">
        <v>99</v>
      </c>
      <c r="BZ247" s="5" t="s">
        <v>99</v>
      </c>
      <c r="CA247" s="5" t="s">
        <v>99</v>
      </c>
      <c r="CB247" s="5" t="s">
        <v>99</v>
      </c>
      <c r="CC247" s="5" t="s">
        <v>99</v>
      </c>
      <c r="CD247" s="5" t="s">
        <v>99</v>
      </c>
      <c r="CE247" s="5" t="s">
        <v>99</v>
      </c>
      <c r="CF247" s="5" t="s">
        <v>99</v>
      </c>
      <c r="CG247" s="5" t="s">
        <v>99</v>
      </c>
      <c r="CH247" s="5" t="s">
        <v>99</v>
      </c>
      <c r="CI247" s="5" t="s">
        <v>99</v>
      </c>
      <c r="CJ247" s="5" t="s">
        <v>99</v>
      </c>
      <c r="CK247" s="28" t="s">
        <v>2279</v>
      </c>
      <c r="CL247" s="5" t="s">
        <v>99</v>
      </c>
      <c r="CM247" s="5" t="s">
        <v>99</v>
      </c>
      <c r="CN247" s="5" t="s">
        <v>99</v>
      </c>
      <c r="CO247" s="5" t="s">
        <v>99</v>
      </c>
      <c r="CP247" s="30" t="s">
        <v>2280</v>
      </c>
      <c r="CQ247" s="6"/>
      <c r="CR247" s="6"/>
      <c r="CS247" s="6"/>
      <c r="CT247" s="6"/>
      <c r="CU247" s="6"/>
      <c r="CV247" s="6"/>
      <c r="CW247" s="6"/>
      <c r="CX247" s="6"/>
      <c r="CY247" s="6"/>
      <c r="CZ247" s="6"/>
    </row>
    <row r="248">
      <c r="A248" s="5" t="s">
        <v>94</v>
      </c>
      <c r="B248" s="5" t="s">
        <v>1487</v>
      </c>
      <c r="C248" s="5" t="s">
        <v>984</v>
      </c>
      <c r="D248" s="5">
        <v>1318.0</v>
      </c>
      <c r="E248" s="5" t="s">
        <v>2281</v>
      </c>
      <c r="F248" s="5">
        <v>1976.0</v>
      </c>
      <c r="G248" s="5" t="s">
        <v>191</v>
      </c>
      <c r="H248" s="5" t="s">
        <v>99</v>
      </c>
      <c r="I248" s="5" t="s">
        <v>144</v>
      </c>
      <c r="J248" s="5" t="s">
        <v>118</v>
      </c>
      <c r="K248" s="5" t="s">
        <v>145</v>
      </c>
      <c r="L248" s="5" t="s">
        <v>102</v>
      </c>
      <c r="M248" s="5" t="s">
        <v>99</v>
      </c>
      <c r="N248" s="5">
        <v>1.0</v>
      </c>
      <c r="O248" s="28" t="s">
        <v>2282</v>
      </c>
      <c r="P248" s="5" t="s">
        <v>2283</v>
      </c>
      <c r="Q248" s="5" t="s">
        <v>2284</v>
      </c>
      <c r="R248" s="5" t="s">
        <v>99</v>
      </c>
      <c r="S248" s="5" t="s">
        <v>2029</v>
      </c>
      <c r="T248" s="5" t="s">
        <v>99</v>
      </c>
      <c r="U248" s="5" t="s">
        <v>99</v>
      </c>
      <c r="V248" s="5" t="s">
        <v>99</v>
      </c>
      <c r="W248" s="5" t="s">
        <v>99</v>
      </c>
      <c r="X248" s="5">
        <v>1507.0</v>
      </c>
      <c r="Y248" s="5" t="s">
        <v>99</v>
      </c>
      <c r="Z248" s="5" t="s">
        <v>99</v>
      </c>
      <c r="AA248" s="5" t="s">
        <v>99</v>
      </c>
      <c r="AB248" s="5" t="s">
        <v>99</v>
      </c>
      <c r="AC248" s="5" t="s">
        <v>2285</v>
      </c>
      <c r="AD248" s="5" t="s">
        <v>2286</v>
      </c>
      <c r="AE248" s="5" t="s">
        <v>99</v>
      </c>
      <c r="AF248" s="5" t="s">
        <v>99</v>
      </c>
      <c r="AG248" s="5" t="s">
        <v>99</v>
      </c>
      <c r="AH248" s="5" t="s">
        <v>99</v>
      </c>
      <c r="AI248" s="5" t="s">
        <v>99</v>
      </c>
      <c r="AJ248" s="5" t="s">
        <v>99</v>
      </c>
      <c r="AK248" s="5" t="s">
        <v>99</v>
      </c>
      <c r="AL248" s="5" t="s">
        <v>99</v>
      </c>
      <c r="AM248" s="5" t="s">
        <v>99</v>
      </c>
      <c r="AN248" s="5" t="s">
        <v>99</v>
      </c>
      <c r="AO248" s="5" t="s">
        <v>99</v>
      </c>
      <c r="AP248" s="5" t="s">
        <v>99</v>
      </c>
      <c r="AQ248" s="5" t="s">
        <v>99</v>
      </c>
      <c r="AR248" s="5" t="s">
        <v>99</v>
      </c>
      <c r="AS248" s="5" t="s">
        <v>99</v>
      </c>
      <c r="AT248" s="5" t="s">
        <v>99</v>
      </c>
      <c r="AU248" s="5" t="s">
        <v>99</v>
      </c>
      <c r="AV248" s="5" t="s">
        <v>99</v>
      </c>
      <c r="AW248" s="5" t="s">
        <v>99</v>
      </c>
      <c r="AX248" s="5" t="s">
        <v>99</v>
      </c>
      <c r="AY248" s="5" t="s">
        <v>99</v>
      </c>
      <c r="AZ248" s="5" t="s">
        <v>99</v>
      </c>
      <c r="BA248" s="5" t="s">
        <v>99</v>
      </c>
      <c r="BB248" s="5" t="s">
        <v>99</v>
      </c>
      <c r="BC248" s="5" t="s">
        <v>99</v>
      </c>
      <c r="BD248" s="5" t="s">
        <v>99</v>
      </c>
      <c r="BE248" s="5" t="s">
        <v>99</v>
      </c>
      <c r="BF248" s="5" t="s">
        <v>99</v>
      </c>
      <c r="BG248" s="5" t="s">
        <v>99</v>
      </c>
      <c r="BH248" s="5" t="s">
        <v>99</v>
      </c>
      <c r="BI248" s="5" t="s">
        <v>99</v>
      </c>
      <c r="BJ248" s="5" t="s">
        <v>99</v>
      </c>
      <c r="BK248" s="5" t="s">
        <v>99</v>
      </c>
      <c r="BL248" s="5" t="s">
        <v>99</v>
      </c>
      <c r="BM248" s="5" t="s">
        <v>99</v>
      </c>
      <c r="BN248" s="5" t="s">
        <v>99</v>
      </c>
      <c r="BO248" s="5" t="s">
        <v>99</v>
      </c>
      <c r="BP248" s="5" t="s">
        <v>99</v>
      </c>
      <c r="BQ248" s="5" t="s">
        <v>99</v>
      </c>
      <c r="BR248" s="5" t="s">
        <v>99</v>
      </c>
      <c r="BS248" s="5" t="s">
        <v>99</v>
      </c>
      <c r="BT248" s="5" t="s">
        <v>99</v>
      </c>
      <c r="BU248" s="5" t="s">
        <v>99</v>
      </c>
      <c r="BV248" s="5" t="s">
        <v>99</v>
      </c>
      <c r="BW248" s="5" t="s">
        <v>99</v>
      </c>
      <c r="BX248" s="5" t="s">
        <v>99</v>
      </c>
      <c r="BY248" s="5" t="s">
        <v>99</v>
      </c>
      <c r="BZ248" s="5" t="s">
        <v>99</v>
      </c>
      <c r="CA248" s="5" t="s">
        <v>99</v>
      </c>
      <c r="CB248" s="5" t="s">
        <v>99</v>
      </c>
      <c r="CC248" s="5" t="s">
        <v>99</v>
      </c>
      <c r="CD248" s="5" t="s">
        <v>99</v>
      </c>
      <c r="CE248" s="5" t="s">
        <v>99</v>
      </c>
      <c r="CF248" s="5" t="s">
        <v>99</v>
      </c>
      <c r="CG248" s="5" t="s">
        <v>99</v>
      </c>
      <c r="CH248" s="5" t="s">
        <v>99</v>
      </c>
      <c r="CI248" s="5" t="s">
        <v>99</v>
      </c>
      <c r="CJ248" s="5" t="s">
        <v>99</v>
      </c>
      <c r="CK248" s="28" t="s">
        <v>2287</v>
      </c>
      <c r="CL248" s="5" t="s">
        <v>99</v>
      </c>
      <c r="CM248" s="5" t="s">
        <v>99</v>
      </c>
      <c r="CN248" s="5" t="s">
        <v>99</v>
      </c>
      <c r="CO248" s="5" t="s">
        <v>99</v>
      </c>
      <c r="CP248" s="13" t="s">
        <v>2288</v>
      </c>
      <c r="CQ248" s="6"/>
      <c r="CR248" s="6"/>
      <c r="CS248" s="6"/>
      <c r="CT248" s="6"/>
      <c r="CU248" s="6"/>
      <c r="CV248" s="6"/>
      <c r="CW248" s="6"/>
      <c r="CX248" s="6"/>
      <c r="CY248" s="6"/>
      <c r="CZ248" s="6"/>
    </row>
    <row r="249">
      <c r="A249" s="5" t="s">
        <v>94</v>
      </c>
      <c r="B249" s="5" t="s">
        <v>1487</v>
      </c>
      <c r="C249" s="5" t="s">
        <v>984</v>
      </c>
      <c r="D249" s="5">
        <v>10324.0</v>
      </c>
      <c r="E249" s="5" t="s">
        <v>99</v>
      </c>
      <c r="F249" s="5" t="s">
        <v>2289</v>
      </c>
      <c r="G249" s="5" t="s">
        <v>143</v>
      </c>
      <c r="H249" s="5" t="s">
        <v>99</v>
      </c>
      <c r="I249" s="5" t="s">
        <v>144</v>
      </c>
      <c r="J249" s="5" t="s">
        <v>118</v>
      </c>
      <c r="K249" s="5" t="s">
        <v>193</v>
      </c>
      <c r="L249" s="5" t="s">
        <v>99</v>
      </c>
      <c r="M249" s="5" t="s">
        <v>193</v>
      </c>
      <c r="N249" s="5" t="s">
        <v>99</v>
      </c>
      <c r="O249" s="28" t="s">
        <v>2290</v>
      </c>
      <c r="P249" s="5" t="s">
        <v>2291</v>
      </c>
      <c r="Q249" s="5" t="s">
        <v>2292</v>
      </c>
      <c r="R249" s="5" t="s">
        <v>2293</v>
      </c>
      <c r="S249" s="5" t="s">
        <v>99</v>
      </c>
      <c r="T249" s="5" t="s">
        <v>99</v>
      </c>
      <c r="U249" s="5" t="s">
        <v>99</v>
      </c>
      <c r="V249" s="5" t="s">
        <v>99</v>
      </c>
      <c r="W249" s="5" t="s">
        <v>99</v>
      </c>
      <c r="X249" s="5">
        <v>100.0</v>
      </c>
      <c r="Y249" s="5">
        <v>60.0</v>
      </c>
      <c r="Z249" s="5" t="s">
        <v>255</v>
      </c>
      <c r="AA249" s="5" t="s">
        <v>99</v>
      </c>
      <c r="AB249" s="5" t="s">
        <v>99</v>
      </c>
      <c r="AC249" s="5" t="s">
        <v>2294</v>
      </c>
      <c r="AD249" s="5" t="s">
        <v>1502</v>
      </c>
      <c r="AE249" s="5" t="s">
        <v>99</v>
      </c>
      <c r="AF249" s="5" t="s">
        <v>99</v>
      </c>
      <c r="AG249" s="5">
        <v>60.0</v>
      </c>
      <c r="AH249" s="5" t="s">
        <v>99</v>
      </c>
      <c r="AI249" s="5" t="s">
        <v>99</v>
      </c>
      <c r="AJ249" s="5" t="s">
        <v>99</v>
      </c>
      <c r="AK249" s="5" t="s">
        <v>99</v>
      </c>
      <c r="AL249" s="5">
        <v>1.0</v>
      </c>
      <c r="AM249" s="5" t="s">
        <v>99</v>
      </c>
      <c r="AN249" s="5" t="s">
        <v>99</v>
      </c>
      <c r="AO249" s="5" t="s">
        <v>99</v>
      </c>
      <c r="AP249" s="5" t="s">
        <v>99</v>
      </c>
      <c r="AQ249" s="5" t="s">
        <v>99</v>
      </c>
      <c r="AR249" s="5" t="s">
        <v>99</v>
      </c>
      <c r="AS249" s="5" t="s">
        <v>99</v>
      </c>
      <c r="AT249" s="5" t="s">
        <v>99</v>
      </c>
      <c r="AU249" s="5" t="s">
        <v>99</v>
      </c>
      <c r="AV249" s="5" t="s">
        <v>99</v>
      </c>
      <c r="AW249" s="5" t="s">
        <v>99</v>
      </c>
      <c r="AX249" s="5" t="s">
        <v>99</v>
      </c>
      <c r="AY249" s="5" t="s">
        <v>99</v>
      </c>
      <c r="AZ249" s="5" t="s">
        <v>99</v>
      </c>
      <c r="BA249" s="5" t="s">
        <v>99</v>
      </c>
      <c r="BB249" s="5" t="s">
        <v>99</v>
      </c>
      <c r="BC249" s="5" t="s">
        <v>99</v>
      </c>
      <c r="BD249" s="5" t="s">
        <v>99</v>
      </c>
      <c r="BE249" s="5" t="s">
        <v>99</v>
      </c>
      <c r="BF249" s="5" t="s">
        <v>99</v>
      </c>
      <c r="BG249" s="5" t="s">
        <v>99</v>
      </c>
      <c r="BH249" s="5" t="s">
        <v>99</v>
      </c>
      <c r="BI249" s="5" t="s">
        <v>99</v>
      </c>
      <c r="BJ249" s="5" t="s">
        <v>99</v>
      </c>
      <c r="BK249" s="5" t="s">
        <v>99</v>
      </c>
      <c r="BL249" s="5" t="s">
        <v>99</v>
      </c>
      <c r="BM249" s="5" t="s">
        <v>99</v>
      </c>
      <c r="BN249" s="5" t="s">
        <v>2295</v>
      </c>
      <c r="BO249" s="5" t="s">
        <v>99</v>
      </c>
      <c r="BP249" s="5" t="s">
        <v>99</v>
      </c>
      <c r="BQ249" s="5" t="s">
        <v>99</v>
      </c>
      <c r="BR249" s="5" t="s">
        <v>2296</v>
      </c>
      <c r="BS249" s="5" t="s">
        <v>99</v>
      </c>
      <c r="BT249" s="5" t="s">
        <v>99</v>
      </c>
      <c r="BU249" s="5" t="s">
        <v>99</v>
      </c>
      <c r="BV249" s="5" t="s">
        <v>99</v>
      </c>
      <c r="BW249" s="5" t="s">
        <v>99</v>
      </c>
      <c r="BX249" s="5" t="s">
        <v>99</v>
      </c>
      <c r="BY249" s="5" t="s">
        <v>99</v>
      </c>
      <c r="BZ249" s="5" t="s">
        <v>99</v>
      </c>
      <c r="CA249" s="5" t="s">
        <v>99</v>
      </c>
      <c r="CB249" s="5" t="s">
        <v>99</v>
      </c>
      <c r="CC249" s="5" t="s">
        <v>99</v>
      </c>
      <c r="CD249" s="5" t="s">
        <v>99</v>
      </c>
      <c r="CE249" s="5" t="s">
        <v>99</v>
      </c>
      <c r="CF249" s="5" t="s">
        <v>99</v>
      </c>
      <c r="CG249" s="5" t="s">
        <v>99</v>
      </c>
      <c r="CH249" s="5" t="s">
        <v>99</v>
      </c>
      <c r="CI249" s="5" t="s">
        <v>99</v>
      </c>
      <c r="CJ249" s="5" t="s">
        <v>99</v>
      </c>
      <c r="CK249" s="5" t="s">
        <v>99</v>
      </c>
      <c r="CL249" s="5" t="s">
        <v>99</v>
      </c>
      <c r="CM249" s="5" t="s">
        <v>99</v>
      </c>
      <c r="CN249" s="5" t="s">
        <v>99</v>
      </c>
      <c r="CO249" s="5" t="s">
        <v>99</v>
      </c>
      <c r="CP249" s="13" t="s">
        <v>2297</v>
      </c>
      <c r="CQ249" s="6"/>
      <c r="CR249" s="6"/>
      <c r="CS249" s="6"/>
      <c r="CT249" s="6"/>
      <c r="CU249" s="6"/>
      <c r="CV249" s="6"/>
      <c r="CW249" s="6"/>
      <c r="CX249" s="6"/>
      <c r="CY249" s="6"/>
      <c r="CZ249" s="6"/>
    </row>
    <row r="250">
      <c r="A250" s="5" t="s">
        <v>94</v>
      </c>
      <c r="B250" s="5" t="s">
        <v>1487</v>
      </c>
      <c r="C250" s="5" t="s">
        <v>984</v>
      </c>
      <c r="D250" s="5">
        <v>7687.0</v>
      </c>
      <c r="E250" s="5" t="s">
        <v>97</v>
      </c>
      <c r="F250" s="5">
        <v>2003.0</v>
      </c>
      <c r="G250" s="5" t="s">
        <v>191</v>
      </c>
      <c r="H250" s="5" t="s">
        <v>99</v>
      </c>
      <c r="I250" s="5" t="s">
        <v>144</v>
      </c>
      <c r="J250" s="5" t="s">
        <v>118</v>
      </c>
      <c r="K250" s="5" t="s">
        <v>193</v>
      </c>
      <c r="L250" s="5" t="s">
        <v>99</v>
      </c>
      <c r="M250" s="5" t="s">
        <v>99</v>
      </c>
      <c r="N250" s="5">
        <v>1.0</v>
      </c>
      <c r="O250" s="28" t="s">
        <v>2298</v>
      </c>
      <c r="P250" s="5" t="s">
        <v>2299</v>
      </c>
      <c r="Q250" s="5" t="s">
        <v>2300</v>
      </c>
      <c r="R250" s="5" t="s">
        <v>1632</v>
      </c>
      <c r="S250" s="5" t="s">
        <v>2301</v>
      </c>
      <c r="T250" s="5">
        <v>44.5389226</v>
      </c>
      <c r="U250" s="5">
        <v>-118.5900515</v>
      </c>
      <c r="V250" s="5">
        <v>1581.9</v>
      </c>
      <c r="W250" s="5">
        <v>5184.0</v>
      </c>
      <c r="X250" s="5">
        <v>2300.0</v>
      </c>
      <c r="Y250" s="5" t="s">
        <v>99</v>
      </c>
      <c r="Z250" s="5" t="s">
        <v>161</v>
      </c>
      <c r="AA250" s="5" t="s">
        <v>99</v>
      </c>
      <c r="AB250" s="5" t="s">
        <v>99</v>
      </c>
      <c r="AC250" s="5" t="s">
        <v>279</v>
      </c>
      <c r="AD250" s="5" t="s">
        <v>2250</v>
      </c>
      <c r="AE250" s="5" t="s">
        <v>99</v>
      </c>
      <c r="AF250" s="5" t="s">
        <v>99</v>
      </c>
      <c r="AG250" s="5">
        <v>10.0</v>
      </c>
      <c r="AH250" s="27">
        <f>CONVERT(AI250, "ft", "m")</f>
        <v>402.336</v>
      </c>
      <c r="AI250" s="8">
        <f>5280*0.25</f>
        <v>1320</v>
      </c>
      <c r="AJ250" s="24">
        <f>CONVERT(AI250, "ft", "yd")</f>
        <v>440</v>
      </c>
      <c r="AK250" s="5" t="s">
        <v>99</v>
      </c>
      <c r="AL250" s="5">
        <v>1.0</v>
      </c>
      <c r="AM250" s="5" t="s">
        <v>99</v>
      </c>
      <c r="AN250" s="5" t="s">
        <v>99</v>
      </c>
      <c r="AO250" s="5" t="s">
        <v>99</v>
      </c>
      <c r="AP250" s="5" t="s">
        <v>99</v>
      </c>
      <c r="AQ250" s="5" t="s">
        <v>99</v>
      </c>
      <c r="AR250" s="5" t="s">
        <v>99</v>
      </c>
      <c r="AS250" s="5" t="s">
        <v>99</v>
      </c>
      <c r="AT250" s="5" t="s">
        <v>99</v>
      </c>
      <c r="AU250" s="5" t="s">
        <v>99</v>
      </c>
      <c r="AV250" s="5" t="s">
        <v>99</v>
      </c>
      <c r="AW250" s="5" t="s">
        <v>99</v>
      </c>
      <c r="AX250" s="5" t="s">
        <v>99</v>
      </c>
      <c r="AY250" s="5" t="s">
        <v>99</v>
      </c>
      <c r="AZ250" s="5" t="s">
        <v>99</v>
      </c>
      <c r="BA250" s="5" t="s">
        <v>99</v>
      </c>
      <c r="BB250" s="5" t="s">
        <v>99</v>
      </c>
      <c r="BC250" s="5" t="s">
        <v>99</v>
      </c>
      <c r="BD250" s="5" t="s">
        <v>99</v>
      </c>
      <c r="BE250" s="5" t="s">
        <v>99</v>
      </c>
      <c r="BF250" s="5" t="s">
        <v>99</v>
      </c>
      <c r="BG250" s="5" t="s">
        <v>99</v>
      </c>
      <c r="BH250" s="5" t="s">
        <v>99</v>
      </c>
      <c r="BI250" s="5" t="s">
        <v>99</v>
      </c>
      <c r="BJ250" s="5" t="s">
        <v>99</v>
      </c>
      <c r="BK250" s="5" t="s">
        <v>99</v>
      </c>
      <c r="BL250" s="5" t="s">
        <v>99</v>
      </c>
      <c r="BM250" s="5" t="s">
        <v>99</v>
      </c>
      <c r="BN250" s="5" t="s">
        <v>99</v>
      </c>
      <c r="BO250" s="5" t="s">
        <v>99</v>
      </c>
      <c r="BP250" s="5" t="s">
        <v>99</v>
      </c>
      <c r="BQ250" s="5" t="s">
        <v>99</v>
      </c>
      <c r="BR250" s="5" t="s">
        <v>2302</v>
      </c>
      <c r="BS250" s="5" t="s">
        <v>99</v>
      </c>
      <c r="BT250" s="5" t="s">
        <v>99</v>
      </c>
      <c r="BU250" s="5" t="s">
        <v>99</v>
      </c>
      <c r="BV250" s="5" t="s">
        <v>99</v>
      </c>
      <c r="BW250" s="5" t="s">
        <v>99</v>
      </c>
      <c r="BX250" s="5" t="s">
        <v>99</v>
      </c>
      <c r="BY250" s="5" t="s">
        <v>99</v>
      </c>
      <c r="BZ250" s="5" t="s">
        <v>99</v>
      </c>
      <c r="CA250" s="5" t="s">
        <v>99</v>
      </c>
      <c r="CB250" s="5" t="s">
        <v>99</v>
      </c>
      <c r="CC250" s="5" t="s">
        <v>99</v>
      </c>
      <c r="CD250" s="5" t="s">
        <v>99</v>
      </c>
      <c r="CE250" s="5" t="s">
        <v>99</v>
      </c>
      <c r="CF250" s="5" t="s">
        <v>99</v>
      </c>
      <c r="CG250" s="5" t="s">
        <v>99</v>
      </c>
      <c r="CH250" s="5" t="s">
        <v>99</v>
      </c>
      <c r="CI250" s="5" t="s">
        <v>99</v>
      </c>
      <c r="CJ250" s="5" t="s">
        <v>99</v>
      </c>
      <c r="CK250" s="28" t="s">
        <v>2303</v>
      </c>
      <c r="CL250" s="5" t="s">
        <v>112</v>
      </c>
      <c r="CM250" s="5" t="s">
        <v>99</v>
      </c>
      <c r="CN250" s="5" t="s">
        <v>99</v>
      </c>
      <c r="CO250" s="5" t="s">
        <v>99</v>
      </c>
      <c r="CP250" s="13" t="s">
        <v>2304</v>
      </c>
      <c r="CQ250" s="6"/>
      <c r="CR250" s="6"/>
      <c r="CS250" s="6"/>
      <c r="CT250" s="6"/>
      <c r="CU250" s="6"/>
      <c r="CV250" s="6"/>
      <c r="CW250" s="6"/>
      <c r="CX250" s="6"/>
      <c r="CY250" s="6"/>
      <c r="CZ250" s="6"/>
    </row>
    <row r="251">
      <c r="A251" s="5" t="s">
        <v>94</v>
      </c>
      <c r="B251" s="5" t="s">
        <v>1487</v>
      </c>
      <c r="C251" s="5" t="s">
        <v>984</v>
      </c>
      <c r="D251" s="5">
        <v>9604.0</v>
      </c>
      <c r="E251" s="5" t="s">
        <v>97</v>
      </c>
      <c r="F251" s="5">
        <v>2004.0</v>
      </c>
      <c r="G251" s="5" t="s">
        <v>129</v>
      </c>
      <c r="H251" s="5" t="s">
        <v>99</v>
      </c>
      <c r="I251" s="5" t="s">
        <v>130</v>
      </c>
      <c r="J251" s="5" t="s">
        <v>101</v>
      </c>
      <c r="K251" s="5" t="s">
        <v>102</v>
      </c>
      <c r="L251" s="5" t="s">
        <v>99</v>
      </c>
      <c r="M251" s="5" t="s">
        <v>103</v>
      </c>
      <c r="N251" s="5">
        <v>1.0</v>
      </c>
      <c r="O251" s="28" t="s">
        <v>2305</v>
      </c>
      <c r="P251" s="5" t="s">
        <v>2306</v>
      </c>
      <c r="Q251" s="5" t="s">
        <v>2307</v>
      </c>
      <c r="R251" s="5" t="s">
        <v>2308</v>
      </c>
      <c r="S251" s="5" t="s">
        <v>2309</v>
      </c>
      <c r="T251" s="5" t="s">
        <v>99</v>
      </c>
      <c r="U251" s="5" t="s">
        <v>99</v>
      </c>
      <c r="V251" s="5" t="s">
        <v>99</v>
      </c>
      <c r="W251" s="5" t="s">
        <v>99</v>
      </c>
      <c r="X251" s="5">
        <v>907.0</v>
      </c>
      <c r="Y251" s="5" t="s">
        <v>99</v>
      </c>
      <c r="Z251" s="5" t="s">
        <v>99</v>
      </c>
      <c r="AA251" s="5" t="s">
        <v>99</v>
      </c>
      <c r="AB251" s="5" t="s">
        <v>99</v>
      </c>
      <c r="AC251" s="5" t="s">
        <v>279</v>
      </c>
      <c r="AD251" s="5" t="s">
        <v>99</v>
      </c>
      <c r="AE251" s="5" t="s">
        <v>99</v>
      </c>
      <c r="AF251" s="5" t="s">
        <v>99</v>
      </c>
      <c r="AG251" s="5" t="s">
        <v>99</v>
      </c>
      <c r="AH251" s="5" t="s">
        <v>99</v>
      </c>
      <c r="AI251" s="5" t="s">
        <v>99</v>
      </c>
      <c r="AJ251" s="5" t="s">
        <v>99</v>
      </c>
      <c r="AK251" s="5" t="s">
        <v>99</v>
      </c>
      <c r="AL251" s="5">
        <v>1.0</v>
      </c>
      <c r="AM251" s="5">
        <v>7.5</v>
      </c>
      <c r="AN251" s="5" t="s">
        <v>99</v>
      </c>
      <c r="AO251" s="5" t="s">
        <v>99</v>
      </c>
      <c r="AP251" s="5" t="s">
        <v>99</v>
      </c>
      <c r="AQ251" s="5" t="s">
        <v>99</v>
      </c>
      <c r="AR251" s="5" t="s">
        <v>99</v>
      </c>
      <c r="AS251" s="5" t="s">
        <v>99</v>
      </c>
      <c r="AT251" s="5" t="s">
        <v>99</v>
      </c>
      <c r="AU251" s="5" t="s">
        <v>99</v>
      </c>
      <c r="AV251" s="5" t="s">
        <v>281</v>
      </c>
      <c r="AW251" s="5" t="s">
        <v>99</v>
      </c>
      <c r="AX251" s="5" t="s">
        <v>99</v>
      </c>
      <c r="AY251" s="5" t="s">
        <v>99</v>
      </c>
      <c r="AZ251" s="5" t="s">
        <v>99</v>
      </c>
      <c r="BA251" s="5" t="s">
        <v>99</v>
      </c>
      <c r="BB251" s="5" t="s">
        <v>99</v>
      </c>
      <c r="BC251" s="5" t="s">
        <v>99</v>
      </c>
      <c r="BD251" s="5" t="s">
        <v>99</v>
      </c>
      <c r="BE251" s="5" t="s">
        <v>99</v>
      </c>
      <c r="BF251" s="5" t="s">
        <v>99</v>
      </c>
      <c r="BG251" s="5" t="s">
        <v>99</v>
      </c>
      <c r="BH251" s="5" t="s">
        <v>99</v>
      </c>
      <c r="BI251" s="5" t="s">
        <v>99</v>
      </c>
      <c r="BJ251" s="5" t="s">
        <v>99</v>
      </c>
      <c r="BK251" s="5" t="s">
        <v>99</v>
      </c>
      <c r="BL251" s="5" t="s">
        <v>99</v>
      </c>
      <c r="BM251" s="5" t="s">
        <v>99</v>
      </c>
      <c r="BN251" s="5" t="s">
        <v>111</v>
      </c>
      <c r="BO251" s="5" t="s">
        <v>112</v>
      </c>
      <c r="BP251" s="5" t="s">
        <v>99</v>
      </c>
      <c r="BQ251" s="5" t="s">
        <v>99</v>
      </c>
      <c r="BR251" s="5" t="s">
        <v>99</v>
      </c>
      <c r="BS251" s="5" t="s">
        <v>99</v>
      </c>
      <c r="BT251" s="5" t="s">
        <v>99</v>
      </c>
      <c r="BU251" s="5" t="s">
        <v>99</v>
      </c>
      <c r="BV251" s="5" t="s">
        <v>99</v>
      </c>
      <c r="BW251" s="5" t="s">
        <v>99</v>
      </c>
      <c r="BX251" s="5" t="s">
        <v>99</v>
      </c>
      <c r="BY251" s="5" t="s">
        <v>99</v>
      </c>
      <c r="BZ251" s="5" t="s">
        <v>99</v>
      </c>
      <c r="CA251" s="5" t="s">
        <v>99</v>
      </c>
      <c r="CB251" s="5" t="s">
        <v>99</v>
      </c>
      <c r="CC251" s="5" t="s">
        <v>99</v>
      </c>
      <c r="CD251" s="5" t="s">
        <v>99</v>
      </c>
      <c r="CE251" s="5" t="s">
        <v>99</v>
      </c>
      <c r="CF251" s="5" t="s">
        <v>99</v>
      </c>
      <c r="CG251" s="5" t="s">
        <v>99</v>
      </c>
      <c r="CH251" s="5" t="s">
        <v>99</v>
      </c>
      <c r="CI251" s="5" t="s">
        <v>99</v>
      </c>
      <c r="CJ251" s="5" t="s">
        <v>99</v>
      </c>
      <c r="CK251" s="28" t="s">
        <v>2310</v>
      </c>
      <c r="CL251" s="5" t="s">
        <v>99</v>
      </c>
      <c r="CM251" s="5" t="s">
        <v>99</v>
      </c>
      <c r="CN251" s="5" t="s">
        <v>99</v>
      </c>
      <c r="CO251" s="5" t="s">
        <v>99</v>
      </c>
      <c r="CP251" s="13" t="s">
        <v>2311</v>
      </c>
      <c r="CQ251" s="6"/>
      <c r="CR251" s="6"/>
      <c r="CS251" s="6"/>
      <c r="CT251" s="6"/>
      <c r="CU251" s="6"/>
      <c r="CV251" s="6"/>
      <c r="CW251" s="6"/>
      <c r="CX251" s="6"/>
      <c r="CY251" s="6"/>
      <c r="CZ251" s="6"/>
    </row>
    <row r="252">
      <c r="A252" s="5" t="s">
        <v>94</v>
      </c>
      <c r="B252" s="5" t="s">
        <v>1487</v>
      </c>
      <c r="C252" s="5" t="s">
        <v>2312</v>
      </c>
      <c r="D252" s="5">
        <v>669.0</v>
      </c>
      <c r="E252" s="5" t="s">
        <v>99</v>
      </c>
      <c r="F252" s="5">
        <v>1975.0</v>
      </c>
      <c r="G252" s="5" t="s">
        <v>234</v>
      </c>
      <c r="H252" s="5" t="s">
        <v>99</v>
      </c>
      <c r="I252" s="5" t="s">
        <v>130</v>
      </c>
      <c r="J252" s="5" t="s">
        <v>118</v>
      </c>
      <c r="K252" s="5" t="s">
        <v>193</v>
      </c>
      <c r="L252" s="5" t="s">
        <v>618</v>
      </c>
      <c r="M252" s="5" t="s">
        <v>365</v>
      </c>
      <c r="N252" s="5">
        <v>2.0</v>
      </c>
      <c r="O252" s="28" t="s">
        <v>2313</v>
      </c>
      <c r="P252" s="5" t="s">
        <v>2314</v>
      </c>
      <c r="Q252" s="5" t="s">
        <v>2315</v>
      </c>
      <c r="R252" s="5" t="s">
        <v>2080</v>
      </c>
      <c r="S252" s="5" t="s">
        <v>2316</v>
      </c>
      <c r="T252" s="5" t="s">
        <v>99</v>
      </c>
      <c r="U252" s="5" t="s">
        <v>99</v>
      </c>
      <c r="V252" s="5" t="s">
        <v>99</v>
      </c>
      <c r="W252" s="5">
        <v>7000.0</v>
      </c>
      <c r="X252" s="5">
        <v>207.0</v>
      </c>
      <c r="Y252" s="5" t="s">
        <v>99</v>
      </c>
      <c r="Z252" s="5" t="s">
        <v>99</v>
      </c>
      <c r="AA252" s="5" t="s">
        <v>99</v>
      </c>
      <c r="AB252" s="5" t="s">
        <v>99</v>
      </c>
      <c r="AC252" s="5" t="s">
        <v>2317</v>
      </c>
      <c r="AD252" s="5" t="s">
        <v>2318</v>
      </c>
      <c r="AE252" s="5" t="s">
        <v>99</v>
      </c>
      <c r="AF252" s="5" t="s">
        <v>99</v>
      </c>
      <c r="AG252" s="5" t="s">
        <v>99</v>
      </c>
      <c r="AH252" s="15" t="s">
        <v>99</v>
      </c>
      <c r="AI252" s="22" t="s">
        <v>99</v>
      </c>
      <c r="AJ252" s="25" t="s">
        <v>99</v>
      </c>
      <c r="AK252" s="5" t="s">
        <v>112</v>
      </c>
      <c r="AL252" s="5" t="s">
        <v>99</v>
      </c>
      <c r="AM252" s="5" t="s">
        <v>99</v>
      </c>
      <c r="AN252" s="5" t="s">
        <v>99</v>
      </c>
      <c r="AO252" s="5" t="s">
        <v>99</v>
      </c>
      <c r="AP252" s="5" t="s">
        <v>99</v>
      </c>
      <c r="AQ252" s="5" t="s">
        <v>99</v>
      </c>
      <c r="AR252" s="5" t="s">
        <v>99</v>
      </c>
      <c r="AS252" s="5" t="s">
        <v>99</v>
      </c>
      <c r="AT252" s="5" t="s">
        <v>99</v>
      </c>
      <c r="AU252" s="5" t="s">
        <v>99</v>
      </c>
      <c r="AV252" s="5" t="s">
        <v>99</v>
      </c>
      <c r="AW252" s="5" t="s">
        <v>99</v>
      </c>
      <c r="AX252" s="5" t="s">
        <v>99</v>
      </c>
      <c r="AY252" s="5" t="s">
        <v>99</v>
      </c>
      <c r="AZ252" s="5" t="s">
        <v>99</v>
      </c>
      <c r="BA252" s="5" t="s">
        <v>99</v>
      </c>
      <c r="BB252" s="5" t="s">
        <v>99</v>
      </c>
      <c r="BC252" s="5" t="s">
        <v>99</v>
      </c>
      <c r="BD252" s="5" t="s">
        <v>99</v>
      </c>
      <c r="BE252" s="5" t="s">
        <v>99</v>
      </c>
      <c r="BF252" s="5" t="s">
        <v>99</v>
      </c>
      <c r="BG252" s="5" t="s">
        <v>99</v>
      </c>
      <c r="BH252" s="5" t="s">
        <v>99</v>
      </c>
      <c r="BI252" s="5" t="s">
        <v>99</v>
      </c>
      <c r="BJ252" s="5" t="s">
        <v>99</v>
      </c>
      <c r="BK252" s="5" t="s">
        <v>99</v>
      </c>
      <c r="BL252" s="5" t="s">
        <v>99</v>
      </c>
      <c r="BM252" s="5" t="s">
        <v>99</v>
      </c>
      <c r="BN252" s="5" t="s">
        <v>2075</v>
      </c>
      <c r="BO252" s="5" t="s">
        <v>99</v>
      </c>
      <c r="BP252" s="5" t="s">
        <v>99</v>
      </c>
      <c r="BQ252" s="5" t="s">
        <v>99</v>
      </c>
      <c r="BR252" s="5" t="s">
        <v>361</v>
      </c>
      <c r="BS252" s="5" t="s">
        <v>99</v>
      </c>
      <c r="BT252" s="5" t="s">
        <v>99</v>
      </c>
      <c r="BU252" s="5" t="s">
        <v>99</v>
      </c>
      <c r="BV252" s="5" t="s">
        <v>99</v>
      </c>
      <c r="BW252" s="5" t="s">
        <v>99</v>
      </c>
      <c r="BX252" s="5" t="s">
        <v>99</v>
      </c>
      <c r="BY252" s="5" t="s">
        <v>99</v>
      </c>
      <c r="BZ252" s="5" t="s">
        <v>99</v>
      </c>
      <c r="CA252" s="5" t="s">
        <v>99</v>
      </c>
      <c r="CB252" s="5" t="s">
        <v>99</v>
      </c>
      <c r="CC252" s="5" t="s">
        <v>99</v>
      </c>
      <c r="CD252" s="5" t="s">
        <v>99</v>
      </c>
      <c r="CE252" s="5" t="s">
        <v>99</v>
      </c>
      <c r="CF252" s="5" t="s">
        <v>99</v>
      </c>
      <c r="CG252" s="5" t="s">
        <v>99</v>
      </c>
      <c r="CH252" s="5" t="s">
        <v>99</v>
      </c>
      <c r="CI252" s="5" t="s">
        <v>99</v>
      </c>
      <c r="CJ252" s="5" t="s">
        <v>2319</v>
      </c>
      <c r="CK252" s="5" t="s">
        <v>99</v>
      </c>
      <c r="CL252" s="5" t="s">
        <v>99</v>
      </c>
      <c r="CM252" s="5" t="s">
        <v>99</v>
      </c>
      <c r="CN252" s="5" t="s">
        <v>99</v>
      </c>
      <c r="CO252" s="5" t="s">
        <v>99</v>
      </c>
      <c r="CP252" s="13" t="s">
        <v>2320</v>
      </c>
      <c r="CQ252" s="6"/>
      <c r="CR252" s="6"/>
      <c r="CS252" s="6"/>
      <c r="CT252" s="6"/>
      <c r="CU252" s="6"/>
      <c r="CV252" s="6"/>
      <c r="CW252" s="6"/>
      <c r="CX252" s="6"/>
      <c r="CY252" s="6"/>
      <c r="CZ252" s="6"/>
    </row>
    <row r="253">
      <c r="A253" s="5" t="s">
        <v>94</v>
      </c>
      <c r="B253" s="5" t="s">
        <v>1487</v>
      </c>
      <c r="C253" s="5" t="s">
        <v>2312</v>
      </c>
      <c r="D253" s="5">
        <v>6584.0</v>
      </c>
      <c r="E253" s="5" t="s">
        <v>99</v>
      </c>
      <c r="F253" s="5">
        <v>2003.0</v>
      </c>
      <c r="G253" s="5" t="s">
        <v>143</v>
      </c>
      <c r="H253" s="5">
        <v>2.0</v>
      </c>
      <c r="I253" s="5" t="s">
        <v>144</v>
      </c>
      <c r="J253" s="5" t="s">
        <v>118</v>
      </c>
      <c r="K253" s="5" t="s">
        <v>193</v>
      </c>
      <c r="L253" s="5" t="s">
        <v>99</v>
      </c>
      <c r="M253" s="5" t="s">
        <v>99</v>
      </c>
      <c r="N253" s="5">
        <v>1.0</v>
      </c>
      <c r="O253" s="28" t="s">
        <v>2321</v>
      </c>
      <c r="P253" s="5" t="s">
        <v>2322</v>
      </c>
      <c r="Q253" s="5" t="s">
        <v>2315</v>
      </c>
      <c r="R253" s="5" t="s">
        <v>2323</v>
      </c>
      <c r="S253" s="5" t="s">
        <v>2324</v>
      </c>
      <c r="T253" s="5">
        <v>43.7984366</v>
      </c>
      <c r="U253" s="5">
        <v>-118.7698519</v>
      </c>
      <c r="V253" s="5">
        <v>1632.9</v>
      </c>
      <c r="W253" s="5">
        <v>5353.0</v>
      </c>
      <c r="X253" s="5">
        <v>1900.0</v>
      </c>
      <c r="Y253" s="5" t="s">
        <v>184</v>
      </c>
      <c r="Z253" s="5" t="s">
        <v>161</v>
      </c>
      <c r="AA253" s="5" t="s">
        <v>150</v>
      </c>
      <c r="AB253" s="5">
        <v>8.0</v>
      </c>
      <c r="AC253" s="5" t="s">
        <v>2325</v>
      </c>
      <c r="AD253" s="5" t="s">
        <v>2326</v>
      </c>
      <c r="AE253" s="5" t="s">
        <v>99</v>
      </c>
      <c r="AF253" s="5" t="s">
        <v>99</v>
      </c>
      <c r="AG253" s="5">
        <v>60.0</v>
      </c>
      <c r="AH253" s="27">
        <f t="shared" ref="AH253:AH255" si="60">CONVERT(AI253, "ft", "m")</f>
        <v>304.8</v>
      </c>
      <c r="AI253" s="22">
        <v>1000.0</v>
      </c>
      <c r="AJ253" s="24">
        <f t="shared" ref="AJ253:AJ255" si="61">CONVERT(AI253, "ft", "yd")</f>
        <v>333.3333333</v>
      </c>
      <c r="AK253" s="5" t="s">
        <v>99</v>
      </c>
      <c r="AL253" s="5">
        <v>1.0</v>
      </c>
      <c r="AM253" s="5" t="s">
        <v>99</v>
      </c>
      <c r="AN253" s="5" t="s">
        <v>99</v>
      </c>
      <c r="AO253" s="5" t="s">
        <v>99</v>
      </c>
      <c r="AP253" s="5" t="s">
        <v>99</v>
      </c>
      <c r="AQ253" s="5" t="s">
        <v>99</v>
      </c>
      <c r="AR253" s="5" t="s">
        <v>99</v>
      </c>
      <c r="AS253" s="5" t="s">
        <v>99</v>
      </c>
      <c r="AT253" s="5" t="s">
        <v>99</v>
      </c>
      <c r="AU253" s="5" t="s">
        <v>99</v>
      </c>
      <c r="AV253" s="5" t="s">
        <v>99</v>
      </c>
      <c r="AW253" s="5" t="s">
        <v>99</v>
      </c>
      <c r="AX253" s="5" t="s">
        <v>99</v>
      </c>
      <c r="AY253" s="5" t="s">
        <v>99</v>
      </c>
      <c r="AZ253" s="5" t="s">
        <v>99</v>
      </c>
      <c r="BA253" s="5" t="s">
        <v>99</v>
      </c>
      <c r="BB253" s="5" t="s">
        <v>99</v>
      </c>
      <c r="BC253" s="5" t="s">
        <v>99</v>
      </c>
      <c r="BD253" s="5" t="s">
        <v>99</v>
      </c>
      <c r="BE253" s="5" t="s">
        <v>99</v>
      </c>
      <c r="BF253" s="5" t="s">
        <v>99</v>
      </c>
      <c r="BG253" s="5" t="s">
        <v>99</v>
      </c>
      <c r="BH253" s="5" t="s">
        <v>99</v>
      </c>
      <c r="BI253" s="5" t="s">
        <v>99</v>
      </c>
      <c r="BJ253" s="5" t="s">
        <v>99</v>
      </c>
      <c r="BK253" s="5" t="s">
        <v>99</v>
      </c>
      <c r="BL253" s="5" t="s">
        <v>99</v>
      </c>
      <c r="BM253" s="5" t="s">
        <v>99</v>
      </c>
      <c r="BN253" s="5" t="s">
        <v>99</v>
      </c>
      <c r="BO253" s="5" t="s">
        <v>99</v>
      </c>
      <c r="BP253" s="5" t="s">
        <v>99</v>
      </c>
      <c r="BQ253" s="5" t="s">
        <v>99</v>
      </c>
      <c r="BR253" s="5" t="s">
        <v>361</v>
      </c>
      <c r="BS253" s="5" t="s">
        <v>99</v>
      </c>
      <c r="BT253" s="5" t="s">
        <v>99</v>
      </c>
      <c r="BU253" s="5" t="s">
        <v>99</v>
      </c>
      <c r="BV253" s="5" t="s">
        <v>99</v>
      </c>
      <c r="BW253" s="5" t="s">
        <v>99</v>
      </c>
      <c r="BX253" s="5" t="s">
        <v>99</v>
      </c>
      <c r="BY253" s="5" t="s">
        <v>99</v>
      </c>
      <c r="BZ253" s="5" t="s">
        <v>99</v>
      </c>
      <c r="CA253" s="5" t="s">
        <v>99</v>
      </c>
      <c r="CB253" s="5" t="s">
        <v>99</v>
      </c>
      <c r="CC253" s="5" t="s">
        <v>99</v>
      </c>
      <c r="CD253" s="5" t="s">
        <v>99</v>
      </c>
      <c r="CE253" s="5" t="s">
        <v>99</v>
      </c>
      <c r="CF253" s="5" t="s">
        <v>99</v>
      </c>
      <c r="CG253" s="5" t="s">
        <v>99</v>
      </c>
      <c r="CH253" s="5" t="s">
        <v>99</v>
      </c>
      <c r="CI253" s="5" t="s">
        <v>99</v>
      </c>
      <c r="CJ253" s="5" t="s">
        <v>99</v>
      </c>
      <c r="CK253" s="28" t="s">
        <v>2327</v>
      </c>
      <c r="CL253" s="5" t="s">
        <v>112</v>
      </c>
      <c r="CM253" s="5" t="s">
        <v>99</v>
      </c>
      <c r="CN253" s="5" t="s">
        <v>99</v>
      </c>
      <c r="CO253" s="5" t="s">
        <v>99</v>
      </c>
      <c r="CP253" s="13" t="s">
        <v>2328</v>
      </c>
      <c r="CQ253" s="6"/>
      <c r="CR253" s="6"/>
      <c r="CS253" s="6"/>
      <c r="CT253" s="6"/>
      <c r="CU253" s="6"/>
      <c r="CV253" s="6"/>
      <c r="CW253" s="6"/>
      <c r="CX253" s="6"/>
      <c r="CY253" s="6"/>
      <c r="CZ253" s="6"/>
    </row>
    <row r="254">
      <c r="A254" s="5" t="s">
        <v>94</v>
      </c>
      <c r="B254" s="5" t="s">
        <v>1487</v>
      </c>
      <c r="C254" s="5" t="s">
        <v>2329</v>
      </c>
      <c r="D254" s="5">
        <v>5816.0</v>
      </c>
      <c r="E254" s="5" t="s">
        <v>99</v>
      </c>
      <c r="F254" s="5">
        <v>1968.0</v>
      </c>
      <c r="G254" s="5" t="s">
        <v>99</v>
      </c>
      <c r="H254" s="5" t="s">
        <v>99</v>
      </c>
      <c r="I254" s="5" t="s">
        <v>144</v>
      </c>
      <c r="J254" s="5" t="s">
        <v>118</v>
      </c>
      <c r="K254" s="5" t="s">
        <v>102</v>
      </c>
      <c r="L254" s="5" t="s">
        <v>99</v>
      </c>
      <c r="M254" s="5" t="s">
        <v>103</v>
      </c>
      <c r="N254" s="5">
        <v>1.0</v>
      </c>
      <c r="O254" s="28" t="s">
        <v>2330</v>
      </c>
      <c r="P254" s="5" t="s">
        <v>99</v>
      </c>
      <c r="Q254" s="5" t="s">
        <v>1596</v>
      </c>
      <c r="R254" s="5" t="s">
        <v>99</v>
      </c>
      <c r="S254" s="5" t="s">
        <v>99</v>
      </c>
      <c r="T254" s="5" t="s">
        <v>99</v>
      </c>
      <c r="U254" s="5" t="s">
        <v>99</v>
      </c>
      <c r="V254" s="5" t="s">
        <v>99</v>
      </c>
      <c r="W254" s="5">
        <v>3500.0</v>
      </c>
      <c r="X254" s="5">
        <v>2230.0</v>
      </c>
      <c r="Y254" s="5" t="s">
        <v>99</v>
      </c>
      <c r="Z254" s="5" t="s">
        <v>161</v>
      </c>
      <c r="AA254" s="5" t="s">
        <v>99</v>
      </c>
      <c r="AB254" s="5" t="s">
        <v>99</v>
      </c>
      <c r="AC254" s="5" t="s">
        <v>2331</v>
      </c>
      <c r="AD254" s="5" t="s">
        <v>2332</v>
      </c>
      <c r="AE254" s="5" t="s">
        <v>99</v>
      </c>
      <c r="AF254" s="5" t="s">
        <v>99</v>
      </c>
      <c r="AG254" s="5">
        <v>10.0</v>
      </c>
      <c r="AH254" s="27">
        <f t="shared" si="60"/>
        <v>6.096</v>
      </c>
      <c r="AI254" s="22">
        <v>20.0</v>
      </c>
      <c r="AJ254" s="24">
        <f t="shared" si="61"/>
        <v>6.666666667</v>
      </c>
      <c r="AK254" s="5" t="s">
        <v>112</v>
      </c>
      <c r="AL254" s="5">
        <v>1.0</v>
      </c>
      <c r="AM254" s="5">
        <v>8.0</v>
      </c>
      <c r="AN254" s="5" t="s">
        <v>99</v>
      </c>
      <c r="AO254" s="5" t="s">
        <v>99</v>
      </c>
      <c r="AP254" s="5" t="s">
        <v>99</v>
      </c>
      <c r="AQ254" s="5" t="s">
        <v>99</v>
      </c>
      <c r="AR254" s="5" t="s">
        <v>99</v>
      </c>
      <c r="AS254" s="5" t="s">
        <v>99</v>
      </c>
      <c r="AT254" s="5" t="s">
        <v>99</v>
      </c>
      <c r="AU254" s="5" t="s">
        <v>99</v>
      </c>
      <c r="AV254" s="5" t="s">
        <v>281</v>
      </c>
      <c r="AW254" s="5" t="s">
        <v>99</v>
      </c>
      <c r="AX254" s="5" t="s">
        <v>99</v>
      </c>
      <c r="AY254" s="5" t="s">
        <v>2333</v>
      </c>
      <c r="AZ254" s="5" t="s">
        <v>99</v>
      </c>
      <c r="BA254" s="5" t="s">
        <v>99</v>
      </c>
      <c r="BB254" s="5" t="s">
        <v>99</v>
      </c>
      <c r="BC254" s="5" t="s">
        <v>99</v>
      </c>
      <c r="BD254" s="5" t="s">
        <v>99</v>
      </c>
      <c r="BE254" s="5" t="s">
        <v>99</v>
      </c>
      <c r="BF254" s="5" t="s">
        <v>99</v>
      </c>
      <c r="BG254" s="5" t="s">
        <v>99</v>
      </c>
      <c r="BH254" s="5" t="s">
        <v>99</v>
      </c>
      <c r="BI254" s="5" t="s">
        <v>99</v>
      </c>
      <c r="BJ254" s="5" t="s">
        <v>99</v>
      </c>
      <c r="BK254" s="5" t="s">
        <v>112</v>
      </c>
      <c r="BL254" s="5" t="s">
        <v>2334</v>
      </c>
      <c r="BM254" s="5" t="s">
        <v>99</v>
      </c>
      <c r="BN254" s="5" t="s">
        <v>2335</v>
      </c>
      <c r="BO254" s="5" t="s">
        <v>99</v>
      </c>
      <c r="BP254" s="5" t="s">
        <v>99</v>
      </c>
      <c r="BQ254" s="5" t="s">
        <v>99</v>
      </c>
      <c r="BR254" s="5" t="s">
        <v>99</v>
      </c>
      <c r="BS254" s="5" t="s">
        <v>99</v>
      </c>
      <c r="BT254" s="5" t="s">
        <v>99</v>
      </c>
      <c r="BU254" s="5" t="s">
        <v>99</v>
      </c>
      <c r="BV254" s="5" t="s">
        <v>99</v>
      </c>
      <c r="BW254" s="5" t="s">
        <v>99</v>
      </c>
      <c r="BX254" s="5" t="s">
        <v>99</v>
      </c>
      <c r="BY254" s="5" t="s">
        <v>99</v>
      </c>
      <c r="BZ254" s="5" t="s">
        <v>99</v>
      </c>
      <c r="CA254" s="5" t="s">
        <v>99</v>
      </c>
      <c r="CB254" s="5" t="s">
        <v>99</v>
      </c>
      <c r="CC254" s="5" t="s">
        <v>99</v>
      </c>
      <c r="CD254" s="5" t="s">
        <v>99</v>
      </c>
      <c r="CE254" s="5" t="s">
        <v>99</v>
      </c>
      <c r="CF254" s="5" t="s">
        <v>99</v>
      </c>
      <c r="CG254" s="5" t="s">
        <v>99</v>
      </c>
      <c r="CH254" s="5" t="s">
        <v>99</v>
      </c>
      <c r="CI254" s="5" t="s">
        <v>99</v>
      </c>
      <c r="CJ254" s="5" t="s">
        <v>99</v>
      </c>
      <c r="CK254" s="28" t="s">
        <v>2336</v>
      </c>
      <c r="CL254" s="5" t="s">
        <v>99</v>
      </c>
      <c r="CM254" s="5" t="s">
        <v>99</v>
      </c>
      <c r="CN254" s="5" t="s">
        <v>99</v>
      </c>
      <c r="CO254" s="5" t="s">
        <v>99</v>
      </c>
      <c r="CP254" s="13" t="s">
        <v>2337</v>
      </c>
      <c r="CQ254" s="6"/>
      <c r="CR254" s="6"/>
      <c r="CS254" s="6"/>
      <c r="CT254" s="6"/>
      <c r="CU254" s="6"/>
      <c r="CV254" s="6"/>
      <c r="CW254" s="6"/>
      <c r="CX254" s="6"/>
      <c r="CY254" s="6"/>
      <c r="CZ254" s="6"/>
    </row>
    <row r="255">
      <c r="A255" s="5" t="s">
        <v>94</v>
      </c>
      <c r="B255" s="5" t="s">
        <v>1487</v>
      </c>
      <c r="C255" s="5" t="s">
        <v>2329</v>
      </c>
      <c r="D255" s="5">
        <v>3050.0</v>
      </c>
      <c r="E255" s="5" t="s">
        <v>99</v>
      </c>
      <c r="F255" s="5">
        <v>1970.0</v>
      </c>
      <c r="G255" s="5" t="s">
        <v>485</v>
      </c>
      <c r="H255" s="5" t="s">
        <v>99</v>
      </c>
      <c r="I255" s="5" t="s">
        <v>130</v>
      </c>
      <c r="J255" s="5" t="s">
        <v>101</v>
      </c>
      <c r="K255" s="5" t="s">
        <v>102</v>
      </c>
      <c r="L255" s="5" t="s">
        <v>99</v>
      </c>
      <c r="M255" s="5" t="s">
        <v>131</v>
      </c>
      <c r="N255" s="5">
        <v>1.0</v>
      </c>
      <c r="O255" s="28" t="s">
        <v>2338</v>
      </c>
      <c r="P255" s="5" t="s">
        <v>99</v>
      </c>
      <c r="Q255" s="5" t="s">
        <v>2329</v>
      </c>
      <c r="R255" s="5" t="s">
        <v>393</v>
      </c>
      <c r="S255" s="5" t="s">
        <v>99</v>
      </c>
      <c r="T255" s="5" t="s">
        <v>99</v>
      </c>
      <c r="U255" s="5" t="s">
        <v>99</v>
      </c>
      <c r="V255" s="5" t="s">
        <v>99</v>
      </c>
      <c r="W255" s="5" t="s">
        <v>99</v>
      </c>
      <c r="X255" s="5">
        <v>1400.0</v>
      </c>
      <c r="Y255" s="5">
        <v>50.0</v>
      </c>
      <c r="Z255" s="5" t="s">
        <v>161</v>
      </c>
      <c r="AA255" s="5" t="s">
        <v>99</v>
      </c>
      <c r="AB255" s="5" t="s">
        <v>99</v>
      </c>
      <c r="AC255" s="5" t="s">
        <v>2339</v>
      </c>
      <c r="AD255" s="5" t="s">
        <v>2270</v>
      </c>
      <c r="AE255" s="5" t="s">
        <v>99</v>
      </c>
      <c r="AF255" s="5" t="s">
        <v>99</v>
      </c>
      <c r="AG255" s="5" t="s">
        <v>99</v>
      </c>
      <c r="AH255" s="27">
        <f t="shared" si="60"/>
        <v>15.24</v>
      </c>
      <c r="AI255" s="22">
        <v>50.0</v>
      </c>
      <c r="AJ255" s="24">
        <f t="shared" si="61"/>
        <v>16.66666667</v>
      </c>
      <c r="AK255" s="5" t="s">
        <v>99</v>
      </c>
      <c r="AL255" s="5">
        <v>1.0</v>
      </c>
      <c r="AM255" s="5" t="s">
        <v>99</v>
      </c>
      <c r="AN255" s="5" t="s">
        <v>99</v>
      </c>
      <c r="AO255" s="5" t="s">
        <v>99</v>
      </c>
      <c r="AP255" s="5" t="s">
        <v>99</v>
      </c>
      <c r="AQ255" s="5" t="s">
        <v>99</v>
      </c>
      <c r="AR255" s="5" t="s">
        <v>99</v>
      </c>
      <c r="AS255" s="5" t="s">
        <v>99</v>
      </c>
      <c r="AT255" s="5" t="s">
        <v>99</v>
      </c>
      <c r="AU255" s="5" t="s">
        <v>99</v>
      </c>
      <c r="AV255" s="5" t="s">
        <v>99</v>
      </c>
      <c r="AW255" s="5" t="s">
        <v>99</v>
      </c>
      <c r="AX255" s="5" t="s">
        <v>99</v>
      </c>
      <c r="AY255" s="5" t="s">
        <v>99</v>
      </c>
      <c r="AZ255" s="5" t="s">
        <v>99</v>
      </c>
      <c r="BA255" s="5" t="s">
        <v>99</v>
      </c>
      <c r="BB255" s="5" t="s">
        <v>99</v>
      </c>
      <c r="BC255" s="5" t="s">
        <v>99</v>
      </c>
      <c r="BD255" s="5" t="s">
        <v>99</v>
      </c>
      <c r="BE255" s="5" t="s">
        <v>99</v>
      </c>
      <c r="BF255" s="5" t="s">
        <v>99</v>
      </c>
      <c r="BG255" s="5" t="s">
        <v>99</v>
      </c>
      <c r="BH255" s="5" t="s">
        <v>99</v>
      </c>
      <c r="BI255" s="5" t="s">
        <v>2340</v>
      </c>
      <c r="BJ255" s="5" t="s">
        <v>99</v>
      </c>
      <c r="BK255" s="5" t="s">
        <v>99</v>
      </c>
      <c r="BL255" s="5" t="s">
        <v>99</v>
      </c>
      <c r="BM255" s="5" t="s">
        <v>99</v>
      </c>
      <c r="BN255" s="5" t="s">
        <v>2341</v>
      </c>
      <c r="BO255" s="5" t="s">
        <v>99</v>
      </c>
      <c r="BP255" s="5" t="s">
        <v>1352</v>
      </c>
      <c r="BQ255" s="5" t="s">
        <v>113</v>
      </c>
      <c r="BR255" s="5" t="s">
        <v>99</v>
      </c>
      <c r="BS255" s="5" t="s">
        <v>99</v>
      </c>
      <c r="BT255" s="5" t="s">
        <v>99</v>
      </c>
      <c r="BU255" s="5" t="s">
        <v>99</v>
      </c>
      <c r="BV255" s="5" t="s">
        <v>99</v>
      </c>
      <c r="BW255" s="5" t="s">
        <v>99</v>
      </c>
      <c r="BX255" s="5" t="s">
        <v>99</v>
      </c>
      <c r="BY255" s="5" t="s">
        <v>99</v>
      </c>
      <c r="BZ255" s="5" t="s">
        <v>99</v>
      </c>
      <c r="CA255" s="5" t="s">
        <v>99</v>
      </c>
      <c r="CB255" s="5" t="s">
        <v>99</v>
      </c>
      <c r="CC255" s="5" t="s">
        <v>99</v>
      </c>
      <c r="CD255" s="5" t="s">
        <v>99</v>
      </c>
      <c r="CE255" s="5" t="s">
        <v>99</v>
      </c>
      <c r="CF255" s="5" t="s">
        <v>99</v>
      </c>
      <c r="CG255" s="5" t="s">
        <v>99</v>
      </c>
      <c r="CH255" s="5" t="s">
        <v>99</v>
      </c>
      <c r="CI255" s="5" t="s">
        <v>99</v>
      </c>
      <c r="CJ255" s="5" t="s">
        <v>99</v>
      </c>
      <c r="CK255" s="28" t="s">
        <v>2342</v>
      </c>
      <c r="CL255" s="5" t="s">
        <v>99</v>
      </c>
      <c r="CM255" s="5" t="s">
        <v>99</v>
      </c>
      <c r="CN255" s="5" t="s">
        <v>99</v>
      </c>
      <c r="CO255" s="5" t="s">
        <v>99</v>
      </c>
      <c r="CP255" s="13" t="s">
        <v>2343</v>
      </c>
      <c r="CQ255" s="6"/>
      <c r="CR255" s="6"/>
      <c r="CS255" s="6"/>
      <c r="CT255" s="6"/>
      <c r="CU255" s="6"/>
      <c r="CV255" s="6"/>
      <c r="CW255" s="6"/>
      <c r="CX255" s="6"/>
      <c r="CY255" s="6"/>
      <c r="CZ255" s="6"/>
    </row>
    <row r="256">
      <c r="A256" s="5" t="s">
        <v>94</v>
      </c>
      <c r="B256" s="5" t="s">
        <v>1487</v>
      </c>
      <c r="C256" s="5" t="s">
        <v>2329</v>
      </c>
      <c r="D256" s="5">
        <v>1446.0</v>
      </c>
      <c r="E256" s="5" t="s">
        <v>142</v>
      </c>
      <c r="F256" s="5">
        <v>1974.0</v>
      </c>
      <c r="G256" s="5" t="s">
        <v>485</v>
      </c>
      <c r="H256" s="5">
        <v>1.0</v>
      </c>
      <c r="I256" s="5" t="s">
        <v>130</v>
      </c>
      <c r="J256" s="5" t="s">
        <v>118</v>
      </c>
      <c r="K256" s="5" t="s">
        <v>145</v>
      </c>
      <c r="L256" s="5" t="s">
        <v>99</v>
      </c>
      <c r="M256" s="5" t="s">
        <v>2344</v>
      </c>
      <c r="N256" s="5">
        <v>4.0</v>
      </c>
      <c r="O256" s="28" t="s">
        <v>2345</v>
      </c>
      <c r="P256" s="5" t="s">
        <v>2346</v>
      </c>
      <c r="Q256" s="5" t="s">
        <v>2347</v>
      </c>
      <c r="R256" s="5" t="s">
        <v>2348</v>
      </c>
      <c r="S256" s="5" t="s">
        <v>2349</v>
      </c>
      <c r="T256" s="5" t="s">
        <v>99</v>
      </c>
      <c r="U256" s="5" t="s">
        <v>99</v>
      </c>
      <c r="V256" s="5" t="s">
        <v>99</v>
      </c>
      <c r="W256" s="5" t="s">
        <v>99</v>
      </c>
      <c r="X256" s="5">
        <v>907.0</v>
      </c>
      <c r="Y256" s="5" t="s">
        <v>99</v>
      </c>
      <c r="Z256" s="5" t="s">
        <v>99</v>
      </c>
      <c r="AA256" s="5" t="s">
        <v>539</v>
      </c>
      <c r="AB256" s="5">
        <v>100.0</v>
      </c>
      <c r="AC256" s="5" t="s">
        <v>1845</v>
      </c>
      <c r="AD256" s="5" t="s">
        <v>2350</v>
      </c>
      <c r="AE256" s="5" t="s">
        <v>99</v>
      </c>
      <c r="AF256" s="5" t="s">
        <v>99</v>
      </c>
      <c r="AG256" s="5" t="s">
        <v>99</v>
      </c>
      <c r="AH256" s="5" t="s">
        <v>99</v>
      </c>
      <c r="AI256" s="5" t="s">
        <v>99</v>
      </c>
      <c r="AJ256" s="5" t="s">
        <v>99</v>
      </c>
      <c r="AK256" s="5" t="s">
        <v>112</v>
      </c>
      <c r="AL256" s="5">
        <v>1.0</v>
      </c>
      <c r="AM256" s="5" t="s">
        <v>99</v>
      </c>
      <c r="AN256" s="5" t="s">
        <v>99</v>
      </c>
      <c r="AO256" s="5" t="s">
        <v>99</v>
      </c>
      <c r="AP256" s="5" t="s">
        <v>99</v>
      </c>
      <c r="AQ256" s="5" t="s">
        <v>99</v>
      </c>
      <c r="AR256" s="5" t="s">
        <v>99</v>
      </c>
      <c r="AS256" s="5" t="s">
        <v>99</v>
      </c>
      <c r="AT256" s="5" t="s">
        <v>99</v>
      </c>
      <c r="AU256" s="5" t="s">
        <v>99</v>
      </c>
      <c r="AV256" s="5" t="s">
        <v>99</v>
      </c>
      <c r="AW256" s="5" t="s">
        <v>99</v>
      </c>
      <c r="AX256" s="5" t="s">
        <v>99</v>
      </c>
      <c r="AY256" s="5" t="s">
        <v>99</v>
      </c>
      <c r="AZ256" s="5" t="s">
        <v>99</v>
      </c>
      <c r="BA256" s="5" t="s">
        <v>99</v>
      </c>
      <c r="BB256" s="5" t="s">
        <v>99</v>
      </c>
      <c r="BC256" s="5" t="s">
        <v>99</v>
      </c>
      <c r="BD256" s="5" t="s">
        <v>99</v>
      </c>
      <c r="BE256" s="5" t="s">
        <v>99</v>
      </c>
      <c r="BF256" s="5" t="s">
        <v>99</v>
      </c>
      <c r="BG256" s="5" t="s">
        <v>99</v>
      </c>
      <c r="BH256" s="5" t="s">
        <v>99</v>
      </c>
      <c r="BI256" s="5" t="s">
        <v>99</v>
      </c>
      <c r="BJ256" s="5" t="s">
        <v>99</v>
      </c>
      <c r="BK256" s="5" t="s">
        <v>99</v>
      </c>
      <c r="BL256" s="5" t="s">
        <v>99</v>
      </c>
      <c r="BM256" s="5" t="s">
        <v>99</v>
      </c>
      <c r="BN256" s="5" t="s">
        <v>2351</v>
      </c>
      <c r="BO256" s="5" t="s">
        <v>99</v>
      </c>
      <c r="BP256" s="5" t="s">
        <v>99</v>
      </c>
      <c r="BQ256" s="5" t="s">
        <v>113</v>
      </c>
      <c r="BR256" s="5" t="s">
        <v>99</v>
      </c>
      <c r="BS256" s="5" t="s">
        <v>99</v>
      </c>
      <c r="BT256" s="5" t="s">
        <v>99</v>
      </c>
      <c r="BU256" s="5">
        <v>1.0</v>
      </c>
      <c r="BV256" s="5" t="s">
        <v>99</v>
      </c>
      <c r="BW256" s="5" t="s">
        <v>99</v>
      </c>
      <c r="BX256" s="5">
        <v>16.0</v>
      </c>
      <c r="BY256" s="5">
        <v>6.0</v>
      </c>
      <c r="BZ256" s="5" t="s">
        <v>99</v>
      </c>
      <c r="CA256" s="5" t="s">
        <v>99</v>
      </c>
      <c r="CB256" s="5" t="s">
        <v>99</v>
      </c>
      <c r="CC256" s="5" t="s">
        <v>99</v>
      </c>
      <c r="CD256" s="5" t="s">
        <v>99</v>
      </c>
      <c r="CE256" s="5" t="s">
        <v>99</v>
      </c>
      <c r="CF256" s="5" t="s">
        <v>112</v>
      </c>
      <c r="CG256" s="5" t="s">
        <v>99</v>
      </c>
      <c r="CH256" s="5" t="s">
        <v>99</v>
      </c>
      <c r="CI256" s="5" t="s">
        <v>99</v>
      </c>
      <c r="CJ256" s="5" t="s">
        <v>99</v>
      </c>
      <c r="CK256" s="28" t="s">
        <v>2352</v>
      </c>
      <c r="CL256" s="5" t="s">
        <v>99</v>
      </c>
      <c r="CM256" s="5" t="s">
        <v>99</v>
      </c>
      <c r="CN256" s="5" t="s">
        <v>99</v>
      </c>
      <c r="CO256" s="5" t="s">
        <v>99</v>
      </c>
      <c r="CP256" s="13" t="s">
        <v>2353</v>
      </c>
      <c r="CQ256" s="6"/>
      <c r="CR256" s="6"/>
      <c r="CS256" s="6"/>
      <c r="CT256" s="6"/>
      <c r="CU256" s="6"/>
      <c r="CV256" s="6"/>
      <c r="CW256" s="6"/>
      <c r="CX256" s="6"/>
      <c r="CY256" s="6"/>
      <c r="CZ256" s="6"/>
    </row>
    <row r="257">
      <c r="A257" s="5" t="s">
        <v>94</v>
      </c>
      <c r="B257" s="5" t="s">
        <v>1487</v>
      </c>
      <c r="C257" s="5" t="s">
        <v>2329</v>
      </c>
      <c r="D257" s="5">
        <v>671.0</v>
      </c>
      <c r="E257" s="5" t="s">
        <v>99</v>
      </c>
      <c r="F257" s="5">
        <v>1975.0</v>
      </c>
      <c r="G257" s="5" t="s">
        <v>117</v>
      </c>
      <c r="H257" s="5">
        <v>6.0</v>
      </c>
      <c r="I257" s="5" t="s">
        <v>100</v>
      </c>
      <c r="J257" s="5" t="s">
        <v>101</v>
      </c>
      <c r="K257" s="5" t="s">
        <v>102</v>
      </c>
      <c r="L257" s="5" t="s">
        <v>99</v>
      </c>
      <c r="M257" s="5" t="s">
        <v>209</v>
      </c>
      <c r="N257" s="5">
        <v>4.0</v>
      </c>
      <c r="O257" s="28" t="s">
        <v>2354</v>
      </c>
      <c r="P257" s="5" t="s">
        <v>2355</v>
      </c>
      <c r="Q257" s="5" t="s">
        <v>99</v>
      </c>
      <c r="R257" s="5" t="s">
        <v>2356</v>
      </c>
      <c r="S257" s="5" t="s">
        <v>2357</v>
      </c>
      <c r="T257" s="5" t="s">
        <v>99</v>
      </c>
      <c r="U257" s="5" t="s">
        <v>99</v>
      </c>
      <c r="V257" s="5" t="s">
        <v>99</v>
      </c>
      <c r="W257" s="5" t="s">
        <v>99</v>
      </c>
      <c r="X257" s="5">
        <v>1900.0</v>
      </c>
      <c r="Y257" s="6">
        <f>75/2</f>
        <v>37.5</v>
      </c>
      <c r="Z257" s="5" t="s">
        <v>2216</v>
      </c>
      <c r="AA257" s="5" t="s">
        <v>150</v>
      </c>
      <c r="AB257" s="5">
        <v>14.0</v>
      </c>
      <c r="AC257" s="5" t="s">
        <v>2358</v>
      </c>
      <c r="AD257" s="5" t="s">
        <v>99</v>
      </c>
      <c r="AE257" s="5" t="s">
        <v>99</v>
      </c>
      <c r="AF257" s="5" t="s">
        <v>99</v>
      </c>
      <c r="AG257" s="5" t="s">
        <v>99</v>
      </c>
      <c r="AH257" s="27">
        <f t="shared" ref="AH257:AH261" si="62">CONVERT(AI257, "ft", "m")</f>
        <v>1.0668</v>
      </c>
      <c r="AI257" s="22">
        <v>3.5</v>
      </c>
      <c r="AJ257" s="24">
        <f t="shared" ref="AJ257:AJ261" si="63">CONVERT(AI257, "ft", "yd")</f>
        <v>1.166666667</v>
      </c>
      <c r="AK257" s="5" t="s">
        <v>99</v>
      </c>
      <c r="AL257" s="5">
        <v>1.0</v>
      </c>
      <c r="AM257" s="5">
        <v>6.5</v>
      </c>
      <c r="AN257" s="5" t="s">
        <v>99</v>
      </c>
      <c r="AO257" s="5" t="s">
        <v>99</v>
      </c>
      <c r="AP257" s="5" t="s">
        <v>99</v>
      </c>
      <c r="AQ257" s="5" t="s">
        <v>99</v>
      </c>
      <c r="AR257" s="5" t="s">
        <v>99</v>
      </c>
      <c r="AS257" s="5" t="s">
        <v>99</v>
      </c>
      <c r="AT257" s="5" t="s">
        <v>99</v>
      </c>
      <c r="AU257" s="5" t="s">
        <v>99</v>
      </c>
      <c r="AV257" s="5" t="s">
        <v>281</v>
      </c>
      <c r="AW257" s="5" t="s">
        <v>99</v>
      </c>
      <c r="AX257" s="5" t="s">
        <v>99</v>
      </c>
      <c r="AY257" s="5" t="s">
        <v>99</v>
      </c>
      <c r="AZ257" s="5" t="s">
        <v>99</v>
      </c>
      <c r="BA257" s="5" t="s">
        <v>99</v>
      </c>
      <c r="BB257" s="5" t="s">
        <v>99</v>
      </c>
      <c r="BC257" s="5" t="s">
        <v>99</v>
      </c>
      <c r="BD257" s="5" t="s">
        <v>2359</v>
      </c>
      <c r="BE257" s="5" t="s">
        <v>99</v>
      </c>
      <c r="BF257" s="5" t="s">
        <v>99</v>
      </c>
      <c r="BG257" s="5" t="s">
        <v>99</v>
      </c>
      <c r="BH257" s="5" t="s">
        <v>99</v>
      </c>
      <c r="BI257" s="5" t="s">
        <v>99</v>
      </c>
      <c r="BJ257" s="5" t="s">
        <v>99</v>
      </c>
      <c r="BK257" s="5" t="s">
        <v>99</v>
      </c>
      <c r="BL257" s="5" t="s">
        <v>2360</v>
      </c>
      <c r="BM257" s="5" t="s">
        <v>99</v>
      </c>
      <c r="BN257" s="5" t="s">
        <v>2361</v>
      </c>
      <c r="BO257" s="5" t="s">
        <v>112</v>
      </c>
      <c r="BP257" s="5" t="s">
        <v>1352</v>
      </c>
      <c r="BQ257" s="5" t="s">
        <v>113</v>
      </c>
      <c r="BR257" s="5" t="s">
        <v>99</v>
      </c>
      <c r="BS257" s="5" t="s">
        <v>99</v>
      </c>
      <c r="BT257" s="5" t="s">
        <v>99</v>
      </c>
      <c r="BU257" s="5" t="s">
        <v>99</v>
      </c>
      <c r="BV257" s="5" t="s">
        <v>99</v>
      </c>
      <c r="BW257" s="5" t="s">
        <v>99</v>
      </c>
      <c r="BX257" s="5" t="s">
        <v>99</v>
      </c>
      <c r="BY257" s="5" t="s">
        <v>99</v>
      </c>
      <c r="BZ257" s="5" t="s">
        <v>99</v>
      </c>
      <c r="CA257" s="5" t="s">
        <v>99</v>
      </c>
      <c r="CB257" s="5" t="s">
        <v>99</v>
      </c>
      <c r="CC257" s="5" t="s">
        <v>99</v>
      </c>
      <c r="CD257" s="5" t="s">
        <v>99</v>
      </c>
      <c r="CE257" s="5" t="s">
        <v>99</v>
      </c>
      <c r="CF257" s="5" t="s">
        <v>99</v>
      </c>
      <c r="CG257" s="5" t="s">
        <v>99</v>
      </c>
      <c r="CH257" s="5" t="s">
        <v>99</v>
      </c>
      <c r="CI257" s="5" t="s">
        <v>99</v>
      </c>
      <c r="CJ257" s="5" t="s">
        <v>99</v>
      </c>
      <c r="CK257" s="5" t="s">
        <v>99</v>
      </c>
      <c r="CL257" s="5" t="s">
        <v>99</v>
      </c>
      <c r="CM257" s="5" t="s">
        <v>112</v>
      </c>
      <c r="CN257" s="5" t="s">
        <v>99</v>
      </c>
      <c r="CO257" s="5" t="s">
        <v>99</v>
      </c>
      <c r="CP257" s="13" t="s">
        <v>2362</v>
      </c>
      <c r="CQ257" s="6"/>
      <c r="CR257" s="6"/>
      <c r="CS257" s="6"/>
      <c r="CT257" s="6"/>
      <c r="CU257" s="6"/>
      <c r="CV257" s="6"/>
      <c r="CW257" s="6"/>
      <c r="CX257" s="6"/>
      <c r="CY257" s="6"/>
      <c r="CZ257" s="6"/>
    </row>
    <row r="258">
      <c r="A258" s="5" t="s">
        <v>94</v>
      </c>
      <c r="B258" s="5" t="s">
        <v>1487</v>
      </c>
      <c r="C258" s="5" t="s">
        <v>2329</v>
      </c>
      <c r="D258" s="5">
        <v>8680.0</v>
      </c>
      <c r="E258" s="5" t="s">
        <v>97</v>
      </c>
      <c r="F258" s="5">
        <v>1980.0</v>
      </c>
      <c r="G258" s="5" t="s">
        <v>143</v>
      </c>
      <c r="H258" s="5">
        <v>27.0</v>
      </c>
      <c r="I258" s="5" t="s">
        <v>144</v>
      </c>
      <c r="J258" s="5" t="s">
        <v>118</v>
      </c>
      <c r="K258" s="5" t="s">
        <v>193</v>
      </c>
      <c r="L258" s="5" t="s">
        <v>99</v>
      </c>
      <c r="M258" s="5" t="s">
        <v>99</v>
      </c>
      <c r="N258" s="5">
        <v>2.0</v>
      </c>
      <c r="O258" s="28" t="s">
        <v>2363</v>
      </c>
      <c r="P258" s="5" t="s">
        <v>2364</v>
      </c>
      <c r="Q258" s="5" t="s">
        <v>2347</v>
      </c>
      <c r="R258" s="5" t="s">
        <v>2365</v>
      </c>
      <c r="S258" s="5" t="s">
        <v>2329</v>
      </c>
      <c r="T258" s="5" t="s">
        <v>1220</v>
      </c>
      <c r="U258" s="5" t="s">
        <v>99</v>
      </c>
      <c r="V258" s="5" t="s">
        <v>99</v>
      </c>
      <c r="W258" s="5" t="s">
        <v>99</v>
      </c>
      <c r="X258" s="5">
        <v>200.0</v>
      </c>
      <c r="Y258" s="5" t="s">
        <v>99</v>
      </c>
      <c r="Z258" s="5" t="s">
        <v>99</v>
      </c>
      <c r="AA258" s="5" t="s">
        <v>539</v>
      </c>
      <c r="AB258" s="5">
        <v>100.0</v>
      </c>
      <c r="AC258" s="5" t="s">
        <v>1605</v>
      </c>
      <c r="AD258" s="5" t="s">
        <v>99</v>
      </c>
      <c r="AE258" s="5" t="s">
        <v>99</v>
      </c>
      <c r="AF258" s="5" t="s">
        <v>99</v>
      </c>
      <c r="AG258" s="6">
        <f>2/6</f>
        <v>0.3333333333</v>
      </c>
      <c r="AH258" s="27">
        <f t="shared" si="62"/>
        <v>6.096</v>
      </c>
      <c r="AI258" s="22">
        <v>20.0</v>
      </c>
      <c r="AJ258" s="24">
        <f t="shared" si="63"/>
        <v>6.666666667</v>
      </c>
      <c r="AK258" s="5" t="s">
        <v>99</v>
      </c>
      <c r="AL258" s="5">
        <v>1.0</v>
      </c>
      <c r="AM258" s="5" t="s">
        <v>99</v>
      </c>
      <c r="AN258" s="5" t="s">
        <v>99</v>
      </c>
      <c r="AO258" s="5" t="s">
        <v>99</v>
      </c>
      <c r="AP258" s="5" t="s">
        <v>99</v>
      </c>
      <c r="AQ258" s="5" t="s">
        <v>99</v>
      </c>
      <c r="AR258" s="5" t="s">
        <v>99</v>
      </c>
      <c r="AS258" s="5" t="s">
        <v>99</v>
      </c>
      <c r="AT258" s="5" t="s">
        <v>99</v>
      </c>
      <c r="AU258" s="5" t="s">
        <v>99</v>
      </c>
      <c r="AV258" s="5" t="s">
        <v>99</v>
      </c>
      <c r="AW258" s="5" t="s">
        <v>99</v>
      </c>
      <c r="AX258" s="5" t="s">
        <v>99</v>
      </c>
      <c r="AY258" s="5" t="s">
        <v>99</v>
      </c>
      <c r="AZ258" s="5" t="s">
        <v>99</v>
      </c>
      <c r="BA258" s="5" t="s">
        <v>99</v>
      </c>
      <c r="BB258" s="5" t="s">
        <v>99</v>
      </c>
      <c r="BC258" s="5" t="s">
        <v>99</v>
      </c>
      <c r="BD258" s="5" t="s">
        <v>99</v>
      </c>
      <c r="BE258" s="5" t="s">
        <v>99</v>
      </c>
      <c r="BF258" s="5" t="s">
        <v>99</v>
      </c>
      <c r="BG258" s="5" t="s">
        <v>99</v>
      </c>
      <c r="BH258" s="5" t="s">
        <v>99</v>
      </c>
      <c r="BI258" s="5" t="s">
        <v>99</v>
      </c>
      <c r="BJ258" s="5" t="s">
        <v>99</v>
      </c>
      <c r="BK258" s="5" t="s">
        <v>99</v>
      </c>
      <c r="BL258" s="5" t="s">
        <v>99</v>
      </c>
      <c r="BM258" s="5" t="s">
        <v>99</v>
      </c>
      <c r="BN258" s="5" t="s">
        <v>99</v>
      </c>
      <c r="BO258" s="5" t="s">
        <v>99</v>
      </c>
      <c r="BP258" s="5" t="s">
        <v>99</v>
      </c>
      <c r="BQ258" s="5" t="s">
        <v>99</v>
      </c>
      <c r="BR258" s="5" t="s">
        <v>1041</v>
      </c>
      <c r="BS258" s="5" t="s">
        <v>99</v>
      </c>
      <c r="BT258" s="5" t="s">
        <v>99</v>
      </c>
      <c r="BU258" s="5" t="s">
        <v>99</v>
      </c>
      <c r="BV258" s="5" t="s">
        <v>99</v>
      </c>
      <c r="BW258" s="5" t="s">
        <v>99</v>
      </c>
      <c r="BX258" s="5" t="s">
        <v>99</v>
      </c>
      <c r="BY258" s="5" t="s">
        <v>99</v>
      </c>
      <c r="BZ258" s="5" t="s">
        <v>99</v>
      </c>
      <c r="CA258" s="5" t="s">
        <v>99</v>
      </c>
      <c r="CB258" s="5" t="s">
        <v>99</v>
      </c>
      <c r="CC258" s="5" t="s">
        <v>99</v>
      </c>
      <c r="CD258" s="5" t="s">
        <v>99</v>
      </c>
      <c r="CE258" s="5" t="s">
        <v>99</v>
      </c>
      <c r="CF258" s="5" t="s">
        <v>99</v>
      </c>
      <c r="CG258" s="5" t="s">
        <v>99</v>
      </c>
      <c r="CH258" s="5" t="s">
        <v>99</v>
      </c>
      <c r="CI258" s="5" t="s">
        <v>99</v>
      </c>
      <c r="CJ258" s="5" t="s">
        <v>99</v>
      </c>
      <c r="CK258" s="28" t="s">
        <v>2366</v>
      </c>
      <c r="CL258" s="5" t="s">
        <v>99</v>
      </c>
      <c r="CM258" s="5" t="s">
        <v>99</v>
      </c>
      <c r="CN258" s="5" t="s">
        <v>99</v>
      </c>
      <c r="CO258" s="5" t="s">
        <v>99</v>
      </c>
      <c r="CP258" s="13" t="s">
        <v>2367</v>
      </c>
      <c r="CQ258" s="6"/>
      <c r="CR258" s="6"/>
      <c r="CS258" s="6"/>
      <c r="CT258" s="6"/>
      <c r="CU258" s="6"/>
      <c r="CV258" s="6"/>
      <c r="CW258" s="6"/>
      <c r="CX258" s="6"/>
      <c r="CY258" s="6"/>
      <c r="CZ258" s="6"/>
    </row>
    <row r="259">
      <c r="A259" s="5" t="s">
        <v>94</v>
      </c>
      <c r="B259" s="5" t="s">
        <v>1487</v>
      </c>
      <c r="C259" s="5" t="s">
        <v>2329</v>
      </c>
      <c r="D259" s="5">
        <v>63738.0</v>
      </c>
      <c r="E259" s="5" t="s">
        <v>1933</v>
      </c>
      <c r="F259" s="5">
        <v>1982.0</v>
      </c>
      <c r="G259" s="5" t="s">
        <v>99</v>
      </c>
      <c r="H259" s="5" t="s">
        <v>99</v>
      </c>
      <c r="I259" s="5" t="s">
        <v>144</v>
      </c>
      <c r="J259" s="5" t="s">
        <v>101</v>
      </c>
      <c r="K259" s="5" t="s">
        <v>102</v>
      </c>
      <c r="L259" s="5" t="s">
        <v>99</v>
      </c>
      <c r="M259" s="5" t="s">
        <v>103</v>
      </c>
      <c r="N259" s="5">
        <v>2.0</v>
      </c>
      <c r="O259" s="28" t="s">
        <v>2368</v>
      </c>
      <c r="P259" s="5" t="s">
        <v>2369</v>
      </c>
      <c r="Q259" s="5" t="s">
        <v>1663</v>
      </c>
      <c r="R259" s="5" t="s">
        <v>2370</v>
      </c>
      <c r="S259" s="5" t="s">
        <v>2371</v>
      </c>
      <c r="T259" s="5" t="s">
        <v>99</v>
      </c>
      <c r="U259" s="5" t="s">
        <v>99</v>
      </c>
      <c r="V259" s="5" t="s">
        <v>99</v>
      </c>
      <c r="W259" s="5" t="s">
        <v>99</v>
      </c>
      <c r="X259" s="5">
        <v>1907.0</v>
      </c>
      <c r="Y259" s="5" t="s">
        <v>99</v>
      </c>
      <c r="Z259" s="5" t="s">
        <v>99</v>
      </c>
      <c r="AA259" s="5" t="s">
        <v>99</v>
      </c>
      <c r="AB259" s="5" t="s">
        <v>99</v>
      </c>
      <c r="AC259" s="5" t="s">
        <v>455</v>
      </c>
      <c r="AD259" s="5" t="s">
        <v>99</v>
      </c>
      <c r="AE259" s="5" t="s">
        <v>99</v>
      </c>
      <c r="AF259" s="5" t="s">
        <v>99</v>
      </c>
      <c r="AG259" s="5">
        <f>1/6</f>
        <v>0.1666666667</v>
      </c>
      <c r="AH259" s="27">
        <f t="shared" si="62"/>
        <v>45.72</v>
      </c>
      <c r="AI259" s="22">
        <v>150.0</v>
      </c>
      <c r="AJ259" s="24">
        <f t="shared" si="63"/>
        <v>50</v>
      </c>
      <c r="AK259" s="5" t="s">
        <v>99</v>
      </c>
      <c r="AL259" s="5">
        <v>1.0</v>
      </c>
      <c r="AM259" s="5">
        <v>8.0</v>
      </c>
      <c r="AN259" s="5" t="s">
        <v>99</v>
      </c>
      <c r="AO259" s="5" t="s">
        <v>99</v>
      </c>
      <c r="AP259" s="5" t="s">
        <v>99</v>
      </c>
      <c r="AQ259" s="5" t="s">
        <v>99</v>
      </c>
      <c r="AR259" s="5" t="s">
        <v>99</v>
      </c>
      <c r="AS259" s="5" t="s">
        <v>99</v>
      </c>
      <c r="AT259" s="5" t="s">
        <v>99</v>
      </c>
      <c r="AU259" s="5" t="s">
        <v>99</v>
      </c>
      <c r="AV259" s="5" t="s">
        <v>110</v>
      </c>
      <c r="AW259" s="5">
        <v>3.0</v>
      </c>
      <c r="AX259" s="5" t="s">
        <v>99</v>
      </c>
      <c r="AY259" s="5" t="s">
        <v>99</v>
      </c>
      <c r="AZ259" s="5" t="s">
        <v>99</v>
      </c>
      <c r="BA259" s="5" t="s">
        <v>99</v>
      </c>
      <c r="BB259" s="5" t="s">
        <v>99</v>
      </c>
      <c r="BC259" s="5" t="s">
        <v>99</v>
      </c>
      <c r="BD259" s="5" t="s">
        <v>99</v>
      </c>
      <c r="BE259" s="5" t="s">
        <v>745</v>
      </c>
      <c r="BF259" s="5" t="s">
        <v>99</v>
      </c>
      <c r="BG259" s="5" t="s">
        <v>99</v>
      </c>
      <c r="BH259" s="5" t="s">
        <v>99</v>
      </c>
      <c r="BI259" s="5" t="s">
        <v>99</v>
      </c>
      <c r="BJ259" s="5" t="s">
        <v>99</v>
      </c>
      <c r="BK259" s="5" t="s">
        <v>300</v>
      </c>
      <c r="BL259" s="5" t="s">
        <v>2372</v>
      </c>
      <c r="BM259" s="5" t="s">
        <v>99</v>
      </c>
      <c r="BN259" s="5" t="s">
        <v>2373</v>
      </c>
      <c r="BO259" s="5" t="s">
        <v>112</v>
      </c>
      <c r="BP259" s="5" t="s">
        <v>2374</v>
      </c>
      <c r="BQ259" s="5" t="s">
        <v>113</v>
      </c>
      <c r="BR259" s="5" t="s">
        <v>99</v>
      </c>
      <c r="BS259" s="5" t="s">
        <v>99</v>
      </c>
      <c r="BT259" s="5" t="s">
        <v>99</v>
      </c>
      <c r="BU259" s="5" t="s">
        <v>99</v>
      </c>
      <c r="BV259" s="5" t="s">
        <v>99</v>
      </c>
      <c r="BW259" s="5" t="s">
        <v>99</v>
      </c>
      <c r="BX259" s="5" t="s">
        <v>99</v>
      </c>
      <c r="BY259" s="5" t="s">
        <v>99</v>
      </c>
      <c r="BZ259" s="5" t="s">
        <v>99</v>
      </c>
      <c r="CA259" s="5" t="s">
        <v>99</v>
      </c>
      <c r="CB259" s="5" t="s">
        <v>99</v>
      </c>
      <c r="CC259" s="5" t="s">
        <v>99</v>
      </c>
      <c r="CD259" s="5" t="s">
        <v>99</v>
      </c>
      <c r="CE259" s="5" t="s">
        <v>99</v>
      </c>
      <c r="CF259" s="5" t="s">
        <v>99</v>
      </c>
      <c r="CG259" s="5" t="s">
        <v>99</v>
      </c>
      <c r="CH259" s="5" t="s">
        <v>99</v>
      </c>
      <c r="CI259" s="5" t="s">
        <v>99</v>
      </c>
      <c r="CJ259" s="5" t="s">
        <v>99</v>
      </c>
      <c r="CK259" s="28" t="s">
        <v>2375</v>
      </c>
      <c r="CL259" s="5" t="s">
        <v>99</v>
      </c>
      <c r="CM259" s="5" t="s">
        <v>99</v>
      </c>
      <c r="CN259" s="5" t="s">
        <v>99</v>
      </c>
      <c r="CO259" s="5" t="s">
        <v>99</v>
      </c>
      <c r="CP259" s="13" t="s">
        <v>2376</v>
      </c>
      <c r="CQ259" s="6"/>
      <c r="CR259" s="6"/>
      <c r="CS259" s="6"/>
      <c r="CT259" s="6"/>
      <c r="CU259" s="6"/>
      <c r="CV259" s="6"/>
      <c r="CW259" s="6"/>
      <c r="CX259" s="6"/>
      <c r="CY259" s="6"/>
      <c r="CZ259" s="6"/>
    </row>
    <row r="260">
      <c r="A260" s="5" t="s">
        <v>94</v>
      </c>
      <c r="B260" s="5" t="s">
        <v>1487</v>
      </c>
      <c r="C260" s="5" t="s">
        <v>2329</v>
      </c>
      <c r="D260" s="5">
        <v>672.0</v>
      </c>
      <c r="E260" s="5" t="s">
        <v>99</v>
      </c>
      <c r="F260" s="5">
        <v>1980.0</v>
      </c>
      <c r="G260" s="5" t="s">
        <v>191</v>
      </c>
      <c r="H260" s="5" t="s">
        <v>99</v>
      </c>
      <c r="I260" s="5" t="s">
        <v>144</v>
      </c>
      <c r="J260" s="5" t="s">
        <v>101</v>
      </c>
      <c r="K260" s="5" t="s">
        <v>102</v>
      </c>
      <c r="L260" s="5" t="s">
        <v>193</v>
      </c>
      <c r="M260" s="5" t="s">
        <v>131</v>
      </c>
      <c r="N260" s="5">
        <v>2.0</v>
      </c>
      <c r="O260" s="28" t="s">
        <v>2377</v>
      </c>
      <c r="P260" s="5" t="s">
        <v>2378</v>
      </c>
      <c r="Q260" s="5" t="s">
        <v>2379</v>
      </c>
      <c r="R260" s="5" t="s">
        <v>2380</v>
      </c>
      <c r="S260" s="5" t="s">
        <v>2371</v>
      </c>
      <c r="T260" s="5" t="s">
        <v>99</v>
      </c>
      <c r="U260" s="5" t="s">
        <v>99</v>
      </c>
      <c r="V260" s="5" t="s">
        <v>99</v>
      </c>
      <c r="W260" s="5">
        <v>3000.0</v>
      </c>
      <c r="X260" s="5" t="s">
        <v>99</v>
      </c>
      <c r="Y260" s="5" t="s">
        <v>99</v>
      </c>
      <c r="Z260" s="5" t="s">
        <v>99</v>
      </c>
      <c r="AA260" s="5" t="s">
        <v>99</v>
      </c>
      <c r="AB260" s="5" t="s">
        <v>99</v>
      </c>
      <c r="AC260" s="5" t="s">
        <v>99</v>
      </c>
      <c r="AD260" s="5" t="s">
        <v>99</v>
      </c>
      <c r="AE260" s="5" t="s">
        <v>99</v>
      </c>
      <c r="AF260" s="5" t="s">
        <v>99</v>
      </c>
      <c r="AG260" s="5" t="s">
        <v>99</v>
      </c>
      <c r="AH260" s="27">
        <f t="shared" si="62"/>
        <v>91.44</v>
      </c>
      <c r="AI260" s="22">
        <v>300.0</v>
      </c>
      <c r="AJ260" s="24">
        <f t="shared" si="63"/>
        <v>100</v>
      </c>
      <c r="AK260" s="5" t="s">
        <v>99</v>
      </c>
      <c r="AL260" s="5">
        <v>1.0</v>
      </c>
      <c r="AM260" s="5" t="s">
        <v>99</v>
      </c>
      <c r="AN260" s="5" t="s">
        <v>99</v>
      </c>
      <c r="AO260" s="5" t="s">
        <v>99</v>
      </c>
      <c r="AP260" s="5" t="s">
        <v>99</v>
      </c>
      <c r="AQ260" s="5" t="s">
        <v>99</v>
      </c>
      <c r="AR260" s="5" t="s">
        <v>99</v>
      </c>
      <c r="AS260" s="5" t="s">
        <v>99</v>
      </c>
      <c r="AT260" s="5" t="s">
        <v>99</v>
      </c>
      <c r="AU260" s="5" t="s">
        <v>99</v>
      </c>
      <c r="AV260" s="5" t="s">
        <v>281</v>
      </c>
      <c r="AW260" s="5" t="s">
        <v>99</v>
      </c>
      <c r="AX260" s="5" t="s">
        <v>99</v>
      </c>
      <c r="AY260" s="5" t="s">
        <v>99</v>
      </c>
      <c r="AZ260" s="5" t="s">
        <v>99</v>
      </c>
      <c r="BA260" s="5" t="s">
        <v>99</v>
      </c>
      <c r="BB260" s="5" t="s">
        <v>99</v>
      </c>
      <c r="BC260" s="5" t="s">
        <v>99</v>
      </c>
      <c r="BD260" s="5" t="s">
        <v>99</v>
      </c>
      <c r="BE260" s="5" t="s">
        <v>99</v>
      </c>
      <c r="BF260" s="5" t="s">
        <v>99</v>
      </c>
      <c r="BG260" s="5" t="s">
        <v>99</v>
      </c>
      <c r="BH260" s="5" t="s">
        <v>99</v>
      </c>
      <c r="BI260" s="5" t="s">
        <v>99</v>
      </c>
      <c r="BJ260" s="5" t="s">
        <v>99</v>
      </c>
      <c r="BK260" s="5" t="s">
        <v>99</v>
      </c>
      <c r="BL260" s="5" t="s">
        <v>99</v>
      </c>
      <c r="BM260" s="5" t="s">
        <v>99</v>
      </c>
      <c r="BN260" s="5" t="s">
        <v>2381</v>
      </c>
      <c r="BO260" s="5" t="s">
        <v>99</v>
      </c>
      <c r="BP260" s="5" t="s">
        <v>99</v>
      </c>
      <c r="BQ260" s="5" t="s">
        <v>99</v>
      </c>
      <c r="BR260" s="5" t="s">
        <v>99</v>
      </c>
      <c r="BS260" s="5" t="s">
        <v>99</v>
      </c>
      <c r="BT260" s="5" t="s">
        <v>99</v>
      </c>
      <c r="BU260" s="5" t="s">
        <v>99</v>
      </c>
      <c r="BV260" s="5" t="s">
        <v>99</v>
      </c>
      <c r="BW260" s="5" t="s">
        <v>99</v>
      </c>
      <c r="BX260" s="5" t="s">
        <v>99</v>
      </c>
      <c r="BY260" s="5" t="s">
        <v>99</v>
      </c>
      <c r="BZ260" s="5" t="s">
        <v>99</v>
      </c>
      <c r="CA260" s="5" t="s">
        <v>99</v>
      </c>
      <c r="CB260" s="5" t="s">
        <v>99</v>
      </c>
      <c r="CC260" s="5" t="s">
        <v>99</v>
      </c>
      <c r="CD260" s="5" t="s">
        <v>99</v>
      </c>
      <c r="CE260" s="5" t="s">
        <v>99</v>
      </c>
      <c r="CF260" s="5" t="s">
        <v>99</v>
      </c>
      <c r="CG260" s="5" t="s">
        <v>99</v>
      </c>
      <c r="CH260" s="5" t="s">
        <v>99</v>
      </c>
      <c r="CI260" s="5" t="s">
        <v>99</v>
      </c>
      <c r="CJ260" s="5" t="s">
        <v>2382</v>
      </c>
      <c r="CK260" s="5" t="s">
        <v>99</v>
      </c>
      <c r="CL260" s="5" t="s">
        <v>99</v>
      </c>
      <c r="CM260" s="5" t="s">
        <v>99</v>
      </c>
      <c r="CN260" s="5" t="s">
        <v>99</v>
      </c>
      <c r="CO260" s="5" t="s">
        <v>99</v>
      </c>
      <c r="CP260" s="13" t="s">
        <v>2383</v>
      </c>
      <c r="CQ260" s="6"/>
      <c r="CR260" s="6"/>
      <c r="CS260" s="6"/>
      <c r="CT260" s="6"/>
      <c r="CU260" s="6"/>
      <c r="CV260" s="6"/>
      <c r="CW260" s="6"/>
      <c r="CX260" s="6"/>
      <c r="CY260" s="6"/>
      <c r="CZ260" s="6"/>
    </row>
    <row r="261">
      <c r="A261" s="5" t="s">
        <v>94</v>
      </c>
      <c r="B261" s="5" t="s">
        <v>1487</v>
      </c>
      <c r="C261" s="5" t="s">
        <v>2329</v>
      </c>
      <c r="D261" s="5">
        <v>670.0</v>
      </c>
      <c r="E261" s="5" t="s">
        <v>2384</v>
      </c>
      <c r="F261" s="5" t="s">
        <v>2385</v>
      </c>
      <c r="G261" s="5" t="s">
        <v>191</v>
      </c>
      <c r="H261" s="5" t="s">
        <v>99</v>
      </c>
      <c r="I261" s="5" t="s">
        <v>144</v>
      </c>
      <c r="J261" s="5" t="s">
        <v>101</v>
      </c>
      <c r="K261" s="5" t="s">
        <v>102</v>
      </c>
      <c r="L261" s="5" t="s">
        <v>193</v>
      </c>
      <c r="M261" s="5" t="s">
        <v>131</v>
      </c>
      <c r="N261" s="5">
        <v>1.0</v>
      </c>
      <c r="O261" s="28" t="s">
        <v>2386</v>
      </c>
      <c r="P261" s="5" t="s">
        <v>2387</v>
      </c>
      <c r="Q261" s="5" t="s">
        <v>99</v>
      </c>
      <c r="R261" s="5" t="s">
        <v>99</v>
      </c>
      <c r="S261" s="5" t="s">
        <v>1663</v>
      </c>
      <c r="T261" s="5" t="s">
        <v>99</v>
      </c>
      <c r="U261" s="5" t="s">
        <v>99</v>
      </c>
      <c r="V261" s="5" t="s">
        <v>99</v>
      </c>
      <c r="W261" s="5" t="s">
        <v>99</v>
      </c>
      <c r="X261" s="5">
        <v>530.0</v>
      </c>
      <c r="Y261" s="5" t="s">
        <v>99</v>
      </c>
      <c r="Z261" s="5" t="s">
        <v>802</v>
      </c>
      <c r="AA261" s="5" t="s">
        <v>99</v>
      </c>
      <c r="AB261" s="5" t="s">
        <v>99</v>
      </c>
      <c r="AC261" s="5" t="s">
        <v>2165</v>
      </c>
      <c r="AD261" s="5" t="s">
        <v>2388</v>
      </c>
      <c r="AE261" s="5" t="s">
        <v>99</v>
      </c>
      <c r="AF261" s="5" t="s">
        <v>99</v>
      </c>
      <c r="AG261" s="5">
        <v>1.0</v>
      </c>
      <c r="AH261" s="27">
        <f t="shared" si="62"/>
        <v>3.048</v>
      </c>
      <c r="AI261" s="22">
        <v>10.0</v>
      </c>
      <c r="AJ261" s="24">
        <f t="shared" si="63"/>
        <v>3.333333333</v>
      </c>
      <c r="AK261" s="5" t="s">
        <v>99</v>
      </c>
      <c r="AL261" s="5">
        <v>2.0</v>
      </c>
      <c r="AM261" s="5">
        <v>7.5</v>
      </c>
      <c r="AN261" s="5">
        <v>3.0</v>
      </c>
      <c r="AO261" s="5" t="s">
        <v>99</v>
      </c>
      <c r="AP261" s="5" t="s">
        <v>99</v>
      </c>
      <c r="AQ261" s="5" t="s">
        <v>99</v>
      </c>
      <c r="AR261" s="5" t="s">
        <v>99</v>
      </c>
      <c r="AS261" s="5" t="s">
        <v>99</v>
      </c>
      <c r="AT261" s="5" t="s">
        <v>99</v>
      </c>
      <c r="AU261" s="5" t="s">
        <v>99</v>
      </c>
      <c r="AV261" s="5" t="s">
        <v>2389</v>
      </c>
      <c r="AW261" s="5">
        <v>4.0</v>
      </c>
      <c r="AX261" s="5" t="s">
        <v>2390</v>
      </c>
      <c r="AY261" s="5" t="s">
        <v>99</v>
      </c>
      <c r="AZ261" s="5" t="s">
        <v>99</v>
      </c>
      <c r="BA261" s="5" t="s">
        <v>2391</v>
      </c>
      <c r="BB261" s="5" t="s">
        <v>2392</v>
      </c>
      <c r="BC261" s="5" t="s">
        <v>99</v>
      </c>
      <c r="BD261" s="5" t="s">
        <v>99</v>
      </c>
      <c r="BE261" s="5" t="s">
        <v>99</v>
      </c>
      <c r="BF261" s="5" t="s">
        <v>614</v>
      </c>
      <c r="BG261" s="5" t="s">
        <v>99</v>
      </c>
      <c r="BH261" s="5" t="s">
        <v>99</v>
      </c>
      <c r="BI261" s="5" t="s">
        <v>2393</v>
      </c>
      <c r="BJ261" s="5" t="s">
        <v>99</v>
      </c>
      <c r="BK261" s="5" t="s">
        <v>300</v>
      </c>
      <c r="BL261" s="5" t="s">
        <v>2394</v>
      </c>
      <c r="BM261" s="5" t="s">
        <v>493</v>
      </c>
      <c r="BN261" s="5" t="s">
        <v>2395</v>
      </c>
      <c r="BO261" s="5" t="s">
        <v>112</v>
      </c>
      <c r="BP261" s="5" t="s">
        <v>99</v>
      </c>
      <c r="BQ261" s="5" t="s">
        <v>113</v>
      </c>
      <c r="BR261" s="5" t="s">
        <v>177</v>
      </c>
      <c r="BS261" s="5" t="s">
        <v>99</v>
      </c>
      <c r="BT261" s="5" t="s">
        <v>99</v>
      </c>
      <c r="BU261" s="5" t="s">
        <v>99</v>
      </c>
      <c r="BV261" s="5" t="s">
        <v>99</v>
      </c>
      <c r="BW261" s="5" t="s">
        <v>99</v>
      </c>
      <c r="BX261" s="5" t="s">
        <v>99</v>
      </c>
      <c r="BY261" s="5" t="s">
        <v>99</v>
      </c>
      <c r="BZ261" s="5" t="s">
        <v>99</v>
      </c>
      <c r="CA261" s="5" t="s">
        <v>99</v>
      </c>
      <c r="CB261" s="5" t="s">
        <v>99</v>
      </c>
      <c r="CC261" s="5" t="s">
        <v>99</v>
      </c>
      <c r="CD261" s="5" t="s">
        <v>99</v>
      </c>
      <c r="CE261" s="5" t="s">
        <v>99</v>
      </c>
      <c r="CF261" s="5" t="s">
        <v>99</v>
      </c>
      <c r="CG261" s="5" t="s">
        <v>99</v>
      </c>
      <c r="CH261" s="5" t="s">
        <v>99</v>
      </c>
      <c r="CI261" s="5" t="s">
        <v>99</v>
      </c>
      <c r="CJ261" s="5" t="s">
        <v>99</v>
      </c>
      <c r="CK261" s="5" t="s">
        <v>99</v>
      </c>
      <c r="CL261" s="5" t="s">
        <v>99</v>
      </c>
      <c r="CM261" s="5" t="s">
        <v>112</v>
      </c>
      <c r="CN261" s="5" t="s">
        <v>99</v>
      </c>
      <c r="CO261" s="5" t="s">
        <v>99</v>
      </c>
      <c r="CP261" s="13" t="s">
        <v>2396</v>
      </c>
      <c r="CQ261" s="6"/>
      <c r="CR261" s="6"/>
      <c r="CS261" s="6"/>
      <c r="CT261" s="6"/>
      <c r="CU261" s="6"/>
      <c r="CV261" s="6"/>
      <c r="CW261" s="6"/>
      <c r="CX261" s="6"/>
      <c r="CY261" s="6"/>
      <c r="CZ261" s="6"/>
    </row>
    <row r="262">
      <c r="A262" s="5" t="s">
        <v>94</v>
      </c>
      <c r="B262" s="5" t="s">
        <v>1487</v>
      </c>
      <c r="C262" s="5" t="s">
        <v>2329</v>
      </c>
      <c r="D262" s="5">
        <v>4604.0</v>
      </c>
      <c r="E262" s="5" t="s">
        <v>99</v>
      </c>
      <c r="F262" s="5" t="s">
        <v>2397</v>
      </c>
      <c r="G262" s="5" t="s">
        <v>143</v>
      </c>
      <c r="H262" s="5" t="s">
        <v>99</v>
      </c>
      <c r="I262" s="5" t="s">
        <v>144</v>
      </c>
      <c r="J262" s="5" t="s">
        <v>101</v>
      </c>
      <c r="K262" s="5" t="s">
        <v>102</v>
      </c>
      <c r="L262" s="5" t="s">
        <v>99</v>
      </c>
      <c r="M262" s="5" t="s">
        <v>131</v>
      </c>
      <c r="N262" s="5">
        <v>1.0</v>
      </c>
      <c r="O262" s="28" t="s">
        <v>2398</v>
      </c>
      <c r="P262" s="5" t="s">
        <v>2399</v>
      </c>
      <c r="Q262" s="5" t="s">
        <v>2400</v>
      </c>
      <c r="R262" s="5" t="s">
        <v>2401</v>
      </c>
      <c r="S262" s="5" t="s">
        <v>2400</v>
      </c>
      <c r="T262" s="5">
        <v>45.4871973</v>
      </c>
      <c r="U262" s="5">
        <v>-121.8142576</v>
      </c>
      <c r="V262" s="5">
        <v>973.8</v>
      </c>
      <c r="W262" s="5" t="s">
        <v>99</v>
      </c>
      <c r="X262" s="5">
        <v>1500.0</v>
      </c>
      <c r="Y262" s="5" t="s">
        <v>99</v>
      </c>
      <c r="Z262" s="5" t="s">
        <v>99</v>
      </c>
      <c r="AA262" s="5" t="s">
        <v>99</v>
      </c>
      <c r="AB262" s="5" t="s">
        <v>99</v>
      </c>
      <c r="AC262" s="5" t="s">
        <v>561</v>
      </c>
      <c r="AD262" s="5" t="s">
        <v>99</v>
      </c>
      <c r="AE262" s="5" t="s">
        <v>99</v>
      </c>
      <c r="AF262" s="5" t="s">
        <v>99</v>
      </c>
      <c r="AG262" s="5" t="s">
        <v>99</v>
      </c>
      <c r="AH262" s="15" t="s">
        <v>99</v>
      </c>
      <c r="AI262" s="22" t="s">
        <v>99</v>
      </c>
      <c r="AJ262" s="25" t="s">
        <v>99</v>
      </c>
      <c r="AK262" s="5" t="s">
        <v>99</v>
      </c>
      <c r="AL262" s="5">
        <v>1.0</v>
      </c>
      <c r="AM262" s="5" t="s">
        <v>99</v>
      </c>
      <c r="AN262" s="5" t="s">
        <v>99</v>
      </c>
      <c r="AO262" s="5" t="s">
        <v>99</v>
      </c>
      <c r="AP262" s="5" t="s">
        <v>99</v>
      </c>
      <c r="AQ262" s="5" t="s">
        <v>99</v>
      </c>
      <c r="AR262" s="5" t="s">
        <v>99</v>
      </c>
      <c r="AS262" s="5" t="s">
        <v>99</v>
      </c>
      <c r="AT262" s="5" t="s">
        <v>99</v>
      </c>
      <c r="AU262" s="5" t="s">
        <v>99</v>
      </c>
      <c r="AV262" s="5" t="s">
        <v>849</v>
      </c>
      <c r="AW262" s="5" t="s">
        <v>99</v>
      </c>
      <c r="AX262" s="5" t="s">
        <v>99</v>
      </c>
      <c r="AY262" s="5" t="s">
        <v>99</v>
      </c>
      <c r="AZ262" s="5" t="s">
        <v>99</v>
      </c>
      <c r="BA262" s="5" t="s">
        <v>99</v>
      </c>
      <c r="BB262" s="5" t="s">
        <v>99</v>
      </c>
      <c r="BC262" s="5" t="s">
        <v>99</v>
      </c>
      <c r="BD262" s="5" t="s">
        <v>99</v>
      </c>
      <c r="BE262" s="5" t="s">
        <v>99</v>
      </c>
      <c r="BF262" s="5" t="s">
        <v>99</v>
      </c>
      <c r="BG262" s="5" t="s">
        <v>99</v>
      </c>
      <c r="BH262" s="5" t="s">
        <v>99</v>
      </c>
      <c r="BI262" s="5" t="s">
        <v>99</v>
      </c>
      <c r="BJ262" s="5" t="s">
        <v>99</v>
      </c>
      <c r="BK262" s="5" t="s">
        <v>99</v>
      </c>
      <c r="BL262" s="5" t="s">
        <v>99</v>
      </c>
      <c r="BM262" s="5" t="s">
        <v>99</v>
      </c>
      <c r="BN262" s="5" t="s">
        <v>2402</v>
      </c>
      <c r="BO262" s="5" t="s">
        <v>99</v>
      </c>
      <c r="BP262" s="5" t="s">
        <v>99</v>
      </c>
      <c r="BQ262" s="5" t="s">
        <v>99</v>
      </c>
      <c r="BR262" s="5" t="s">
        <v>99</v>
      </c>
      <c r="BS262" s="5" t="s">
        <v>99</v>
      </c>
      <c r="BT262" s="5" t="s">
        <v>99</v>
      </c>
      <c r="BU262" s="5" t="s">
        <v>99</v>
      </c>
      <c r="BV262" s="5" t="s">
        <v>99</v>
      </c>
      <c r="BW262" s="5" t="s">
        <v>99</v>
      </c>
      <c r="BX262" s="5" t="s">
        <v>99</v>
      </c>
      <c r="BY262" s="5" t="s">
        <v>99</v>
      </c>
      <c r="BZ262" s="5" t="s">
        <v>99</v>
      </c>
      <c r="CA262" s="5" t="s">
        <v>99</v>
      </c>
      <c r="CB262" s="5" t="s">
        <v>99</v>
      </c>
      <c r="CC262" s="5" t="s">
        <v>99</v>
      </c>
      <c r="CD262" s="5" t="s">
        <v>99</v>
      </c>
      <c r="CE262" s="5" t="s">
        <v>99</v>
      </c>
      <c r="CF262" s="5" t="s">
        <v>99</v>
      </c>
      <c r="CG262" s="5" t="s">
        <v>99</v>
      </c>
      <c r="CH262" s="5" t="s">
        <v>99</v>
      </c>
      <c r="CI262" s="5" t="s">
        <v>99</v>
      </c>
      <c r="CJ262" s="5" t="s">
        <v>99</v>
      </c>
      <c r="CK262" s="28" t="s">
        <v>2403</v>
      </c>
      <c r="CL262" s="5" t="s">
        <v>112</v>
      </c>
      <c r="CM262" s="5" t="s">
        <v>99</v>
      </c>
      <c r="CN262" s="5" t="s">
        <v>99</v>
      </c>
      <c r="CO262" s="5" t="s">
        <v>99</v>
      </c>
      <c r="CP262" s="13" t="s">
        <v>2404</v>
      </c>
      <c r="CQ262" s="6"/>
      <c r="CR262" s="6"/>
      <c r="CS262" s="6"/>
      <c r="CT262" s="6"/>
      <c r="CU262" s="6"/>
      <c r="CV262" s="6"/>
      <c r="CW262" s="6"/>
      <c r="CX262" s="6"/>
      <c r="CY262" s="6"/>
      <c r="CZ262" s="6"/>
    </row>
    <row r="263">
      <c r="A263" s="5" t="s">
        <v>94</v>
      </c>
      <c r="B263" s="5" t="s">
        <v>1487</v>
      </c>
      <c r="C263" s="5" t="s">
        <v>2329</v>
      </c>
      <c r="D263" s="5">
        <v>5242.0</v>
      </c>
      <c r="E263" s="5" t="s">
        <v>2405</v>
      </c>
      <c r="F263" s="5">
        <v>1996.0</v>
      </c>
      <c r="G263" s="5" t="s">
        <v>129</v>
      </c>
      <c r="H263" s="5">
        <v>15.0</v>
      </c>
      <c r="I263" s="5" t="s">
        <v>130</v>
      </c>
      <c r="J263" s="5" t="s">
        <v>101</v>
      </c>
      <c r="K263" s="5" t="s">
        <v>102</v>
      </c>
      <c r="L263" s="5" t="s">
        <v>193</v>
      </c>
      <c r="M263" s="5" t="s">
        <v>365</v>
      </c>
      <c r="N263" s="5">
        <v>1.0</v>
      </c>
      <c r="O263" s="28" t="s">
        <v>2406</v>
      </c>
      <c r="P263" s="5" t="s">
        <v>2407</v>
      </c>
      <c r="Q263" s="5" t="s">
        <v>2408</v>
      </c>
      <c r="R263" s="5" t="s">
        <v>2409</v>
      </c>
      <c r="S263" s="5" t="s">
        <v>1663</v>
      </c>
      <c r="T263" s="5" t="s">
        <v>99</v>
      </c>
      <c r="U263" s="5" t="s">
        <v>99</v>
      </c>
      <c r="V263" s="5" t="s">
        <v>99</v>
      </c>
      <c r="W263" s="5" t="s">
        <v>99</v>
      </c>
      <c r="X263" s="5">
        <v>1900.0</v>
      </c>
      <c r="Y263" s="6">
        <f>60</f>
        <v>60</v>
      </c>
      <c r="Z263" s="5" t="s">
        <v>161</v>
      </c>
      <c r="AA263" s="5" t="s">
        <v>150</v>
      </c>
      <c r="AB263" s="5">
        <v>6.0</v>
      </c>
      <c r="AC263" s="5" t="s">
        <v>2165</v>
      </c>
      <c r="AD263" s="5" t="s">
        <v>395</v>
      </c>
      <c r="AE263" s="5" t="s">
        <v>99</v>
      </c>
      <c r="AF263" s="5" t="s">
        <v>99</v>
      </c>
      <c r="AG263" s="5" t="s">
        <v>99</v>
      </c>
      <c r="AH263" s="27">
        <f t="shared" ref="AH263:AH267" si="64">CONVERT(AI263, "ft", "m")</f>
        <v>137.16</v>
      </c>
      <c r="AI263" s="8">
        <f>150*3</f>
        <v>450</v>
      </c>
      <c r="AJ263" s="24">
        <f t="shared" ref="AJ263:AJ267" si="65">CONVERT(AI263, "ft", "yd")</f>
        <v>150</v>
      </c>
      <c r="AK263" s="5" t="s">
        <v>99</v>
      </c>
      <c r="AL263" s="5">
        <v>1.0</v>
      </c>
      <c r="AM263" s="5" t="s">
        <v>99</v>
      </c>
      <c r="AN263" s="5" t="s">
        <v>99</v>
      </c>
      <c r="AO263" s="5" t="s">
        <v>99</v>
      </c>
      <c r="AP263" s="5" t="s">
        <v>99</v>
      </c>
      <c r="AQ263" s="5" t="s">
        <v>99</v>
      </c>
      <c r="AR263" s="5" t="s">
        <v>99</v>
      </c>
      <c r="AS263" s="5" t="s">
        <v>99</v>
      </c>
      <c r="AT263" s="5" t="s">
        <v>99</v>
      </c>
      <c r="AU263" s="5" t="s">
        <v>99</v>
      </c>
      <c r="AV263" s="5" t="s">
        <v>99</v>
      </c>
      <c r="AW263" s="5" t="s">
        <v>99</v>
      </c>
      <c r="AX263" s="5" t="s">
        <v>99</v>
      </c>
      <c r="AY263" s="5" t="s">
        <v>99</v>
      </c>
      <c r="AZ263" s="5" t="s">
        <v>99</v>
      </c>
      <c r="BA263" s="5" t="s">
        <v>99</v>
      </c>
      <c r="BB263" s="5" t="s">
        <v>99</v>
      </c>
      <c r="BC263" s="5" t="s">
        <v>99</v>
      </c>
      <c r="BD263" s="5" t="s">
        <v>99</v>
      </c>
      <c r="BE263" s="5" t="s">
        <v>99</v>
      </c>
      <c r="BF263" s="5" t="s">
        <v>99</v>
      </c>
      <c r="BG263" s="5" t="s">
        <v>300</v>
      </c>
      <c r="BH263" s="5" t="s">
        <v>99</v>
      </c>
      <c r="BI263" s="5" t="s">
        <v>99</v>
      </c>
      <c r="BJ263" s="5" t="s">
        <v>99</v>
      </c>
      <c r="BK263" s="5" t="s">
        <v>99</v>
      </c>
      <c r="BL263" s="5" t="s">
        <v>99</v>
      </c>
      <c r="BM263" s="5" t="s">
        <v>99</v>
      </c>
      <c r="BN263" s="5" t="s">
        <v>2410</v>
      </c>
      <c r="BO263" s="5" t="s">
        <v>99</v>
      </c>
      <c r="BP263" s="5" t="s">
        <v>2411</v>
      </c>
      <c r="BQ263" s="5" t="s">
        <v>99</v>
      </c>
      <c r="BR263" s="5" t="s">
        <v>2412</v>
      </c>
      <c r="BS263" s="5" t="s">
        <v>99</v>
      </c>
      <c r="BT263" s="5" t="s">
        <v>99</v>
      </c>
      <c r="BU263" s="5" t="s">
        <v>99</v>
      </c>
      <c r="BV263" s="5" t="s">
        <v>99</v>
      </c>
      <c r="BW263" s="5" t="s">
        <v>99</v>
      </c>
      <c r="BX263" s="5" t="s">
        <v>99</v>
      </c>
      <c r="BY263" s="5" t="s">
        <v>99</v>
      </c>
      <c r="BZ263" s="5" t="s">
        <v>99</v>
      </c>
      <c r="CA263" s="5" t="s">
        <v>99</v>
      </c>
      <c r="CB263" s="5" t="s">
        <v>99</v>
      </c>
      <c r="CC263" s="5" t="s">
        <v>99</v>
      </c>
      <c r="CD263" s="5" t="s">
        <v>99</v>
      </c>
      <c r="CE263" s="5" t="s">
        <v>99</v>
      </c>
      <c r="CF263" s="5" t="s">
        <v>99</v>
      </c>
      <c r="CG263" s="5" t="s">
        <v>99</v>
      </c>
      <c r="CH263" s="5" t="s">
        <v>99</v>
      </c>
      <c r="CI263" s="5" t="s">
        <v>99</v>
      </c>
      <c r="CJ263" s="5" t="s">
        <v>99</v>
      </c>
      <c r="CK263" s="5" t="s">
        <v>99</v>
      </c>
      <c r="CL263" s="5" t="s">
        <v>99</v>
      </c>
      <c r="CM263" s="5" t="s">
        <v>112</v>
      </c>
      <c r="CN263" s="5" t="s">
        <v>99</v>
      </c>
      <c r="CO263" s="5" t="s">
        <v>99</v>
      </c>
      <c r="CP263" s="13" t="s">
        <v>2413</v>
      </c>
      <c r="CQ263" s="6"/>
      <c r="CR263" s="6"/>
      <c r="CS263" s="6"/>
      <c r="CT263" s="6"/>
      <c r="CU263" s="6"/>
      <c r="CV263" s="6"/>
      <c r="CW263" s="6"/>
      <c r="CX263" s="6"/>
      <c r="CY263" s="6"/>
      <c r="CZ263" s="6"/>
    </row>
    <row r="264">
      <c r="A264" s="5" t="s">
        <v>94</v>
      </c>
      <c r="B264" s="5" t="s">
        <v>1487</v>
      </c>
      <c r="C264" s="5" t="s">
        <v>2329</v>
      </c>
      <c r="D264" s="5">
        <v>9109.0</v>
      </c>
      <c r="E264" s="5" t="s">
        <v>97</v>
      </c>
      <c r="F264" s="5">
        <v>2001.0</v>
      </c>
      <c r="G264" s="5" t="s">
        <v>129</v>
      </c>
      <c r="H264" s="5" t="s">
        <v>99</v>
      </c>
      <c r="I264" s="5" t="s">
        <v>130</v>
      </c>
      <c r="J264" s="5" t="s">
        <v>101</v>
      </c>
      <c r="K264" s="5" t="s">
        <v>102</v>
      </c>
      <c r="L264" s="5" t="s">
        <v>2414</v>
      </c>
      <c r="M264" s="5" t="s">
        <v>103</v>
      </c>
      <c r="N264" s="5">
        <v>1.0</v>
      </c>
      <c r="O264" s="28" t="s">
        <v>2415</v>
      </c>
      <c r="P264" s="5" t="s">
        <v>2416</v>
      </c>
      <c r="Q264" s="5" t="s">
        <v>1662</v>
      </c>
      <c r="R264" s="5" t="s">
        <v>2409</v>
      </c>
      <c r="S264" s="5" t="s">
        <v>2417</v>
      </c>
      <c r="T264" s="5">
        <v>45.2739761</v>
      </c>
      <c r="U264" s="5">
        <v>-121.6793969</v>
      </c>
      <c r="V264" s="5">
        <v>1152.4</v>
      </c>
      <c r="W264" s="5">
        <v>3775.0</v>
      </c>
      <c r="X264" s="5">
        <v>1507.0</v>
      </c>
      <c r="Y264" s="5" t="s">
        <v>99</v>
      </c>
      <c r="Z264" s="5" t="s">
        <v>161</v>
      </c>
      <c r="AA264" s="5" t="s">
        <v>99</v>
      </c>
      <c r="AB264" s="5" t="s">
        <v>99</v>
      </c>
      <c r="AC264" s="5" t="s">
        <v>2418</v>
      </c>
      <c r="AD264" s="5" t="s">
        <v>395</v>
      </c>
      <c r="AE264" s="5" t="s">
        <v>99</v>
      </c>
      <c r="AF264" s="5" t="s">
        <v>99</v>
      </c>
      <c r="AG264" s="5" t="s">
        <v>99</v>
      </c>
      <c r="AH264" s="27">
        <f t="shared" si="64"/>
        <v>30.48</v>
      </c>
      <c r="AI264" s="22">
        <v>100.0</v>
      </c>
      <c r="AJ264" s="24">
        <f t="shared" si="65"/>
        <v>33.33333333</v>
      </c>
      <c r="AK264" s="5" t="s">
        <v>112</v>
      </c>
      <c r="AL264" s="5">
        <v>1.0</v>
      </c>
      <c r="AM264" s="5" t="s">
        <v>99</v>
      </c>
      <c r="AN264" s="5" t="s">
        <v>99</v>
      </c>
      <c r="AO264" s="5" t="s">
        <v>99</v>
      </c>
      <c r="AP264" s="5" t="s">
        <v>99</v>
      </c>
      <c r="AQ264" s="5" t="s">
        <v>99</v>
      </c>
      <c r="AR264" s="5" t="s">
        <v>99</v>
      </c>
      <c r="AS264" s="5" t="s">
        <v>99</v>
      </c>
      <c r="AT264" s="5" t="s">
        <v>99</v>
      </c>
      <c r="AU264" s="5" t="s">
        <v>99</v>
      </c>
      <c r="AV264" s="5" t="s">
        <v>491</v>
      </c>
      <c r="AW264" s="5" t="s">
        <v>99</v>
      </c>
      <c r="AX264" s="5" t="s">
        <v>99</v>
      </c>
      <c r="AY264" s="5" t="s">
        <v>99</v>
      </c>
      <c r="AZ264" s="5" t="s">
        <v>99</v>
      </c>
      <c r="BA264" s="5" t="s">
        <v>99</v>
      </c>
      <c r="BB264" s="5" t="s">
        <v>99</v>
      </c>
      <c r="BC264" s="5" t="s">
        <v>99</v>
      </c>
      <c r="BD264" s="5" t="s">
        <v>99</v>
      </c>
      <c r="BE264" s="5" t="s">
        <v>99</v>
      </c>
      <c r="BF264" s="5" t="s">
        <v>99</v>
      </c>
      <c r="BG264" s="5" t="s">
        <v>99</v>
      </c>
      <c r="BH264" s="5" t="s">
        <v>99</v>
      </c>
      <c r="BI264" s="5" t="s">
        <v>99</v>
      </c>
      <c r="BJ264" s="5" t="s">
        <v>99</v>
      </c>
      <c r="BK264" s="5" t="s">
        <v>99</v>
      </c>
      <c r="BL264" s="5" t="s">
        <v>99</v>
      </c>
      <c r="BM264" s="5" t="s">
        <v>99</v>
      </c>
      <c r="BN264" s="5" t="s">
        <v>2419</v>
      </c>
      <c r="BO264" s="5" t="s">
        <v>112</v>
      </c>
      <c r="BP264" s="5" t="s">
        <v>1514</v>
      </c>
      <c r="BQ264" s="5" t="s">
        <v>113</v>
      </c>
      <c r="BR264" s="5" t="s">
        <v>99</v>
      </c>
      <c r="BS264" s="5" t="s">
        <v>99</v>
      </c>
      <c r="BT264" s="5" t="s">
        <v>99</v>
      </c>
      <c r="BU264" s="5" t="s">
        <v>99</v>
      </c>
      <c r="BV264" s="5" t="s">
        <v>99</v>
      </c>
      <c r="BW264" s="5" t="s">
        <v>99</v>
      </c>
      <c r="BX264" s="5" t="s">
        <v>99</v>
      </c>
      <c r="BY264" s="5" t="s">
        <v>99</v>
      </c>
      <c r="BZ264" s="5" t="s">
        <v>99</v>
      </c>
      <c r="CA264" s="5" t="s">
        <v>99</v>
      </c>
      <c r="CB264" s="5" t="s">
        <v>99</v>
      </c>
      <c r="CC264" s="5" t="s">
        <v>99</v>
      </c>
      <c r="CD264" s="5" t="s">
        <v>99</v>
      </c>
      <c r="CE264" s="5" t="s">
        <v>99</v>
      </c>
      <c r="CF264" s="5" t="s">
        <v>99</v>
      </c>
      <c r="CG264" s="5" t="s">
        <v>99</v>
      </c>
      <c r="CH264" s="5" t="s">
        <v>99</v>
      </c>
      <c r="CI264" s="5" t="s">
        <v>99</v>
      </c>
      <c r="CJ264" s="5" t="s">
        <v>2420</v>
      </c>
      <c r="CK264" s="28" t="s">
        <v>2421</v>
      </c>
      <c r="CL264" s="5" t="s">
        <v>112</v>
      </c>
      <c r="CM264" s="5" t="s">
        <v>112</v>
      </c>
      <c r="CN264" s="5" t="s">
        <v>99</v>
      </c>
      <c r="CO264" s="5" t="s">
        <v>99</v>
      </c>
      <c r="CP264" s="13" t="s">
        <v>2422</v>
      </c>
      <c r="CQ264" s="6"/>
      <c r="CR264" s="6"/>
      <c r="CS264" s="6"/>
      <c r="CT264" s="6"/>
      <c r="CU264" s="6"/>
      <c r="CV264" s="6"/>
      <c r="CW264" s="6"/>
      <c r="CX264" s="6"/>
      <c r="CY264" s="6"/>
      <c r="CZ264" s="6"/>
    </row>
    <row r="265">
      <c r="A265" s="5" t="s">
        <v>94</v>
      </c>
      <c r="B265" s="5" t="s">
        <v>1487</v>
      </c>
      <c r="C265" s="5" t="s">
        <v>2329</v>
      </c>
      <c r="D265" s="5">
        <v>5100.0</v>
      </c>
      <c r="E265" s="5" t="s">
        <v>99</v>
      </c>
      <c r="F265" s="5">
        <v>2002.0</v>
      </c>
      <c r="G265" s="5" t="s">
        <v>129</v>
      </c>
      <c r="H265" s="5">
        <v>25.0</v>
      </c>
      <c r="I265" s="5" t="s">
        <v>130</v>
      </c>
      <c r="J265" s="5" t="s">
        <v>101</v>
      </c>
      <c r="K265" s="5" t="s">
        <v>102</v>
      </c>
      <c r="L265" s="5" t="s">
        <v>618</v>
      </c>
      <c r="M265" s="5" t="s">
        <v>365</v>
      </c>
      <c r="N265" s="5">
        <v>1.0</v>
      </c>
      <c r="O265" s="28" t="s">
        <v>2423</v>
      </c>
      <c r="P265" s="5" t="s">
        <v>2424</v>
      </c>
      <c r="Q265" s="5" t="s">
        <v>2357</v>
      </c>
      <c r="R265" s="5" t="s">
        <v>2425</v>
      </c>
      <c r="S265" s="5" t="s">
        <v>2426</v>
      </c>
      <c r="T265" s="5">
        <v>45.639167</v>
      </c>
      <c r="U265" s="5">
        <v>-121.873333</v>
      </c>
      <c r="V265" s="5">
        <v>1002.0</v>
      </c>
      <c r="W265" s="5">
        <v>3267.0</v>
      </c>
      <c r="X265" s="5">
        <v>1600.0</v>
      </c>
      <c r="Y265" s="5" t="s">
        <v>99</v>
      </c>
      <c r="Z265" s="5" t="s">
        <v>812</v>
      </c>
      <c r="AA265" s="5" t="s">
        <v>278</v>
      </c>
      <c r="AB265" s="5">
        <v>93.0</v>
      </c>
      <c r="AC265" s="5" t="s">
        <v>468</v>
      </c>
      <c r="AD265" s="5" t="s">
        <v>395</v>
      </c>
      <c r="AE265" s="5" t="s">
        <v>99</v>
      </c>
      <c r="AF265" s="5" t="s">
        <v>99</v>
      </c>
      <c r="AG265" s="5">
        <v>1.0</v>
      </c>
      <c r="AH265" s="27">
        <f t="shared" si="64"/>
        <v>30.48</v>
      </c>
      <c r="AI265" s="22">
        <v>100.0</v>
      </c>
      <c r="AJ265" s="24">
        <f t="shared" si="65"/>
        <v>33.33333333</v>
      </c>
      <c r="AK265" s="5" t="s">
        <v>99</v>
      </c>
      <c r="AL265" s="5">
        <v>1.0</v>
      </c>
      <c r="AM265" s="5" t="s">
        <v>99</v>
      </c>
      <c r="AN265" s="5" t="s">
        <v>99</v>
      </c>
      <c r="AO265" s="5" t="s">
        <v>99</v>
      </c>
      <c r="AP265" s="5" t="s">
        <v>99</v>
      </c>
      <c r="AQ265" s="5" t="s">
        <v>99</v>
      </c>
      <c r="AR265" s="5" t="s">
        <v>99</v>
      </c>
      <c r="AS265" s="5" t="s">
        <v>99</v>
      </c>
      <c r="AT265" s="5" t="s">
        <v>99</v>
      </c>
      <c r="AU265" s="5" t="s">
        <v>99</v>
      </c>
      <c r="AV265" s="5" t="s">
        <v>281</v>
      </c>
      <c r="AW265" s="5" t="s">
        <v>99</v>
      </c>
      <c r="AX265" s="5" t="s">
        <v>99</v>
      </c>
      <c r="AY265" s="5" t="s">
        <v>99</v>
      </c>
      <c r="AZ265" s="5" t="s">
        <v>99</v>
      </c>
      <c r="BA265" s="5" t="s">
        <v>99</v>
      </c>
      <c r="BB265" s="5" t="s">
        <v>99</v>
      </c>
      <c r="BC265" s="5" t="s">
        <v>371</v>
      </c>
      <c r="BD265" s="5" t="s">
        <v>99</v>
      </c>
      <c r="BE265" s="5" t="s">
        <v>99</v>
      </c>
      <c r="BF265" s="5" t="s">
        <v>99</v>
      </c>
      <c r="BG265" s="5" t="s">
        <v>99</v>
      </c>
      <c r="BH265" s="5" t="s">
        <v>99</v>
      </c>
      <c r="BI265" s="5" t="s">
        <v>746</v>
      </c>
      <c r="BJ265" s="5" t="s">
        <v>99</v>
      </c>
      <c r="BK265" s="5" t="s">
        <v>300</v>
      </c>
      <c r="BL265" s="5" t="s">
        <v>99</v>
      </c>
      <c r="BM265" s="5" t="s">
        <v>99</v>
      </c>
      <c r="BN265" s="5" t="s">
        <v>2427</v>
      </c>
      <c r="BO265" s="5" t="s">
        <v>112</v>
      </c>
      <c r="BP265" s="5" t="s">
        <v>1352</v>
      </c>
      <c r="BQ265" s="5" t="s">
        <v>113</v>
      </c>
      <c r="BR265" s="5" t="s">
        <v>99</v>
      </c>
      <c r="BS265" s="5" t="s">
        <v>99</v>
      </c>
      <c r="BT265" s="5" t="s">
        <v>99</v>
      </c>
      <c r="BU265" s="5" t="s">
        <v>99</v>
      </c>
      <c r="BV265" s="5" t="s">
        <v>99</v>
      </c>
      <c r="BW265" s="5" t="s">
        <v>99</v>
      </c>
      <c r="BX265" s="5" t="s">
        <v>99</v>
      </c>
      <c r="BY265" s="5" t="s">
        <v>99</v>
      </c>
      <c r="BZ265" s="5" t="s">
        <v>99</v>
      </c>
      <c r="CA265" s="5" t="s">
        <v>99</v>
      </c>
      <c r="CB265" s="5" t="s">
        <v>99</v>
      </c>
      <c r="CC265" s="5" t="s">
        <v>99</v>
      </c>
      <c r="CD265" s="5" t="s">
        <v>99</v>
      </c>
      <c r="CE265" s="5" t="s">
        <v>99</v>
      </c>
      <c r="CF265" s="5" t="s">
        <v>99</v>
      </c>
      <c r="CG265" s="5" t="s">
        <v>99</v>
      </c>
      <c r="CH265" s="5" t="s">
        <v>99</v>
      </c>
      <c r="CI265" s="5" t="s">
        <v>99</v>
      </c>
      <c r="CJ265" s="5" t="s">
        <v>2428</v>
      </c>
      <c r="CK265" s="28" t="s">
        <v>2429</v>
      </c>
      <c r="CL265" s="5" t="s">
        <v>112</v>
      </c>
      <c r="CM265" s="5" t="s">
        <v>112</v>
      </c>
      <c r="CN265" s="5" t="s">
        <v>99</v>
      </c>
      <c r="CO265" s="5" t="s">
        <v>99</v>
      </c>
      <c r="CP265" s="13" t="s">
        <v>2430</v>
      </c>
      <c r="CQ265" s="6"/>
      <c r="CR265" s="6"/>
      <c r="CS265" s="6"/>
      <c r="CT265" s="6"/>
      <c r="CU265" s="6"/>
      <c r="CV265" s="6"/>
      <c r="CW265" s="6"/>
      <c r="CX265" s="6"/>
      <c r="CY265" s="6"/>
      <c r="CZ265" s="6"/>
    </row>
    <row r="266">
      <c r="A266" s="5" t="s">
        <v>94</v>
      </c>
      <c r="B266" s="5" t="s">
        <v>1487</v>
      </c>
      <c r="C266" s="5" t="s">
        <v>2329</v>
      </c>
      <c r="D266" s="5">
        <v>22742.0</v>
      </c>
      <c r="E266" s="5" t="s">
        <v>2431</v>
      </c>
      <c r="F266" s="5">
        <v>2001.0</v>
      </c>
      <c r="G266" s="5" t="s">
        <v>307</v>
      </c>
      <c r="H266" s="5">
        <v>9.0</v>
      </c>
      <c r="I266" s="5" t="s">
        <v>208</v>
      </c>
      <c r="J266" s="5" t="s">
        <v>118</v>
      </c>
      <c r="K266" s="5" t="s">
        <v>193</v>
      </c>
      <c r="L266" s="5" t="s">
        <v>99</v>
      </c>
      <c r="M266" s="5" t="s">
        <v>193</v>
      </c>
      <c r="N266" s="5">
        <v>2.0</v>
      </c>
      <c r="O266" s="28" t="s">
        <v>2432</v>
      </c>
      <c r="P266" s="5" t="s">
        <v>2433</v>
      </c>
      <c r="Q266" s="5" t="s">
        <v>2357</v>
      </c>
      <c r="R266" s="5" t="s">
        <v>2425</v>
      </c>
      <c r="S266" s="5" t="s">
        <v>2434</v>
      </c>
      <c r="T266" s="5">
        <v>45.6407224</v>
      </c>
      <c r="U266" s="5">
        <v>-121.924363</v>
      </c>
      <c r="V266" s="5">
        <v>34.6</v>
      </c>
      <c r="W266" s="5">
        <v>115.0</v>
      </c>
      <c r="X266" s="5">
        <v>1150.0</v>
      </c>
      <c r="Y266" s="5">
        <v>34.0</v>
      </c>
      <c r="Z266" s="5" t="s">
        <v>277</v>
      </c>
      <c r="AA266" s="5" t="s">
        <v>278</v>
      </c>
      <c r="AB266" s="5">
        <v>98.0</v>
      </c>
      <c r="AC266" s="5" t="s">
        <v>421</v>
      </c>
      <c r="AD266" s="5" t="s">
        <v>99</v>
      </c>
      <c r="AE266" s="5" t="s">
        <v>99</v>
      </c>
      <c r="AF266" s="5" t="s">
        <v>99</v>
      </c>
      <c r="AG266" s="6">
        <f>1/6</f>
        <v>0.1666666667</v>
      </c>
      <c r="AH266" s="27">
        <f t="shared" si="64"/>
        <v>182.88</v>
      </c>
      <c r="AI266" s="22">
        <v>600.0</v>
      </c>
      <c r="AJ266" s="24">
        <f t="shared" si="65"/>
        <v>200</v>
      </c>
      <c r="AK266" s="5" t="s">
        <v>99</v>
      </c>
      <c r="AL266" s="5">
        <v>2.0</v>
      </c>
      <c r="AM266" s="5" t="s">
        <v>99</v>
      </c>
      <c r="AN266" s="5" t="s">
        <v>99</v>
      </c>
      <c r="AO266" s="5" t="s">
        <v>99</v>
      </c>
      <c r="AP266" s="5" t="s">
        <v>99</v>
      </c>
      <c r="AQ266" s="5" t="s">
        <v>99</v>
      </c>
      <c r="AR266" s="5" t="s">
        <v>99</v>
      </c>
      <c r="AS266" s="5" t="s">
        <v>99</v>
      </c>
      <c r="AT266" s="5" t="s">
        <v>99</v>
      </c>
      <c r="AU266" s="5" t="s">
        <v>99</v>
      </c>
      <c r="AV266" s="5" t="s">
        <v>99</v>
      </c>
      <c r="AW266" s="5" t="s">
        <v>99</v>
      </c>
      <c r="AX266" s="5" t="s">
        <v>99</v>
      </c>
      <c r="AY266" s="5" t="s">
        <v>99</v>
      </c>
      <c r="AZ266" s="5" t="s">
        <v>99</v>
      </c>
      <c r="BA266" s="5" t="s">
        <v>99</v>
      </c>
      <c r="BB266" s="5" t="s">
        <v>99</v>
      </c>
      <c r="BC266" s="5" t="s">
        <v>99</v>
      </c>
      <c r="BD266" s="5" t="s">
        <v>99</v>
      </c>
      <c r="BE266" s="5" t="s">
        <v>99</v>
      </c>
      <c r="BF266" s="5" t="s">
        <v>99</v>
      </c>
      <c r="BG266" s="5" t="s">
        <v>99</v>
      </c>
      <c r="BH266" s="5" t="s">
        <v>99</v>
      </c>
      <c r="BI266" s="5" t="s">
        <v>99</v>
      </c>
      <c r="BJ266" s="5" t="s">
        <v>99</v>
      </c>
      <c r="BK266" s="5" t="s">
        <v>99</v>
      </c>
      <c r="BL266" s="5" t="s">
        <v>99</v>
      </c>
      <c r="BM266" s="5" t="s">
        <v>99</v>
      </c>
      <c r="BN266" s="5" t="s">
        <v>2435</v>
      </c>
      <c r="BO266" s="5" t="s">
        <v>99</v>
      </c>
      <c r="BP266" s="5" t="s">
        <v>99</v>
      </c>
      <c r="BQ266" s="5" t="s">
        <v>99</v>
      </c>
      <c r="BR266" s="5" t="s">
        <v>2436</v>
      </c>
      <c r="BS266" s="5" t="s">
        <v>99</v>
      </c>
      <c r="BT266" s="5" t="s">
        <v>99</v>
      </c>
      <c r="BU266" s="5" t="s">
        <v>99</v>
      </c>
      <c r="BV266" s="5" t="s">
        <v>99</v>
      </c>
      <c r="BW266" s="5" t="s">
        <v>99</v>
      </c>
      <c r="BX266" s="5" t="s">
        <v>99</v>
      </c>
      <c r="BY266" s="5" t="s">
        <v>99</v>
      </c>
      <c r="BZ266" s="5" t="s">
        <v>99</v>
      </c>
      <c r="CA266" s="5" t="s">
        <v>99</v>
      </c>
      <c r="CB266" s="5" t="s">
        <v>99</v>
      </c>
      <c r="CC266" s="5" t="s">
        <v>99</v>
      </c>
      <c r="CD266" s="5" t="s">
        <v>99</v>
      </c>
      <c r="CE266" s="5" t="s">
        <v>99</v>
      </c>
      <c r="CF266" s="5" t="s">
        <v>99</v>
      </c>
      <c r="CG266" s="5" t="s">
        <v>99</v>
      </c>
      <c r="CH266" s="5" t="s">
        <v>99</v>
      </c>
      <c r="CI266" s="5" t="s">
        <v>99</v>
      </c>
      <c r="CJ266" s="5" t="s">
        <v>2437</v>
      </c>
      <c r="CK266" s="28" t="s">
        <v>2438</v>
      </c>
      <c r="CL266" s="5" t="s">
        <v>112</v>
      </c>
      <c r="CM266" s="5" t="s">
        <v>99</v>
      </c>
      <c r="CN266" s="5" t="s">
        <v>99</v>
      </c>
      <c r="CO266" s="5" t="s">
        <v>99</v>
      </c>
      <c r="CP266" s="13" t="s">
        <v>2439</v>
      </c>
      <c r="CQ266" s="6"/>
      <c r="CR266" s="6"/>
      <c r="CS266" s="6"/>
      <c r="CT266" s="6"/>
      <c r="CU266" s="6"/>
      <c r="CV266" s="6"/>
      <c r="CW266" s="6"/>
      <c r="CX266" s="6"/>
      <c r="CY266" s="6"/>
      <c r="CZ266" s="6"/>
    </row>
    <row r="267">
      <c r="A267" s="5" t="s">
        <v>94</v>
      </c>
      <c r="B267" s="5" t="s">
        <v>1487</v>
      </c>
      <c r="C267" s="5" t="s">
        <v>501</v>
      </c>
      <c r="D267" s="5">
        <v>647.0</v>
      </c>
      <c r="E267" s="5" t="s">
        <v>99</v>
      </c>
      <c r="F267" s="5">
        <v>1988.0</v>
      </c>
      <c r="G267" s="5" t="s">
        <v>99</v>
      </c>
      <c r="H267" s="5" t="s">
        <v>99</v>
      </c>
      <c r="I267" s="5" t="s">
        <v>130</v>
      </c>
      <c r="J267" s="5" t="s">
        <v>101</v>
      </c>
      <c r="K267" s="5" t="s">
        <v>102</v>
      </c>
      <c r="L267" s="5" t="s">
        <v>145</v>
      </c>
      <c r="M267" s="5" t="s">
        <v>131</v>
      </c>
      <c r="N267" s="5">
        <v>2.0</v>
      </c>
      <c r="O267" s="28" t="s">
        <v>2440</v>
      </c>
      <c r="P267" s="5" t="s">
        <v>2441</v>
      </c>
      <c r="Q267" s="5" t="s">
        <v>2442</v>
      </c>
      <c r="R267" s="5" t="s">
        <v>99</v>
      </c>
      <c r="S267" s="5" t="s">
        <v>2443</v>
      </c>
      <c r="T267" s="5" t="s">
        <v>99</v>
      </c>
      <c r="U267" s="5" t="s">
        <v>99</v>
      </c>
      <c r="V267" s="5" t="s">
        <v>99</v>
      </c>
      <c r="W267" s="5" t="s">
        <v>99</v>
      </c>
      <c r="X267" s="5">
        <v>600.0</v>
      </c>
      <c r="Y267" s="5" t="s">
        <v>99</v>
      </c>
      <c r="Z267" s="5" t="s">
        <v>99</v>
      </c>
      <c r="AA267" s="5" t="s">
        <v>99</v>
      </c>
      <c r="AB267" s="5" t="s">
        <v>99</v>
      </c>
      <c r="AC267" s="5" t="s">
        <v>2165</v>
      </c>
      <c r="AD267" s="5" t="s">
        <v>2444</v>
      </c>
      <c r="AE267" s="5" t="s">
        <v>99</v>
      </c>
      <c r="AF267" s="5" t="s">
        <v>99</v>
      </c>
      <c r="AG267" s="5" t="s">
        <v>99</v>
      </c>
      <c r="AH267" s="27">
        <f t="shared" si="64"/>
        <v>91.44</v>
      </c>
      <c r="AI267" s="22">
        <v>300.0</v>
      </c>
      <c r="AJ267" s="24">
        <f t="shared" si="65"/>
        <v>100</v>
      </c>
      <c r="AK267" s="5" t="s">
        <v>112</v>
      </c>
      <c r="AL267" s="5">
        <v>1.0</v>
      </c>
      <c r="AM267" s="5" t="s">
        <v>99</v>
      </c>
      <c r="AN267" s="5" t="s">
        <v>99</v>
      </c>
      <c r="AO267" s="5" t="s">
        <v>99</v>
      </c>
      <c r="AP267" s="5" t="s">
        <v>99</v>
      </c>
      <c r="AQ267" s="5" t="s">
        <v>99</v>
      </c>
      <c r="AR267" s="5" t="s">
        <v>99</v>
      </c>
      <c r="AS267" s="5" t="s">
        <v>99</v>
      </c>
      <c r="AT267" s="5" t="s">
        <v>99</v>
      </c>
      <c r="AU267" s="5" t="s">
        <v>99</v>
      </c>
      <c r="AV267" s="5" t="s">
        <v>569</v>
      </c>
      <c r="AW267" s="5" t="s">
        <v>99</v>
      </c>
      <c r="AX267" s="5" t="s">
        <v>99</v>
      </c>
      <c r="AY267" s="5" t="s">
        <v>99</v>
      </c>
      <c r="AZ267" s="5" t="s">
        <v>99</v>
      </c>
      <c r="BA267" s="5" t="s">
        <v>99</v>
      </c>
      <c r="BB267" s="5" t="s">
        <v>99</v>
      </c>
      <c r="BC267" s="5" t="s">
        <v>99</v>
      </c>
      <c r="BD267" s="5" t="s">
        <v>99</v>
      </c>
      <c r="BE267" s="5" t="s">
        <v>99</v>
      </c>
      <c r="BF267" s="5" t="s">
        <v>99</v>
      </c>
      <c r="BG267" s="5" t="s">
        <v>99</v>
      </c>
      <c r="BH267" s="5" t="s">
        <v>99</v>
      </c>
      <c r="BI267" s="5" t="s">
        <v>99</v>
      </c>
      <c r="BJ267" s="5" t="s">
        <v>99</v>
      </c>
      <c r="BK267" s="5" t="s">
        <v>99</v>
      </c>
      <c r="BL267" s="5" t="s">
        <v>2445</v>
      </c>
      <c r="BM267" s="5" t="s">
        <v>99</v>
      </c>
      <c r="BN267" s="5" t="s">
        <v>2446</v>
      </c>
      <c r="BO267" s="5" t="s">
        <v>112</v>
      </c>
      <c r="BP267" s="5" t="s">
        <v>99</v>
      </c>
      <c r="BQ267" s="5" t="s">
        <v>113</v>
      </c>
      <c r="BR267" s="5" t="s">
        <v>99</v>
      </c>
      <c r="BS267" s="5" t="s">
        <v>99</v>
      </c>
      <c r="BT267" s="5" t="s">
        <v>99</v>
      </c>
      <c r="BU267" s="5">
        <v>1.0</v>
      </c>
      <c r="BV267" s="5" t="s">
        <v>99</v>
      </c>
      <c r="BW267" s="5" t="s">
        <v>99</v>
      </c>
      <c r="BX267" s="5">
        <v>18.0</v>
      </c>
      <c r="BY267" s="5">
        <v>8.0</v>
      </c>
      <c r="BZ267" s="5">
        <v>6.0</v>
      </c>
      <c r="CA267" s="5" t="s">
        <v>99</v>
      </c>
      <c r="CB267" s="5" t="s">
        <v>99</v>
      </c>
      <c r="CC267" s="5" t="s">
        <v>99</v>
      </c>
      <c r="CD267" s="5" t="s">
        <v>99</v>
      </c>
      <c r="CE267" s="5" t="s">
        <v>99</v>
      </c>
      <c r="CF267" s="5" t="s">
        <v>112</v>
      </c>
      <c r="CG267" s="5" t="s">
        <v>99</v>
      </c>
      <c r="CH267" s="5" t="s">
        <v>99</v>
      </c>
      <c r="CI267" s="5" t="s">
        <v>99</v>
      </c>
      <c r="CJ267" s="5" t="s">
        <v>99</v>
      </c>
      <c r="CK267" s="5" t="s">
        <v>99</v>
      </c>
      <c r="CL267" s="5" t="s">
        <v>99</v>
      </c>
      <c r="CM267" s="5" t="s">
        <v>99</v>
      </c>
      <c r="CN267" s="5" t="s">
        <v>99</v>
      </c>
      <c r="CO267" s="5" t="s">
        <v>99</v>
      </c>
      <c r="CP267" s="13" t="s">
        <v>2447</v>
      </c>
      <c r="CQ267" s="6"/>
      <c r="CR267" s="6"/>
      <c r="CS267" s="6"/>
      <c r="CT267" s="6"/>
      <c r="CU267" s="6"/>
      <c r="CV267" s="6"/>
      <c r="CW267" s="6"/>
      <c r="CX267" s="6"/>
      <c r="CY267" s="6"/>
      <c r="CZ267" s="6"/>
    </row>
    <row r="268">
      <c r="A268" s="5" t="s">
        <v>94</v>
      </c>
      <c r="B268" s="5" t="s">
        <v>1487</v>
      </c>
      <c r="C268" s="5" t="s">
        <v>501</v>
      </c>
      <c r="D268" s="5">
        <v>2681.0</v>
      </c>
      <c r="E268" s="5" t="s">
        <v>99</v>
      </c>
      <c r="F268" s="5">
        <v>1995.0</v>
      </c>
      <c r="G268" s="5" t="s">
        <v>129</v>
      </c>
      <c r="H268" s="5" t="s">
        <v>99</v>
      </c>
      <c r="I268" s="5" t="s">
        <v>130</v>
      </c>
      <c r="J268" s="5" t="s">
        <v>118</v>
      </c>
      <c r="K268" s="5" t="s">
        <v>145</v>
      </c>
      <c r="L268" s="5" t="s">
        <v>99</v>
      </c>
      <c r="M268" s="5" t="s">
        <v>99</v>
      </c>
      <c r="N268" s="5">
        <v>2.0</v>
      </c>
      <c r="O268" s="28" t="s">
        <v>2448</v>
      </c>
      <c r="P268" s="5" t="s">
        <v>2449</v>
      </c>
      <c r="Q268" s="5" t="s">
        <v>547</v>
      </c>
      <c r="R268" s="5" t="s">
        <v>2450</v>
      </c>
      <c r="S268" s="5" t="s">
        <v>2451</v>
      </c>
      <c r="T268" s="5" t="s">
        <v>99</v>
      </c>
      <c r="U268" s="5" t="s">
        <v>99</v>
      </c>
      <c r="V268" s="5" t="s">
        <v>99</v>
      </c>
      <c r="W268" s="5" t="s">
        <v>99</v>
      </c>
      <c r="X268" s="5">
        <v>607.0</v>
      </c>
      <c r="Y268" s="5" t="s">
        <v>99</v>
      </c>
      <c r="Z268" s="5" t="s">
        <v>99</v>
      </c>
      <c r="AA268" s="5" t="s">
        <v>99</v>
      </c>
      <c r="AB268" s="5" t="s">
        <v>99</v>
      </c>
      <c r="AC268" s="5" t="s">
        <v>2452</v>
      </c>
      <c r="AD268" s="5" t="s">
        <v>1502</v>
      </c>
      <c r="AE268" s="5" t="s">
        <v>99</v>
      </c>
      <c r="AF268" s="5" t="s">
        <v>99</v>
      </c>
      <c r="AG268" s="5" t="s">
        <v>99</v>
      </c>
      <c r="AH268" s="15" t="s">
        <v>99</v>
      </c>
      <c r="AI268" s="22" t="s">
        <v>99</v>
      </c>
      <c r="AJ268" s="25" t="s">
        <v>99</v>
      </c>
      <c r="AK268" s="5" t="s">
        <v>99</v>
      </c>
      <c r="AL268" s="5" t="s">
        <v>99</v>
      </c>
      <c r="AM268" s="5" t="s">
        <v>99</v>
      </c>
      <c r="AN268" s="5" t="s">
        <v>99</v>
      </c>
      <c r="AO268" s="5" t="s">
        <v>99</v>
      </c>
      <c r="AP268" s="5" t="s">
        <v>99</v>
      </c>
      <c r="AQ268" s="5" t="s">
        <v>99</v>
      </c>
      <c r="AR268" s="5" t="s">
        <v>99</v>
      </c>
      <c r="AS268" s="5" t="s">
        <v>99</v>
      </c>
      <c r="AT268" s="5" t="s">
        <v>99</v>
      </c>
      <c r="AU268" s="5" t="s">
        <v>99</v>
      </c>
      <c r="AV268" s="5" t="s">
        <v>99</v>
      </c>
      <c r="AW268" s="5" t="s">
        <v>99</v>
      </c>
      <c r="AX268" s="5" t="s">
        <v>99</v>
      </c>
      <c r="AY268" s="5" t="s">
        <v>99</v>
      </c>
      <c r="AZ268" s="5" t="s">
        <v>99</v>
      </c>
      <c r="BA268" s="5" t="s">
        <v>99</v>
      </c>
      <c r="BB268" s="5" t="s">
        <v>99</v>
      </c>
      <c r="BC268" s="5" t="s">
        <v>99</v>
      </c>
      <c r="BD268" s="5" t="s">
        <v>99</v>
      </c>
      <c r="BE268" s="5" t="s">
        <v>99</v>
      </c>
      <c r="BF268" s="5" t="s">
        <v>99</v>
      </c>
      <c r="BG268" s="5" t="s">
        <v>99</v>
      </c>
      <c r="BH268" s="5" t="s">
        <v>99</v>
      </c>
      <c r="BI268" s="5" t="s">
        <v>99</v>
      </c>
      <c r="BJ268" s="5" t="s">
        <v>99</v>
      </c>
      <c r="BK268" s="5" t="s">
        <v>112</v>
      </c>
      <c r="BL268" s="5" t="s">
        <v>99</v>
      </c>
      <c r="BM268" s="5" t="s">
        <v>99</v>
      </c>
      <c r="BN268" s="5" t="s">
        <v>99</v>
      </c>
      <c r="BO268" s="5" t="s">
        <v>99</v>
      </c>
      <c r="BP268" s="5" t="s">
        <v>99</v>
      </c>
      <c r="BQ268" s="5" t="s">
        <v>99</v>
      </c>
      <c r="BR268" s="5" t="s">
        <v>99</v>
      </c>
      <c r="BS268" s="5" t="s">
        <v>99</v>
      </c>
      <c r="BT268" s="5" t="s">
        <v>99</v>
      </c>
      <c r="BU268" s="5" t="s">
        <v>99</v>
      </c>
      <c r="BV268" s="5" t="s">
        <v>99</v>
      </c>
      <c r="BW268" s="5" t="s">
        <v>99</v>
      </c>
      <c r="BX268" s="5">
        <v>16.0</v>
      </c>
      <c r="BY268" s="5">
        <v>6.5</v>
      </c>
      <c r="BZ268" s="5" t="s">
        <v>99</v>
      </c>
      <c r="CA268" s="5" t="s">
        <v>99</v>
      </c>
      <c r="CB268" s="5" t="s">
        <v>99</v>
      </c>
      <c r="CC268" s="5" t="s">
        <v>99</v>
      </c>
      <c r="CD268" s="5" t="s">
        <v>99</v>
      </c>
      <c r="CE268" s="5" t="s">
        <v>99</v>
      </c>
      <c r="CF268" s="5" t="s">
        <v>99</v>
      </c>
      <c r="CG268" s="5" t="s">
        <v>99</v>
      </c>
      <c r="CH268" s="5" t="s">
        <v>99</v>
      </c>
      <c r="CI268" s="5" t="s">
        <v>99</v>
      </c>
      <c r="CJ268" s="5" t="s">
        <v>99</v>
      </c>
      <c r="CK268" s="28" t="s">
        <v>2453</v>
      </c>
      <c r="CL268" s="5" t="s">
        <v>99</v>
      </c>
      <c r="CM268" s="5" t="s">
        <v>99</v>
      </c>
      <c r="CN268" s="5" t="s">
        <v>99</v>
      </c>
      <c r="CO268" s="5" t="s">
        <v>99</v>
      </c>
      <c r="CP268" s="13" t="s">
        <v>2454</v>
      </c>
      <c r="CQ268" s="6"/>
      <c r="CR268" s="6"/>
      <c r="CS268" s="6"/>
      <c r="CT268" s="6"/>
      <c r="CU268" s="6"/>
      <c r="CV268" s="6"/>
      <c r="CW268" s="6"/>
      <c r="CX268" s="6"/>
      <c r="CY268" s="6"/>
      <c r="CZ268" s="6"/>
    </row>
    <row r="269">
      <c r="A269" s="5" t="s">
        <v>94</v>
      </c>
      <c r="B269" s="5" t="s">
        <v>1487</v>
      </c>
      <c r="C269" s="5" t="s">
        <v>501</v>
      </c>
      <c r="D269" s="5">
        <v>675.0</v>
      </c>
      <c r="E269" s="5" t="s">
        <v>99</v>
      </c>
      <c r="F269" s="5">
        <v>1999.0</v>
      </c>
      <c r="G269" s="5" t="s">
        <v>485</v>
      </c>
      <c r="H269" s="5">
        <v>3.0</v>
      </c>
      <c r="I269" s="5" t="s">
        <v>130</v>
      </c>
      <c r="J269" s="5" t="s">
        <v>101</v>
      </c>
      <c r="K269" s="5" t="s">
        <v>102</v>
      </c>
      <c r="L269" s="5" t="s">
        <v>99</v>
      </c>
      <c r="M269" s="5" t="s">
        <v>131</v>
      </c>
      <c r="N269" s="5">
        <v>1.0</v>
      </c>
      <c r="O269" s="28" t="s">
        <v>2455</v>
      </c>
      <c r="P269" s="5" t="s">
        <v>2456</v>
      </c>
      <c r="Q269" s="5" t="s">
        <v>99</v>
      </c>
      <c r="R269" s="5" t="s">
        <v>99</v>
      </c>
      <c r="S269" s="5" t="s">
        <v>2457</v>
      </c>
      <c r="T269" s="5" t="s">
        <v>99</v>
      </c>
      <c r="U269" s="5" t="s">
        <v>99</v>
      </c>
      <c r="V269" s="5" t="s">
        <v>99</v>
      </c>
      <c r="W269" s="5">
        <v>4500.0</v>
      </c>
      <c r="X269" s="5">
        <v>1800.0</v>
      </c>
      <c r="Y269" s="5" t="s">
        <v>99</v>
      </c>
      <c r="Z269" s="5" t="s">
        <v>1220</v>
      </c>
      <c r="AA269" s="5" t="s">
        <v>214</v>
      </c>
      <c r="AB269" s="5">
        <v>35.0</v>
      </c>
      <c r="AC269" s="5" t="s">
        <v>2458</v>
      </c>
      <c r="AD269" s="5" t="s">
        <v>99</v>
      </c>
      <c r="AE269" s="5" t="s">
        <v>99</v>
      </c>
      <c r="AF269" s="5" t="s">
        <v>99</v>
      </c>
      <c r="AG269" s="5" t="s">
        <v>99</v>
      </c>
      <c r="AH269" s="27">
        <f>CONVERT(AI269, "ft", "m")</f>
        <v>64.008</v>
      </c>
      <c r="AI269" s="22">
        <v>210.0</v>
      </c>
      <c r="AJ269" s="24">
        <f>CONVERT(AI269, "ft", "yd")</f>
        <v>70</v>
      </c>
      <c r="AK269" s="5" t="s">
        <v>99</v>
      </c>
      <c r="AL269" s="5">
        <v>1.0</v>
      </c>
      <c r="AM269" s="5" t="s">
        <v>99</v>
      </c>
      <c r="AN269" s="5" t="s">
        <v>99</v>
      </c>
      <c r="AO269" s="5" t="s">
        <v>99</v>
      </c>
      <c r="AP269" s="5" t="s">
        <v>99</v>
      </c>
      <c r="AQ269" s="5" t="s">
        <v>99</v>
      </c>
      <c r="AR269" s="5" t="s">
        <v>99</v>
      </c>
      <c r="AS269" s="5" t="s">
        <v>99</v>
      </c>
      <c r="AT269" s="5" t="s">
        <v>99</v>
      </c>
      <c r="AU269" s="5" t="s">
        <v>99</v>
      </c>
      <c r="AV269" s="5" t="s">
        <v>164</v>
      </c>
      <c r="AW269" s="5" t="s">
        <v>99</v>
      </c>
      <c r="AX269" s="5" t="s">
        <v>99</v>
      </c>
      <c r="AY269" s="5" t="s">
        <v>99</v>
      </c>
      <c r="AZ269" s="5" t="s">
        <v>99</v>
      </c>
      <c r="BA269" s="5" t="s">
        <v>99</v>
      </c>
      <c r="BB269" s="5" t="s">
        <v>99</v>
      </c>
      <c r="BC269" s="5" t="s">
        <v>99</v>
      </c>
      <c r="BD269" s="5" t="s">
        <v>99</v>
      </c>
      <c r="BE269" s="5" t="s">
        <v>99</v>
      </c>
      <c r="BF269" s="5" t="s">
        <v>99</v>
      </c>
      <c r="BG269" s="5" t="s">
        <v>99</v>
      </c>
      <c r="BH269" s="5" t="s">
        <v>99</v>
      </c>
      <c r="BI269" s="5" t="s">
        <v>99</v>
      </c>
      <c r="BJ269" s="5" t="s">
        <v>99</v>
      </c>
      <c r="BK269" s="5" t="s">
        <v>99</v>
      </c>
      <c r="BL269" s="5" t="s">
        <v>99</v>
      </c>
      <c r="BM269" s="5" t="s">
        <v>99</v>
      </c>
      <c r="BN269" s="5" t="s">
        <v>2459</v>
      </c>
      <c r="BO269" s="5" t="s">
        <v>99</v>
      </c>
      <c r="BP269" s="5" t="s">
        <v>1514</v>
      </c>
      <c r="BQ269" s="5" t="s">
        <v>99</v>
      </c>
      <c r="BR269" s="5" t="s">
        <v>99</v>
      </c>
      <c r="BS269" s="5" t="s">
        <v>99</v>
      </c>
      <c r="BT269" s="5" t="s">
        <v>99</v>
      </c>
      <c r="BU269" s="5" t="s">
        <v>99</v>
      </c>
      <c r="BV269" s="5" t="s">
        <v>99</v>
      </c>
      <c r="BW269" s="5" t="s">
        <v>99</v>
      </c>
      <c r="BX269" s="5" t="s">
        <v>99</v>
      </c>
      <c r="BY269" s="5" t="s">
        <v>99</v>
      </c>
      <c r="BZ269" s="5" t="s">
        <v>99</v>
      </c>
      <c r="CA269" s="5" t="s">
        <v>99</v>
      </c>
      <c r="CB269" s="5" t="s">
        <v>99</v>
      </c>
      <c r="CC269" s="5" t="s">
        <v>99</v>
      </c>
      <c r="CD269" s="5" t="s">
        <v>99</v>
      </c>
      <c r="CE269" s="5" t="s">
        <v>99</v>
      </c>
      <c r="CF269" s="5" t="s">
        <v>99</v>
      </c>
      <c r="CG269" s="5" t="s">
        <v>99</v>
      </c>
      <c r="CH269" s="5" t="s">
        <v>99</v>
      </c>
      <c r="CI269" s="5" t="s">
        <v>99</v>
      </c>
      <c r="CJ269" s="5" t="s">
        <v>99</v>
      </c>
      <c r="CK269" s="5" t="s">
        <v>99</v>
      </c>
      <c r="CL269" s="5" t="s">
        <v>99</v>
      </c>
      <c r="CM269" s="5" t="s">
        <v>99</v>
      </c>
      <c r="CN269" s="5" t="s">
        <v>99</v>
      </c>
      <c r="CO269" s="5" t="s">
        <v>99</v>
      </c>
      <c r="CP269" s="13" t="s">
        <v>2460</v>
      </c>
      <c r="CQ269" s="6"/>
      <c r="CR269" s="6"/>
      <c r="CS269" s="6"/>
      <c r="CT269" s="6"/>
      <c r="CU269" s="6"/>
      <c r="CV269" s="6"/>
      <c r="CW269" s="6"/>
      <c r="CX269" s="6"/>
      <c r="CY269" s="6"/>
      <c r="CZ269" s="6"/>
    </row>
    <row r="270">
      <c r="A270" s="5" t="s">
        <v>94</v>
      </c>
      <c r="B270" s="5" t="s">
        <v>1487</v>
      </c>
      <c r="C270" s="5" t="s">
        <v>501</v>
      </c>
      <c r="D270" s="5">
        <v>65789.0</v>
      </c>
      <c r="E270" s="5" t="s">
        <v>379</v>
      </c>
      <c r="F270" s="5">
        <v>2003.0</v>
      </c>
      <c r="G270" s="5" t="s">
        <v>129</v>
      </c>
      <c r="H270" s="5" t="s">
        <v>99</v>
      </c>
      <c r="I270" s="5" t="s">
        <v>130</v>
      </c>
      <c r="J270" s="5" t="s">
        <v>118</v>
      </c>
      <c r="K270" s="5" t="s">
        <v>193</v>
      </c>
      <c r="L270" s="5" t="s">
        <v>99</v>
      </c>
      <c r="M270" s="5" t="s">
        <v>99</v>
      </c>
      <c r="N270" s="5">
        <v>1.0</v>
      </c>
      <c r="O270" s="28" t="s">
        <v>2461</v>
      </c>
      <c r="P270" s="5" t="s">
        <v>2462</v>
      </c>
      <c r="Q270" s="5" t="s">
        <v>2463</v>
      </c>
      <c r="R270" s="5" t="s">
        <v>2464</v>
      </c>
      <c r="S270" s="5" t="s">
        <v>2465</v>
      </c>
      <c r="T270" s="5" t="s">
        <v>99</v>
      </c>
      <c r="U270" s="5" t="s">
        <v>99</v>
      </c>
      <c r="V270" s="5" t="s">
        <v>99</v>
      </c>
      <c r="W270" s="5" t="s">
        <v>99</v>
      </c>
      <c r="X270" s="5">
        <v>2307.0</v>
      </c>
      <c r="Y270" s="5" t="s">
        <v>99</v>
      </c>
      <c r="Z270" s="5" t="s">
        <v>99</v>
      </c>
      <c r="AA270" s="5" t="s">
        <v>99</v>
      </c>
      <c r="AB270" s="5" t="s">
        <v>99</v>
      </c>
      <c r="AC270" s="5" t="s">
        <v>279</v>
      </c>
      <c r="AD270" s="5" t="s">
        <v>395</v>
      </c>
      <c r="AE270" s="5" t="s">
        <v>99</v>
      </c>
      <c r="AF270" s="5" t="s">
        <v>99</v>
      </c>
      <c r="AG270" s="5" t="s">
        <v>99</v>
      </c>
      <c r="AH270" s="5" t="s">
        <v>99</v>
      </c>
      <c r="AI270" s="5" t="s">
        <v>99</v>
      </c>
      <c r="AJ270" s="5" t="s">
        <v>99</v>
      </c>
      <c r="AK270" s="5" t="s">
        <v>99</v>
      </c>
      <c r="AL270" s="5" t="s">
        <v>99</v>
      </c>
      <c r="AM270" s="5" t="s">
        <v>99</v>
      </c>
      <c r="AN270" s="5" t="s">
        <v>99</v>
      </c>
      <c r="AO270" s="5" t="s">
        <v>99</v>
      </c>
      <c r="AP270" s="5" t="s">
        <v>99</v>
      </c>
      <c r="AQ270" s="5" t="s">
        <v>99</v>
      </c>
      <c r="AR270" s="5" t="s">
        <v>99</v>
      </c>
      <c r="AS270" s="5" t="s">
        <v>99</v>
      </c>
      <c r="AT270" s="5" t="s">
        <v>99</v>
      </c>
      <c r="AU270" s="5" t="s">
        <v>99</v>
      </c>
      <c r="AV270" s="5" t="s">
        <v>99</v>
      </c>
      <c r="AW270" s="5" t="s">
        <v>99</v>
      </c>
      <c r="AX270" s="5" t="s">
        <v>99</v>
      </c>
      <c r="AY270" s="5" t="s">
        <v>99</v>
      </c>
      <c r="AZ270" s="5" t="s">
        <v>99</v>
      </c>
      <c r="BA270" s="5" t="s">
        <v>99</v>
      </c>
      <c r="BB270" s="5" t="s">
        <v>99</v>
      </c>
      <c r="BC270" s="5" t="s">
        <v>99</v>
      </c>
      <c r="BD270" s="5" t="s">
        <v>99</v>
      </c>
      <c r="BE270" s="5" t="s">
        <v>99</v>
      </c>
      <c r="BF270" s="5" t="s">
        <v>99</v>
      </c>
      <c r="BG270" s="5" t="s">
        <v>99</v>
      </c>
      <c r="BH270" s="5" t="s">
        <v>99</v>
      </c>
      <c r="BI270" s="5" t="s">
        <v>99</v>
      </c>
      <c r="BJ270" s="5" t="s">
        <v>99</v>
      </c>
      <c r="BK270" s="5" t="s">
        <v>99</v>
      </c>
      <c r="BL270" s="5" t="s">
        <v>99</v>
      </c>
      <c r="BM270" s="5" t="s">
        <v>99</v>
      </c>
      <c r="BN270" s="5" t="s">
        <v>99</v>
      </c>
      <c r="BO270" s="5" t="s">
        <v>99</v>
      </c>
      <c r="BP270" s="5" t="s">
        <v>99</v>
      </c>
      <c r="BQ270" s="5" t="s">
        <v>99</v>
      </c>
      <c r="BR270" s="5" t="s">
        <v>2087</v>
      </c>
      <c r="BS270" s="5" t="s">
        <v>99</v>
      </c>
      <c r="BT270" s="5" t="s">
        <v>99</v>
      </c>
      <c r="BU270" s="5" t="s">
        <v>99</v>
      </c>
      <c r="BV270" s="5" t="s">
        <v>99</v>
      </c>
      <c r="BW270" s="5" t="s">
        <v>99</v>
      </c>
      <c r="BX270" s="5" t="s">
        <v>99</v>
      </c>
      <c r="BY270" s="5" t="s">
        <v>99</v>
      </c>
      <c r="BZ270" s="5" t="s">
        <v>99</v>
      </c>
      <c r="CA270" s="5" t="s">
        <v>99</v>
      </c>
      <c r="CB270" s="5" t="s">
        <v>99</v>
      </c>
      <c r="CC270" s="5" t="s">
        <v>99</v>
      </c>
      <c r="CD270" s="5" t="s">
        <v>99</v>
      </c>
      <c r="CE270" s="5" t="s">
        <v>99</v>
      </c>
      <c r="CF270" s="5" t="s">
        <v>99</v>
      </c>
      <c r="CG270" s="5" t="s">
        <v>99</v>
      </c>
      <c r="CH270" s="5" t="s">
        <v>99</v>
      </c>
      <c r="CI270" s="5" t="s">
        <v>99</v>
      </c>
      <c r="CJ270" s="5" t="s">
        <v>2466</v>
      </c>
      <c r="CK270" s="5" t="s">
        <v>99</v>
      </c>
      <c r="CL270" s="5" t="s">
        <v>99</v>
      </c>
      <c r="CM270" s="5" t="s">
        <v>99</v>
      </c>
      <c r="CN270" s="5" t="s">
        <v>99</v>
      </c>
      <c r="CO270" s="5" t="s">
        <v>99</v>
      </c>
      <c r="CP270" s="13" t="s">
        <v>2467</v>
      </c>
      <c r="CQ270" s="6"/>
      <c r="CR270" s="6"/>
      <c r="CS270" s="6"/>
      <c r="CT270" s="6"/>
      <c r="CU270" s="6"/>
      <c r="CV270" s="6"/>
      <c r="CW270" s="6"/>
      <c r="CX270" s="6"/>
      <c r="CY270" s="6"/>
      <c r="CZ270" s="6"/>
    </row>
    <row r="271">
      <c r="A271" s="5" t="s">
        <v>94</v>
      </c>
      <c r="B271" s="5" t="s">
        <v>1487</v>
      </c>
      <c r="C271" s="5" t="s">
        <v>501</v>
      </c>
      <c r="D271" s="5">
        <v>8986.0</v>
      </c>
      <c r="E271" s="5" t="s">
        <v>97</v>
      </c>
      <c r="F271" s="5">
        <v>2004.0</v>
      </c>
      <c r="G271" s="5" t="s">
        <v>143</v>
      </c>
      <c r="H271" s="5">
        <v>3.0</v>
      </c>
      <c r="I271" s="5" t="s">
        <v>144</v>
      </c>
      <c r="J271" s="5" t="s">
        <v>101</v>
      </c>
      <c r="K271" s="5" t="s">
        <v>102</v>
      </c>
      <c r="L271" s="5" t="s">
        <v>99</v>
      </c>
      <c r="M271" s="5" t="s">
        <v>209</v>
      </c>
      <c r="N271" s="5">
        <v>2.0</v>
      </c>
      <c r="O271" s="28" t="s">
        <v>2468</v>
      </c>
      <c r="P271" s="5" t="s">
        <v>2469</v>
      </c>
      <c r="Q271" s="5" t="s">
        <v>2470</v>
      </c>
      <c r="R271" s="5" t="s">
        <v>2471</v>
      </c>
      <c r="S271" s="5" t="s">
        <v>2443</v>
      </c>
      <c r="T271" s="5">
        <v>42.5995986</v>
      </c>
      <c r="U271" s="5">
        <v>-122.4672285</v>
      </c>
      <c r="V271" s="5">
        <v>937.4</v>
      </c>
      <c r="W271" s="5">
        <v>3073.0</v>
      </c>
      <c r="X271" s="5">
        <v>900.0</v>
      </c>
      <c r="Y271" s="5" t="s">
        <v>99</v>
      </c>
      <c r="Z271" s="5" t="s">
        <v>161</v>
      </c>
      <c r="AA271" s="5" t="s">
        <v>278</v>
      </c>
      <c r="AB271" s="5">
        <v>98.0</v>
      </c>
      <c r="AC271" s="5" t="s">
        <v>2472</v>
      </c>
      <c r="AD271" s="5" t="s">
        <v>2473</v>
      </c>
      <c r="AE271" s="5" t="s">
        <v>99</v>
      </c>
      <c r="AF271" s="5" t="s">
        <v>99</v>
      </c>
      <c r="AG271" s="5" t="s">
        <v>99</v>
      </c>
      <c r="AH271" s="27">
        <f>CONVERT(AI271, "ft", "m")</f>
        <v>36.576</v>
      </c>
      <c r="AI271" s="22">
        <v>120.0</v>
      </c>
      <c r="AJ271" s="24">
        <f>CONVERT(AI271, "ft", "yd")</f>
        <v>40</v>
      </c>
      <c r="AK271" s="5" t="s">
        <v>99</v>
      </c>
      <c r="AL271" s="5">
        <v>1.0</v>
      </c>
      <c r="AM271" s="5">
        <v>8.0</v>
      </c>
      <c r="AN271" s="5" t="s">
        <v>99</v>
      </c>
      <c r="AO271" s="5" t="s">
        <v>99</v>
      </c>
      <c r="AP271" s="5" t="s">
        <v>99</v>
      </c>
      <c r="AQ271" s="5" t="s">
        <v>99</v>
      </c>
      <c r="AR271" s="5" t="s">
        <v>99</v>
      </c>
      <c r="AS271" s="5" t="s">
        <v>99</v>
      </c>
      <c r="AT271" s="5" t="s">
        <v>99</v>
      </c>
      <c r="AU271" s="5" t="s">
        <v>99</v>
      </c>
      <c r="AV271" s="5" t="s">
        <v>281</v>
      </c>
      <c r="AW271" s="5" t="s">
        <v>99</v>
      </c>
      <c r="AX271" s="5" t="s">
        <v>99</v>
      </c>
      <c r="AY271" s="5" t="s">
        <v>99</v>
      </c>
      <c r="AZ271" s="5" t="s">
        <v>99</v>
      </c>
      <c r="BA271" s="5" t="s">
        <v>99</v>
      </c>
      <c r="BB271" s="5" t="s">
        <v>99</v>
      </c>
      <c r="BC271" s="5" t="s">
        <v>99</v>
      </c>
      <c r="BD271" s="5" t="s">
        <v>99</v>
      </c>
      <c r="BE271" s="5" t="s">
        <v>99</v>
      </c>
      <c r="BF271" s="5" t="s">
        <v>99</v>
      </c>
      <c r="BG271" s="5" t="s">
        <v>99</v>
      </c>
      <c r="BH271" s="5" t="s">
        <v>99</v>
      </c>
      <c r="BI271" s="5" t="s">
        <v>99</v>
      </c>
      <c r="BJ271" s="5" t="s">
        <v>99</v>
      </c>
      <c r="BK271" s="5" t="s">
        <v>99</v>
      </c>
      <c r="BL271" s="5" t="s">
        <v>2474</v>
      </c>
      <c r="BM271" s="5" t="s">
        <v>99</v>
      </c>
      <c r="BN271" s="5" t="s">
        <v>209</v>
      </c>
      <c r="BO271" s="5" t="s">
        <v>99</v>
      </c>
      <c r="BP271" s="5" t="s">
        <v>1514</v>
      </c>
      <c r="BQ271" s="5" t="s">
        <v>113</v>
      </c>
      <c r="BR271" s="5" t="s">
        <v>99</v>
      </c>
      <c r="BS271" s="5" t="s">
        <v>99</v>
      </c>
      <c r="BT271" s="5" t="s">
        <v>99</v>
      </c>
      <c r="BU271" s="5" t="s">
        <v>99</v>
      </c>
      <c r="BV271" s="5" t="s">
        <v>99</v>
      </c>
      <c r="BW271" s="5" t="s">
        <v>99</v>
      </c>
      <c r="BX271" s="5" t="s">
        <v>99</v>
      </c>
      <c r="BY271" s="5" t="s">
        <v>99</v>
      </c>
      <c r="BZ271" s="5" t="s">
        <v>99</v>
      </c>
      <c r="CA271" s="5" t="s">
        <v>99</v>
      </c>
      <c r="CB271" s="5" t="s">
        <v>99</v>
      </c>
      <c r="CC271" s="5" t="s">
        <v>99</v>
      </c>
      <c r="CD271" s="5" t="s">
        <v>99</v>
      </c>
      <c r="CE271" s="5" t="s">
        <v>99</v>
      </c>
      <c r="CF271" s="5" t="s">
        <v>99</v>
      </c>
      <c r="CG271" s="5" t="s">
        <v>99</v>
      </c>
      <c r="CH271" s="5" t="s">
        <v>99</v>
      </c>
      <c r="CI271" s="5" t="s">
        <v>99</v>
      </c>
      <c r="CJ271" s="5" t="s">
        <v>99</v>
      </c>
      <c r="CK271" s="28" t="s">
        <v>2475</v>
      </c>
      <c r="CL271" s="5" t="s">
        <v>112</v>
      </c>
      <c r="CM271" s="5" t="s">
        <v>99</v>
      </c>
      <c r="CN271" s="5" t="s">
        <v>99</v>
      </c>
      <c r="CO271" s="5" t="s">
        <v>99</v>
      </c>
      <c r="CP271" s="13" t="s">
        <v>2476</v>
      </c>
      <c r="CQ271" s="6"/>
      <c r="CR271" s="6"/>
      <c r="CS271" s="6"/>
      <c r="CT271" s="6"/>
      <c r="CU271" s="6"/>
      <c r="CV271" s="6"/>
      <c r="CW271" s="6"/>
      <c r="CX271" s="6"/>
      <c r="CY271" s="6"/>
      <c r="CZ271" s="6"/>
    </row>
    <row r="272">
      <c r="A272" s="5" t="s">
        <v>94</v>
      </c>
      <c r="B272" s="5" t="s">
        <v>1487</v>
      </c>
      <c r="C272" s="5" t="s">
        <v>501</v>
      </c>
      <c r="D272" s="5">
        <v>64111.0</v>
      </c>
      <c r="E272" s="5" t="s">
        <v>1933</v>
      </c>
      <c r="F272" s="5">
        <v>2011.0</v>
      </c>
      <c r="G272" s="5" t="s">
        <v>485</v>
      </c>
      <c r="H272" s="5" t="s">
        <v>99</v>
      </c>
      <c r="I272" s="5" t="s">
        <v>130</v>
      </c>
      <c r="J272" s="5" t="s">
        <v>101</v>
      </c>
      <c r="K272" s="5" t="s">
        <v>102</v>
      </c>
      <c r="L272" s="5" t="s">
        <v>99</v>
      </c>
      <c r="M272" s="5" t="s">
        <v>209</v>
      </c>
      <c r="N272" s="5">
        <v>2.0</v>
      </c>
      <c r="O272" s="28" t="s">
        <v>2477</v>
      </c>
      <c r="P272" s="5" t="s">
        <v>2478</v>
      </c>
      <c r="Q272" s="5" t="s">
        <v>2479</v>
      </c>
      <c r="R272" s="5" t="s">
        <v>2480</v>
      </c>
      <c r="S272" s="5" t="s">
        <v>2481</v>
      </c>
      <c r="T272" s="5">
        <v>42.127756</v>
      </c>
      <c r="U272" s="5">
        <v>-122.31617</v>
      </c>
      <c r="V272" s="5">
        <v>0.0</v>
      </c>
      <c r="W272" s="5">
        <v>3953.0</v>
      </c>
      <c r="X272" s="5">
        <v>1130.0</v>
      </c>
      <c r="Y272" s="5" t="s">
        <v>99</v>
      </c>
      <c r="Z272" s="5" t="s">
        <v>161</v>
      </c>
      <c r="AA272" s="5" t="s">
        <v>99</v>
      </c>
      <c r="AB272" s="5" t="s">
        <v>99</v>
      </c>
      <c r="AC272" s="5" t="s">
        <v>279</v>
      </c>
      <c r="AD272" s="5" t="s">
        <v>99</v>
      </c>
      <c r="AE272" s="5" t="s">
        <v>99</v>
      </c>
      <c r="AF272" s="5" t="s">
        <v>99</v>
      </c>
      <c r="AG272" s="5">
        <v>0.5</v>
      </c>
      <c r="AH272" s="15" t="s">
        <v>99</v>
      </c>
      <c r="AI272" s="22" t="s">
        <v>99</v>
      </c>
      <c r="AJ272" s="25" t="s">
        <v>99</v>
      </c>
      <c r="AK272" s="5" t="s">
        <v>99</v>
      </c>
      <c r="AL272" s="5">
        <v>1.0</v>
      </c>
      <c r="AM272" s="5">
        <v>8.0</v>
      </c>
      <c r="AN272" s="5" t="s">
        <v>99</v>
      </c>
      <c r="AO272" s="5" t="s">
        <v>99</v>
      </c>
      <c r="AP272" s="5">
        <v>3.0</v>
      </c>
      <c r="AQ272" s="5" t="s">
        <v>99</v>
      </c>
      <c r="AR272" s="5" t="s">
        <v>99</v>
      </c>
      <c r="AS272" s="5" t="s">
        <v>99</v>
      </c>
      <c r="AT272" s="5" t="s">
        <v>99</v>
      </c>
      <c r="AU272" s="5" t="s">
        <v>99</v>
      </c>
      <c r="AV272" s="5" t="s">
        <v>2482</v>
      </c>
      <c r="AW272" s="5">
        <v>18.0</v>
      </c>
      <c r="AX272" s="5" t="s">
        <v>99</v>
      </c>
      <c r="AY272" s="5" t="s">
        <v>2483</v>
      </c>
      <c r="AZ272" s="5" t="s">
        <v>99</v>
      </c>
      <c r="BA272" s="5" t="s">
        <v>975</v>
      </c>
      <c r="BB272" s="5" t="s">
        <v>99</v>
      </c>
      <c r="BC272" s="5" t="s">
        <v>99</v>
      </c>
      <c r="BD272" s="5" t="s">
        <v>99</v>
      </c>
      <c r="BE272" s="5" t="s">
        <v>312</v>
      </c>
      <c r="BF272" s="5" t="s">
        <v>614</v>
      </c>
      <c r="BG272" s="5" t="s">
        <v>99</v>
      </c>
      <c r="BH272" s="5" t="s">
        <v>99</v>
      </c>
      <c r="BI272" s="5" t="s">
        <v>372</v>
      </c>
      <c r="BJ272" s="5" t="s">
        <v>99</v>
      </c>
      <c r="BK272" s="5" t="s">
        <v>99</v>
      </c>
      <c r="BL272" s="5" t="s">
        <v>2484</v>
      </c>
      <c r="BM272" s="5" t="s">
        <v>99</v>
      </c>
      <c r="BN272" s="5" t="s">
        <v>2485</v>
      </c>
      <c r="BO272" s="5" t="s">
        <v>99</v>
      </c>
      <c r="BP272" s="5" t="s">
        <v>1352</v>
      </c>
      <c r="BQ272" s="5" t="s">
        <v>113</v>
      </c>
      <c r="BR272" s="5" t="s">
        <v>99</v>
      </c>
      <c r="BS272" s="5" t="s">
        <v>99</v>
      </c>
      <c r="BT272" s="5" t="s">
        <v>99</v>
      </c>
      <c r="BU272" s="5" t="s">
        <v>99</v>
      </c>
      <c r="BV272" s="5" t="s">
        <v>99</v>
      </c>
      <c r="BW272" s="5" t="s">
        <v>99</v>
      </c>
      <c r="BX272" s="5" t="s">
        <v>99</v>
      </c>
      <c r="BY272" s="5" t="s">
        <v>99</v>
      </c>
      <c r="BZ272" s="5" t="s">
        <v>99</v>
      </c>
      <c r="CA272" s="5" t="s">
        <v>99</v>
      </c>
      <c r="CB272" s="5" t="s">
        <v>99</v>
      </c>
      <c r="CC272" s="5" t="s">
        <v>99</v>
      </c>
      <c r="CD272" s="5" t="s">
        <v>99</v>
      </c>
      <c r="CE272" s="5" t="s">
        <v>99</v>
      </c>
      <c r="CF272" s="5" t="s">
        <v>99</v>
      </c>
      <c r="CG272" s="5" t="s">
        <v>99</v>
      </c>
      <c r="CH272" s="5" t="s">
        <v>99</v>
      </c>
      <c r="CI272" s="5" t="s">
        <v>99</v>
      </c>
      <c r="CJ272" s="28" t="s">
        <v>99</v>
      </c>
      <c r="CK272" s="28" t="s">
        <v>2486</v>
      </c>
      <c r="CL272" s="5" t="s">
        <v>112</v>
      </c>
      <c r="CM272" s="5" t="s">
        <v>112</v>
      </c>
      <c r="CN272" s="5" t="s">
        <v>99</v>
      </c>
      <c r="CO272" s="5" t="s">
        <v>99</v>
      </c>
      <c r="CP272" s="13" t="s">
        <v>2487</v>
      </c>
      <c r="CQ272" s="6"/>
      <c r="CR272" s="6"/>
      <c r="CS272" s="6"/>
      <c r="CT272" s="6"/>
      <c r="CU272" s="6"/>
      <c r="CV272" s="6"/>
      <c r="CW272" s="6"/>
      <c r="CX272" s="6"/>
      <c r="CY272" s="6"/>
      <c r="CZ272" s="6"/>
    </row>
    <row r="273">
      <c r="A273" s="5" t="s">
        <v>94</v>
      </c>
      <c r="B273" s="5" t="s">
        <v>1487</v>
      </c>
      <c r="C273" s="5" t="s">
        <v>825</v>
      </c>
      <c r="D273" s="5">
        <v>676.0</v>
      </c>
      <c r="E273" s="5" t="s">
        <v>99</v>
      </c>
      <c r="F273" s="5">
        <v>1994.0</v>
      </c>
      <c r="G273" s="5" t="s">
        <v>157</v>
      </c>
      <c r="H273" s="5">
        <v>15.0</v>
      </c>
      <c r="I273" s="5" t="s">
        <v>144</v>
      </c>
      <c r="J273" s="5" t="s">
        <v>118</v>
      </c>
      <c r="K273" s="5" t="s">
        <v>102</v>
      </c>
      <c r="L273" s="5" t="s">
        <v>99</v>
      </c>
      <c r="M273" s="5" t="s">
        <v>2488</v>
      </c>
      <c r="N273" s="5">
        <v>2.0</v>
      </c>
      <c r="O273" s="28" t="s">
        <v>2489</v>
      </c>
      <c r="P273" s="5" t="s">
        <v>2490</v>
      </c>
      <c r="Q273" s="5" t="s">
        <v>99</v>
      </c>
      <c r="R273" s="5" t="s">
        <v>99</v>
      </c>
      <c r="S273" s="5" t="s">
        <v>2491</v>
      </c>
      <c r="T273" s="5" t="s">
        <v>99</v>
      </c>
      <c r="U273" s="5" t="s">
        <v>99</v>
      </c>
      <c r="V273" s="5" t="s">
        <v>99</v>
      </c>
      <c r="W273" s="5">
        <v>2100.0</v>
      </c>
      <c r="X273" s="5">
        <v>230.0</v>
      </c>
      <c r="Y273" s="5" t="s">
        <v>99</v>
      </c>
      <c r="Z273" s="5" t="s">
        <v>99</v>
      </c>
      <c r="AA273" s="5" t="s">
        <v>150</v>
      </c>
      <c r="AB273" s="5">
        <v>35.0</v>
      </c>
      <c r="AC273" s="5" t="s">
        <v>279</v>
      </c>
      <c r="AD273" s="5" t="s">
        <v>2492</v>
      </c>
      <c r="AE273" s="5" t="s">
        <v>99</v>
      </c>
      <c r="AF273" s="5" t="s">
        <v>99</v>
      </c>
      <c r="AG273" s="5">
        <v>180.0</v>
      </c>
      <c r="AH273" s="15" t="s">
        <v>99</v>
      </c>
      <c r="AI273" s="22" t="s">
        <v>99</v>
      </c>
      <c r="AJ273" s="25" t="s">
        <v>99</v>
      </c>
      <c r="AK273" s="5" t="s">
        <v>99</v>
      </c>
      <c r="AL273" s="5">
        <v>1.0</v>
      </c>
      <c r="AM273" s="5" t="s">
        <v>99</v>
      </c>
      <c r="AN273" s="5" t="s">
        <v>99</v>
      </c>
      <c r="AO273" s="5" t="s">
        <v>99</v>
      </c>
      <c r="AP273" s="5" t="s">
        <v>99</v>
      </c>
      <c r="AQ273" s="5" t="s">
        <v>99</v>
      </c>
      <c r="AR273" s="5" t="s">
        <v>99</v>
      </c>
      <c r="AS273" s="5" t="s">
        <v>99</v>
      </c>
      <c r="AT273" s="5" t="s">
        <v>99</v>
      </c>
      <c r="AU273" s="5" t="s">
        <v>99</v>
      </c>
      <c r="AV273" s="5" t="s">
        <v>99</v>
      </c>
      <c r="AW273" s="5" t="s">
        <v>99</v>
      </c>
      <c r="AX273" s="5" t="s">
        <v>99</v>
      </c>
      <c r="AY273" s="5" t="s">
        <v>99</v>
      </c>
      <c r="AZ273" s="5" t="s">
        <v>99</v>
      </c>
      <c r="BA273" s="5" t="s">
        <v>99</v>
      </c>
      <c r="BB273" s="5" t="s">
        <v>99</v>
      </c>
      <c r="BC273" s="5" t="s">
        <v>99</v>
      </c>
      <c r="BD273" s="5" t="s">
        <v>99</v>
      </c>
      <c r="BE273" s="5" t="s">
        <v>99</v>
      </c>
      <c r="BF273" s="5" t="s">
        <v>99</v>
      </c>
      <c r="BG273" s="5" t="s">
        <v>99</v>
      </c>
      <c r="BH273" s="5" t="s">
        <v>99</v>
      </c>
      <c r="BI273" s="5" t="s">
        <v>99</v>
      </c>
      <c r="BJ273" s="5" t="s">
        <v>99</v>
      </c>
      <c r="BK273" s="5" t="s">
        <v>112</v>
      </c>
      <c r="BL273" s="5" t="s">
        <v>99</v>
      </c>
      <c r="BM273" s="5" t="s">
        <v>99</v>
      </c>
      <c r="BN273" s="5" t="s">
        <v>2493</v>
      </c>
      <c r="BO273" s="5" t="s">
        <v>99</v>
      </c>
      <c r="BP273" s="5" t="s">
        <v>99</v>
      </c>
      <c r="BQ273" s="5" t="s">
        <v>99</v>
      </c>
      <c r="BR273" s="5" t="s">
        <v>99</v>
      </c>
      <c r="BS273" s="5" t="s">
        <v>99</v>
      </c>
      <c r="BT273" s="5" t="s">
        <v>99</v>
      </c>
      <c r="BU273" s="5" t="s">
        <v>99</v>
      </c>
      <c r="BV273" s="5" t="s">
        <v>99</v>
      </c>
      <c r="BW273" s="5" t="s">
        <v>99</v>
      </c>
      <c r="BX273" s="5" t="s">
        <v>99</v>
      </c>
      <c r="BY273" s="5" t="s">
        <v>99</v>
      </c>
      <c r="BZ273" s="5" t="s">
        <v>99</v>
      </c>
      <c r="CA273" s="5" t="s">
        <v>99</v>
      </c>
      <c r="CB273" s="5" t="s">
        <v>99</v>
      </c>
      <c r="CC273" s="5" t="s">
        <v>99</v>
      </c>
      <c r="CD273" s="5" t="s">
        <v>99</v>
      </c>
      <c r="CE273" s="5" t="s">
        <v>99</v>
      </c>
      <c r="CF273" s="5" t="s">
        <v>99</v>
      </c>
      <c r="CG273" s="5" t="s">
        <v>99</v>
      </c>
      <c r="CH273" s="5" t="s">
        <v>99</v>
      </c>
      <c r="CI273" s="5" t="s">
        <v>99</v>
      </c>
      <c r="CJ273" s="5" t="s">
        <v>99</v>
      </c>
      <c r="CK273" s="5" t="s">
        <v>99</v>
      </c>
      <c r="CL273" s="5" t="s">
        <v>99</v>
      </c>
      <c r="CM273" s="5" t="s">
        <v>99</v>
      </c>
      <c r="CN273" s="5" t="s">
        <v>99</v>
      </c>
      <c r="CO273" s="5" t="s">
        <v>99</v>
      </c>
      <c r="CP273" s="13" t="s">
        <v>2494</v>
      </c>
      <c r="CQ273" s="6"/>
      <c r="CR273" s="6"/>
      <c r="CS273" s="6"/>
      <c r="CT273" s="6"/>
      <c r="CU273" s="6"/>
      <c r="CV273" s="6"/>
      <c r="CW273" s="6"/>
      <c r="CX273" s="6"/>
      <c r="CY273" s="6"/>
      <c r="CZ273" s="6"/>
    </row>
    <row r="274">
      <c r="A274" s="5" t="s">
        <v>94</v>
      </c>
      <c r="B274" s="5" t="s">
        <v>1487</v>
      </c>
      <c r="C274" s="5" t="s">
        <v>825</v>
      </c>
      <c r="D274" s="5">
        <v>5610.0</v>
      </c>
      <c r="E274" s="5" t="s">
        <v>99</v>
      </c>
      <c r="F274" s="5">
        <v>2002.0</v>
      </c>
      <c r="G274" s="5" t="s">
        <v>485</v>
      </c>
      <c r="H274" s="5">
        <v>25.0</v>
      </c>
      <c r="I274" s="5" t="s">
        <v>130</v>
      </c>
      <c r="J274" s="5" t="s">
        <v>101</v>
      </c>
      <c r="K274" s="5" t="s">
        <v>102</v>
      </c>
      <c r="L274" s="5" t="s">
        <v>99</v>
      </c>
      <c r="M274" s="5" t="s">
        <v>103</v>
      </c>
      <c r="N274" s="5">
        <v>3.0</v>
      </c>
      <c r="O274" s="28" t="s">
        <v>2495</v>
      </c>
      <c r="P274" s="5" t="s">
        <v>2496</v>
      </c>
      <c r="Q274" s="5" t="s">
        <v>2079</v>
      </c>
      <c r="R274" s="5" t="s">
        <v>1632</v>
      </c>
      <c r="S274" s="5" t="s">
        <v>2497</v>
      </c>
      <c r="T274" s="5" t="s">
        <v>99</v>
      </c>
      <c r="U274" s="5" t="s">
        <v>99</v>
      </c>
      <c r="V274" s="5" t="s">
        <v>99</v>
      </c>
      <c r="W274" s="5" t="s">
        <v>99</v>
      </c>
      <c r="X274" s="5">
        <v>100.0</v>
      </c>
      <c r="Y274" s="5" t="s">
        <v>265</v>
      </c>
      <c r="Z274" s="5" t="s">
        <v>99</v>
      </c>
      <c r="AA274" s="5" t="s">
        <v>214</v>
      </c>
      <c r="AB274" s="5">
        <v>6.0</v>
      </c>
      <c r="AC274" s="5" t="s">
        <v>2498</v>
      </c>
      <c r="AD274" s="5" t="s">
        <v>2499</v>
      </c>
      <c r="AE274" s="5" t="s">
        <v>99</v>
      </c>
      <c r="AF274" s="5" t="s">
        <v>99</v>
      </c>
      <c r="AG274" s="5">
        <v>90.0</v>
      </c>
      <c r="AH274" s="27">
        <f>CONVERT(AI274, "ft", "m")</f>
        <v>15.24</v>
      </c>
      <c r="AI274" s="22">
        <v>50.0</v>
      </c>
      <c r="AJ274" s="24">
        <f>CONVERT(AI274, "ft", "yd")</f>
        <v>16.66666667</v>
      </c>
      <c r="AK274" s="5" t="s">
        <v>99</v>
      </c>
      <c r="AL274" s="5">
        <v>3.0</v>
      </c>
      <c r="AM274" s="5">
        <v>8.0</v>
      </c>
      <c r="AN274" s="5" t="s">
        <v>99</v>
      </c>
      <c r="AO274" s="5" t="s">
        <v>99</v>
      </c>
      <c r="AP274" s="5" t="s">
        <v>99</v>
      </c>
      <c r="AQ274" s="5" t="s">
        <v>99</v>
      </c>
      <c r="AR274" s="5" t="s">
        <v>99</v>
      </c>
      <c r="AS274" s="5" t="s">
        <v>99</v>
      </c>
      <c r="AT274" s="5" t="s">
        <v>99</v>
      </c>
      <c r="AU274" s="5" t="s">
        <v>99</v>
      </c>
      <c r="AV274" s="5" t="s">
        <v>99</v>
      </c>
      <c r="AW274" s="5" t="s">
        <v>99</v>
      </c>
      <c r="AX274" s="5" t="s">
        <v>99</v>
      </c>
      <c r="AY274" s="5" t="s">
        <v>99</v>
      </c>
      <c r="AZ274" s="5" t="s">
        <v>99</v>
      </c>
      <c r="BA274" s="5" t="s">
        <v>99</v>
      </c>
      <c r="BB274" s="5" t="s">
        <v>99</v>
      </c>
      <c r="BC274" s="5" t="s">
        <v>99</v>
      </c>
      <c r="BD274" s="5" t="s">
        <v>99</v>
      </c>
      <c r="BE274" s="5" t="s">
        <v>99</v>
      </c>
      <c r="BF274" s="5" t="s">
        <v>99</v>
      </c>
      <c r="BG274" s="5" t="s">
        <v>99</v>
      </c>
      <c r="BH274" s="5" t="s">
        <v>99</v>
      </c>
      <c r="BI274" s="5" t="s">
        <v>99</v>
      </c>
      <c r="BJ274" s="5" t="s">
        <v>99</v>
      </c>
      <c r="BK274" s="5" t="s">
        <v>99</v>
      </c>
      <c r="BL274" s="5" t="s">
        <v>99</v>
      </c>
      <c r="BM274" s="5" t="s">
        <v>99</v>
      </c>
      <c r="BN274" s="5" t="s">
        <v>2500</v>
      </c>
      <c r="BO274" s="5" t="s">
        <v>99</v>
      </c>
      <c r="BP274" s="5" t="s">
        <v>99</v>
      </c>
      <c r="BQ274" s="5" t="s">
        <v>99</v>
      </c>
      <c r="BR274" s="5" t="s">
        <v>99</v>
      </c>
      <c r="BS274" s="5" t="s">
        <v>99</v>
      </c>
      <c r="BT274" s="5" t="s">
        <v>99</v>
      </c>
      <c r="BU274" s="5" t="s">
        <v>99</v>
      </c>
      <c r="BV274" s="5" t="s">
        <v>99</v>
      </c>
      <c r="BW274" s="5" t="s">
        <v>99</v>
      </c>
      <c r="BX274" s="5" t="s">
        <v>99</v>
      </c>
      <c r="BY274" s="5" t="s">
        <v>99</v>
      </c>
      <c r="BZ274" s="5" t="s">
        <v>99</v>
      </c>
      <c r="CA274" s="5" t="s">
        <v>99</v>
      </c>
      <c r="CB274" s="5" t="s">
        <v>99</v>
      </c>
      <c r="CC274" s="5" t="s">
        <v>99</v>
      </c>
      <c r="CD274" s="5" t="s">
        <v>99</v>
      </c>
      <c r="CE274" s="5" t="s">
        <v>99</v>
      </c>
      <c r="CF274" s="5" t="s">
        <v>99</v>
      </c>
      <c r="CG274" s="5" t="s">
        <v>99</v>
      </c>
      <c r="CH274" s="5" t="s">
        <v>99</v>
      </c>
      <c r="CI274" s="5" t="s">
        <v>99</v>
      </c>
      <c r="CJ274" s="5" t="s">
        <v>99</v>
      </c>
      <c r="CK274" s="28" t="s">
        <v>2501</v>
      </c>
      <c r="CL274" s="5" t="s">
        <v>99</v>
      </c>
      <c r="CM274" s="5" t="s">
        <v>99</v>
      </c>
      <c r="CN274" s="5" t="s">
        <v>99</v>
      </c>
      <c r="CO274" s="5" t="s">
        <v>99</v>
      </c>
      <c r="CP274" s="13" t="s">
        <v>2502</v>
      </c>
      <c r="CQ274" s="6"/>
      <c r="CR274" s="6"/>
      <c r="CS274" s="6"/>
      <c r="CT274" s="6"/>
      <c r="CU274" s="6"/>
      <c r="CV274" s="6"/>
      <c r="CW274" s="6"/>
      <c r="CX274" s="6"/>
      <c r="CY274" s="6"/>
      <c r="CZ274" s="6"/>
    </row>
    <row r="275">
      <c r="A275" s="5" t="s">
        <v>94</v>
      </c>
      <c r="B275" s="5" t="s">
        <v>1487</v>
      </c>
      <c r="C275" s="5" t="s">
        <v>2503</v>
      </c>
      <c r="D275" s="5">
        <v>677.0</v>
      </c>
      <c r="E275" s="5" t="s">
        <v>99</v>
      </c>
      <c r="F275" s="5">
        <v>1968.0</v>
      </c>
      <c r="G275" s="5" t="s">
        <v>99</v>
      </c>
      <c r="H275" s="5" t="s">
        <v>99</v>
      </c>
      <c r="I275" s="5" t="s">
        <v>99</v>
      </c>
      <c r="J275" s="5" t="s">
        <v>101</v>
      </c>
      <c r="K275" s="5" t="s">
        <v>102</v>
      </c>
      <c r="L275" s="5" t="s">
        <v>99</v>
      </c>
      <c r="M275" s="5" t="s">
        <v>273</v>
      </c>
      <c r="N275" s="5" t="s">
        <v>99</v>
      </c>
      <c r="O275" s="28" t="s">
        <v>2504</v>
      </c>
      <c r="P275" s="5" t="s">
        <v>2505</v>
      </c>
      <c r="Q275" s="5" t="s">
        <v>2506</v>
      </c>
      <c r="R275" s="5" t="s">
        <v>99</v>
      </c>
      <c r="S275" s="5" t="s">
        <v>99</v>
      </c>
      <c r="T275" s="5" t="s">
        <v>99</v>
      </c>
      <c r="U275" s="5" t="s">
        <v>99</v>
      </c>
      <c r="V275" s="5" t="s">
        <v>99</v>
      </c>
      <c r="W275" s="5" t="s">
        <v>99</v>
      </c>
      <c r="X275" s="5" t="s">
        <v>99</v>
      </c>
      <c r="Y275" s="5" t="s">
        <v>99</v>
      </c>
      <c r="Z275" s="5" t="s">
        <v>99</v>
      </c>
      <c r="AA275" s="5" t="s">
        <v>99</v>
      </c>
      <c r="AB275" s="5" t="s">
        <v>99</v>
      </c>
      <c r="AC275" s="5" t="s">
        <v>99</v>
      </c>
      <c r="AD275" s="5" t="s">
        <v>99</v>
      </c>
      <c r="AE275" s="5" t="s">
        <v>99</v>
      </c>
      <c r="AF275" s="5" t="s">
        <v>99</v>
      </c>
      <c r="AG275" s="5" t="s">
        <v>99</v>
      </c>
      <c r="AH275" s="5" t="s">
        <v>99</v>
      </c>
      <c r="AI275" s="5" t="s">
        <v>99</v>
      </c>
      <c r="AJ275" s="5" t="s">
        <v>99</v>
      </c>
      <c r="AK275" s="5" t="s">
        <v>99</v>
      </c>
      <c r="AL275" s="5">
        <v>1.0</v>
      </c>
      <c r="AM275" s="5" t="s">
        <v>99</v>
      </c>
      <c r="AN275" s="5" t="s">
        <v>99</v>
      </c>
      <c r="AO275" s="5" t="s">
        <v>99</v>
      </c>
      <c r="AP275" s="5" t="s">
        <v>99</v>
      </c>
      <c r="AQ275" s="5" t="s">
        <v>99</v>
      </c>
      <c r="AR275" s="5" t="s">
        <v>99</v>
      </c>
      <c r="AS275" s="5" t="s">
        <v>99</v>
      </c>
      <c r="AT275" s="5" t="s">
        <v>99</v>
      </c>
      <c r="AU275" s="5" t="s">
        <v>99</v>
      </c>
      <c r="AV275" s="5" t="s">
        <v>99</v>
      </c>
      <c r="AW275" s="5" t="s">
        <v>99</v>
      </c>
      <c r="AX275" s="5" t="s">
        <v>99</v>
      </c>
      <c r="AY275" s="5" t="s">
        <v>99</v>
      </c>
      <c r="AZ275" s="5" t="s">
        <v>99</v>
      </c>
      <c r="BA275" s="5" t="s">
        <v>99</v>
      </c>
      <c r="BB275" s="5" t="s">
        <v>99</v>
      </c>
      <c r="BC275" s="5" t="s">
        <v>99</v>
      </c>
      <c r="BD275" s="5" t="s">
        <v>99</v>
      </c>
      <c r="BE275" s="5" t="s">
        <v>99</v>
      </c>
      <c r="BF275" s="5" t="s">
        <v>99</v>
      </c>
      <c r="BG275" s="5" t="s">
        <v>99</v>
      </c>
      <c r="BH275" s="5" t="s">
        <v>99</v>
      </c>
      <c r="BI275" s="5" t="s">
        <v>99</v>
      </c>
      <c r="BJ275" s="5" t="s">
        <v>99</v>
      </c>
      <c r="BK275" s="5" t="s">
        <v>99</v>
      </c>
      <c r="BL275" s="5" t="s">
        <v>99</v>
      </c>
      <c r="BM275" s="5" t="s">
        <v>99</v>
      </c>
      <c r="BN275" s="5" t="s">
        <v>2507</v>
      </c>
      <c r="BO275" s="5" t="s">
        <v>99</v>
      </c>
      <c r="BP275" s="5" t="s">
        <v>99</v>
      </c>
      <c r="BQ275" s="5" t="s">
        <v>99</v>
      </c>
      <c r="BR275" s="5" t="s">
        <v>99</v>
      </c>
      <c r="BS275" s="5" t="s">
        <v>99</v>
      </c>
      <c r="BT275" s="5" t="s">
        <v>99</v>
      </c>
      <c r="BU275" s="5" t="s">
        <v>99</v>
      </c>
      <c r="BV275" s="5" t="s">
        <v>99</v>
      </c>
      <c r="BW275" s="5" t="s">
        <v>99</v>
      </c>
      <c r="BX275" s="5" t="s">
        <v>99</v>
      </c>
      <c r="BY275" s="5" t="s">
        <v>99</v>
      </c>
      <c r="BZ275" s="5" t="s">
        <v>99</v>
      </c>
      <c r="CA275" s="5" t="s">
        <v>99</v>
      </c>
      <c r="CB275" s="5" t="s">
        <v>99</v>
      </c>
      <c r="CC275" s="5" t="s">
        <v>99</v>
      </c>
      <c r="CD275" s="5" t="s">
        <v>99</v>
      </c>
      <c r="CE275" s="5" t="s">
        <v>99</v>
      </c>
      <c r="CF275" s="5" t="s">
        <v>99</v>
      </c>
      <c r="CG275" s="5" t="s">
        <v>99</v>
      </c>
      <c r="CH275" s="5" t="s">
        <v>99</v>
      </c>
      <c r="CI275" s="5" t="s">
        <v>99</v>
      </c>
      <c r="CJ275" s="5" t="s">
        <v>99</v>
      </c>
      <c r="CK275" s="5" t="s">
        <v>99</v>
      </c>
      <c r="CL275" s="5" t="s">
        <v>99</v>
      </c>
      <c r="CM275" s="5" t="s">
        <v>99</v>
      </c>
      <c r="CN275" s="5" t="s">
        <v>99</v>
      </c>
      <c r="CO275" s="5" t="s">
        <v>99</v>
      </c>
      <c r="CP275" s="13" t="s">
        <v>2508</v>
      </c>
      <c r="CQ275" s="6"/>
      <c r="CR275" s="6"/>
      <c r="CS275" s="6"/>
      <c r="CT275" s="6"/>
      <c r="CU275" s="6"/>
      <c r="CV275" s="6"/>
      <c r="CW275" s="6"/>
      <c r="CX275" s="6"/>
      <c r="CY275" s="6"/>
      <c r="CZ275" s="6"/>
    </row>
    <row r="276">
      <c r="A276" s="5" t="s">
        <v>94</v>
      </c>
      <c r="B276" s="5" t="s">
        <v>1487</v>
      </c>
      <c r="C276" s="5" t="s">
        <v>2503</v>
      </c>
      <c r="D276" s="5">
        <v>3702.0</v>
      </c>
      <c r="E276" s="5" t="s">
        <v>99</v>
      </c>
      <c r="F276" s="5">
        <v>1975.0</v>
      </c>
      <c r="G276" s="5" t="s">
        <v>143</v>
      </c>
      <c r="H276" s="5" t="s">
        <v>99</v>
      </c>
      <c r="I276" s="5" t="s">
        <v>144</v>
      </c>
      <c r="J276" s="5" t="s">
        <v>101</v>
      </c>
      <c r="K276" s="5" t="s">
        <v>102</v>
      </c>
      <c r="L276" s="5" t="s">
        <v>99</v>
      </c>
      <c r="M276" s="5" t="s">
        <v>103</v>
      </c>
      <c r="N276" s="5">
        <v>1.0</v>
      </c>
      <c r="O276" s="28" t="s">
        <v>2509</v>
      </c>
      <c r="P276" s="5" t="s">
        <v>2510</v>
      </c>
      <c r="Q276" s="5" t="s">
        <v>99</v>
      </c>
      <c r="R276" s="5" t="s">
        <v>99</v>
      </c>
      <c r="S276" s="5" t="s">
        <v>2511</v>
      </c>
      <c r="T276" s="5" t="s">
        <v>99</v>
      </c>
      <c r="U276" s="5" t="s">
        <v>99</v>
      </c>
      <c r="V276" s="5" t="s">
        <v>99</v>
      </c>
      <c r="W276" s="5" t="s">
        <v>99</v>
      </c>
      <c r="X276" s="5">
        <v>1600.0</v>
      </c>
      <c r="Y276" s="5" t="s">
        <v>409</v>
      </c>
      <c r="Z276" s="5" t="s">
        <v>161</v>
      </c>
      <c r="AA276" s="5" t="s">
        <v>99</v>
      </c>
      <c r="AB276" s="5" t="s">
        <v>99</v>
      </c>
      <c r="AC276" s="5" t="s">
        <v>2512</v>
      </c>
      <c r="AD276" s="5" t="s">
        <v>2513</v>
      </c>
      <c r="AE276" s="5" t="s">
        <v>99</v>
      </c>
      <c r="AF276" s="5" t="s">
        <v>99</v>
      </c>
      <c r="AG276" s="5">
        <v>120.0</v>
      </c>
      <c r="AH276" s="27">
        <f t="shared" ref="AH276:AH279" si="66">CONVERT(AI276, "ft", "m")</f>
        <v>18.288</v>
      </c>
      <c r="AI276" s="22">
        <v>60.0</v>
      </c>
      <c r="AJ276" s="24">
        <f t="shared" ref="AJ276:AJ279" si="67">CONVERT(AI276, "ft", "yd")</f>
        <v>20</v>
      </c>
      <c r="AK276" s="5" t="s">
        <v>112</v>
      </c>
      <c r="AL276" s="5">
        <v>1.0</v>
      </c>
      <c r="AM276" s="5" t="s">
        <v>99</v>
      </c>
      <c r="AN276" s="5" t="s">
        <v>99</v>
      </c>
      <c r="AO276" s="5" t="s">
        <v>99</v>
      </c>
      <c r="AP276" s="5" t="s">
        <v>99</v>
      </c>
      <c r="AQ276" s="5" t="s">
        <v>99</v>
      </c>
      <c r="AR276" s="5" t="s">
        <v>99</v>
      </c>
      <c r="AS276" s="5" t="s">
        <v>99</v>
      </c>
      <c r="AT276" s="5" t="s">
        <v>99</v>
      </c>
      <c r="AU276" s="5" t="s">
        <v>99</v>
      </c>
      <c r="AV276" s="5" t="s">
        <v>569</v>
      </c>
      <c r="AW276" s="5" t="s">
        <v>99</v>
      </c>
      <c r="AX276" s="5" t="s">
        <v>99</v>
      </c>
      <c r="AY276" s="5" t="s">
        <v>99</v>
      </c>
      <c r="AZ276" s="5" t="s">
        <v>99</v>
      </c>
      <c r="BA276" s="5" t="s">
        <v>99</v>
      </c>
      <c r="BB276" s="5" t="s">
        <v>99</v>
      </c>
      <c r="BC276" s="5" t="s">
        <v>99</v>
      </c>
      <c r="BD276" s="5" t="s">
        <v>99</v>
      </c>
      <c r="BE276" s="5" t="s">
        <v>99</v>
      </c>
      <c r="BF276" s="5" t="s">
        <v>614</v>
      </c>
      <c r="BG276" s="5" t="s">
        <v>99</v>
      </c>
      <c r="BH276" s="5" t="s">
        <v>99</v>
      </c>
      <c r="BI276" s="5" t="s">
        <v>99</v>
      </c>
      <c r="BJ276" s="5" t="s">
        <v>99</v>
      </c>
      <c r="BK276" s="5" t="s">
        <v>99</v>
      </c>
      <c r="BL276" s="5" t="s">
        <v>99</v>
      </c>
      <c r="BM276" s="5" t="s">
        <v>99</v>
      </c>
      <c r="BN276" s="5" t="s">
        <v>2514</v>
      </c>
      <c r="BO276" s="5" t="s">
        <v>99</v>
      </c>
      <c r="BP276" s="5" t="s">
        <v>99</v>
      </c>
      <c r="BQ276" s="5" t="s">
        <v>99</v>
      </c>
      <c r="BR276" s="5" t="s">
        <v>99</v>
      </c>
      <c r="BS276" s="5" t="s">
        <v>99</v>
      </c>
      <c r="BT276" s="5" t="s">
        <v>99</v>
      </c>
      <c r="BU276" s="5" t="s">
        <v>99</v>
      </c>
      <c r="BV276" s="5" t="s">
        <v>99</v>
      </c>
      <c r="BW276" s="5" t="s">
        <v>99</v>
      </c>
      <c r="BX276" s="5" t="s">
        <v>99</v>
      </c>
      <c r="BY276" s="5" t="s">
        <v>99</v>
      </c>
      <c r="BZ276" s="5" t="s">
        <v>99</v>
      </c>
      <c r="CA276" s="5" t="s">
        <v>99</v>
      </c>
      <c r="CB276" s="5" t="s">
        <v>99</v>
      </c>
      <c r="CC276" s="5" t="s">
        <v>99</v>
      </c>
      <c r="CD276" s="5" t="s">
        <v>99</v>
      </c>
      <c r="CE276" s="5" t="s">
        <v>99</v>
      </c>
      <c r="CF276" s="5" t="s">
        <v>99</v>
      </c>
      <c r="CG276" s="5" t="s">
        <v>99</v>
      </c>
      <c r="CH276" s="5" t="s">
        <v>99</v>
      </c>
      <c r="CI276" s="5" t="s">
        <v>99</v>
      </c>
      <c r="CJ276" s="5" t="s">
        <v>99</v>
      </c>
      <c r="CK276" s="28" t="s">
        <v>2515</v>
      </c>
      <c r="CL276" s="5" t="s">
        <v>99</v>
      </c>
      <c r="CM276" s="5" t="s">
        <v>99</v>
      </c>
      <c r="CN276" s="5" t="s">
        <v>99</v>
      </c>
      <c r="CO276" s="5" t="s">
        <v>99</v>
      </c>
      <c r="CP276" s="13" t="s">
        <v>2516</v>
      </c>
      <c r="CQ276" s="6"/>
      <c r="CR276" s="6"/>
      <c r="CS276" s="6"/>
      <c r="CT276" s="6"/>
      <c r="CU276" s="6"/>
      <c r="CV276" s="6"/>
      <c r="CW276" s="6"/>
      <c r="CX276" s="6"/>
      <c r="CY276" s="6"/>
      <c r="CZ276" s="6"/>
    </row>
    <row r="277">
      <c r="A277" s="5" t="s">
        <v>94</v>
      </c>
      <c r="B277" s="5" t="s">
        <v>1487</v>
      </c>
      <c r="C277" s="5" t="s">
        <v>2503</v>
      </c>
      <c r="D277" s="5">
        <v>23771.0</v>
      </c>
      <c r="E277" s="5" t="s">
        <v>1728</v>
      </c>
      <c r="F277" s="5">
        <v>1975.0</v>
      </c>
      <c r="G277" s="5" t="s">
        <v>485</v>
      </c>
      <c r="H277" s="5">
        <v>25.0</v>
      </c>
      <c r="I277" s="5" t="s">
        <v>130</v>
      </c>
      <c r="J277" s="5" t="s">
        <v>101</v>
      </c>
      <c r="K277" s="5" t="s">
        <v>102</v>
      </c>
      <c r="L277" s="5" t="s">
        <v>193</v>
      </c>
      <c r="M277" s="5" t="s">
        <v>103</v>
      </c>
      <c r="N277" s="5">
        <v>1.0</v>
      </c>
      <c r="O277" s="28" t="s">
        <v>2517</v>
      </c>
      <c r="P277" s="5" t="s">
        <v>2518</v>
      </c>
      <c r="Q277" s="5" t="s">
        <v>2519</v>
      </c>
      <c r="R277" s="5" t="s">
        <v>2520</v>
      </c>
      <c r="S277" s="5" t="s">
        <v>2518</v>
      </c>
      <c r="T277" s="5" t="s">
        <v>99</v>
      </c>
      <c r="U277" s="5" t="s">
        <v>99</v>
      </c>
      <c r="V277" s="5" t="s">
        <v>99</v>
      </c>
      <c r="W277" s="5" t="s">
        <v>99</v>
      </c>
      <c r="X277" s="5">
        <v>1200.0</v>
      </c>
      <c r="Y277" s="5" t="s">
        <v>265</v>
      </c>
      <c r="Z277" s="5" t="s">
        <v>99</v>
      </c>
      <c r="AA277" s="5" t="s">
        <v>278</v>
      </c>
      <c r="AB277" s="5">
        <v>75.0</v>
      </c>
      <c r="AC277" s="5" t="s">
        <v>99</v>
      </c>
      <c r="AD277" s="5" t="s">
        <v>99</v>
      </c>
      <c r="AE277" s="5" t="s">
        <v>99</v>
      </c>
      <c r="AF277" s="5" t="s">
        <v>99</v>
      </c>
      <c r="AG277" s="5">
        <v>0.5</v>
      </c>
      <c r="AH277" s="27">
        <f t="shared" si="66"/>
        <v>12.192</v>
      </c>
      <c r="AI277" s="22">
        <v>40.0</v>
      </c>
      <c r="AJ277" s="24">
        <f t="shared" si="67"/>
        <v>13.33333333</v>
      </c>
      <c r="AK277" s="5" t="s">
        <v>99</v>
      </c>
      <c r="AL277" s="5">
        <v>1.0</v>
      </c>
      <c r="AM277" s="5">
        <v>7.5</v>
      </c>
      <c r="AN277" s="5" t="s">
        <v>99</v>
      </c>
      <c r="AO277" s="5" t="s">
        <v>99</v>
      </c>
      <c r="AP277" s="5" t="s">
        <v>99</v>
      </c>
      <c r="AQ277" s="5" t="s">
        <v>99</v>
      </c>
      <c r="AR277" s="5" t="s">
        <v>99</v>
      </c>
      <c r="AS277" s="5" t="s">
        <v>99</v>
      </c>
      <c r="AT277" s="5" t="s">
        <v>99</v>
      </c>
      <c r="AU277" s="5" t="s">
        <v>99</v>
      </c>
      <c r="AV277" s="5" t="s">
        <v>110</v>
      </c>
      <c r="AW277" s="5" t="s">
        <v>99</v>
      </c>
      <c r="AX277" s="5" t="s">
        <v>99</v>
      </c>
      <c r="AY277" s="5" t="s">
        <v>99</v>
      </c>
      <c r="AZ277" s="5" t="s">
        <v>99</v>
      </c>
      <c r="BA277" s="5" t="s">
        <v>99</v>
      </c>
      <c r="BB277" s="5" t="s">
        <v>99</v>
      </c>
      <c r="BC277" s="5" t="s">
        <v>99</v>
      </c>
      <c r="BD277" s="5" t="s">
        <v>99</v>
      </c>
      <c r="BE277" s="5" t="s">
        <v>99</v>
      </c>
      <c r="BF277" s="5" t="s">
        <v>99</v>
      </c>
      <c r="BG277" s="5" t="s">
        <v>99</v>
      </c>
      <c r="BH277" s="5" t="s">
        <v>99</v>
      </c>
      <c r="BI277" s="5" t="s">
        <v>99</v>
      </c>
      <c r="BJ277" s="5" t="s">
        <v>99</v>
      </c>
      <c r="BK277" s="5" t="s">
        <v>112</v>
      </c>
      <c r="BL277" s="5" t="s">
        <v>2521</v>
      </c>
      <c r="BM277" s="5" t="s">
        <v>1132</v>
      </c>
      <c r="BN277" s="5" t="s">
        <v>2522</v>
      </c>
      <c r="BO277" s="5" t="s">
        <v>112</v>
      </c>
      <c r="BP277" s="5" t="s">
        <v>1352</v>
      </c>
      <c r="BQ277" s="5" t="s">
        <v>99</v>
      </c>
      <c r="BR277" s="5" t="s">
        <v>2523</v>
      </c>
      <c r="BS277" s="5" t="s">
        <v>99</v>
      </c>
      <c r="BT277" s="5" t="s">
        <v>99</v>
      </c>
      <c r="BU277" s="5" t="s">
        <v>99</v>
      </c>
      <c r="BV277" s="5" t="s">
        <v>99</v>
      </c>
      <c r="BW277" s="5" t="s">
        <v>99</v>
      </c>
      <c r="BX277" s="5" t="s">
        <v>99</v>
      </c>
      <c r="BY277" s="5" t="s">
        <v>99</v>
      </c>
      <c r="BZ277" s="5" t="s">
        <v>99</v>
      </c>
      <c r="CA277" s="5" t="s">
        <v>99</v>
      </c>
      <c r="CB277" s="5" t="s">
        <v>99</v>
      </c>
      <c r="CC277" s="5" t="s">
        <v>99</v>
      </c>
      <c r="CD277" s="5" t="s">
        <v>99</v>
      </c>
      <c r="CE277" s="5" t="s">
        <v>99</v>
      </c>
      <c r="CF277" s="5" t="s">
        <v>99</v>
      </c>
      <c r="CG277" s="5" t="s">
        <v>99</v>
      </c>
      <c r="CH277" s="5" t="s">
        <v>99</v>
      </c>
      <c r="CI277" s="5" t="s">
        <v>99</v>
      </c>
      <c r="CJ277" s="5" t="s">
        <v>99</v>
      </c>
      <c r="CK277" s="28" t="s">
        <v>2524</v>
      </c>
      <c r="CL277" s="5" t="s">
        <v>99</v>
      </c>
      <c r="CM277" s="5" t="s">
        <v>99</v>
      </c>
      <c r="CN277" s="5" t="s">
        <v>99</v>
      </c>
      <c r="CO277" s="5" t="s">
        <v>99</v>
      </c>
      <c r="CP277" s="13" t="s">
        <v>2525</v>
      </c>
      <c r="CQ277" s="6"/>
      <c r="CR277" s="6"/>
      <c r="CS277" s="6"/>
      <c r="CT277" s="6"/>
      <c r="CU277" s="6"/>
      <c r="CV277" s="6"/>
      <c r="CW277" s="6"/>
      <c r="CX277" s="6"/>
      <c r="CY277" s="6"/>
      <c r="CZ277" s="6"/>
    </row>
    <row r="278">
      <c r="A278" s="5" t="s">
        <v>94</v>
      </c>
      <c r="B278" s="5" t="s">
        <v>1487</v>
      </c>
      <c r="C278" s="5" t="s">
        <v>2503</v>
      </c>
      <c r="D278" s="5">
        <v>11016.0</v>
      </c>
      <c r="E278" s="5" t="s">
        <v>99</v>
      </c>
      <c r="F278" s="5" t="s">
        <v>2526</v>
      </c>
      <c r="G278" s="5" t="s">
        <v>129</v>
      </c>
      <c r="H278" s="5" t="s">
        <v>99</v>
      </c>
      <c r="I278" s="5" t="s">
        <v>130</v>
      </c>
      <c r="J278" s="5" t="s">
        <v>101</v>
      </c>
      <c r="K278" s="5" t="s">
        <v>102</v>
      </c>
      <c r="L278" s="5" t="s">
        <v>99</v>
      </c>
      <c r="M278" s="5" t="s">
        <v>131</v>
      </c>
      <c r="N278" s="5">
        <v>1.0</v>
      </c>
      <c r="O278" s="28" t="s">
        <v>2527</v>
      </c>
      <c r="P278" s="5" t="s">
        <v>2528</v>
      </c>
      <c r="Q278" s="5" t="s">
        <v>2529</v>
      </c>
      <c r="R278" s="5" t="s">
        <v>2530</v>
      </c>
      <c r="S278" s="5" t="s">
        <v>2531</v>
      </c>
      <c r="T278" s="5" t="s">
        <v>99</v>
      </c>
      <c r="U278" s="5" t="s">
        <v>99</v>
      </c>
      <c r="V278" s="5" t="s">
        <v>99</v>
      </c>
      <c r="W278" s="5" t="s">
        <v>99</v>
      </c>
      <c r="X278" s="5">
        <v>2230.0</v>
      </c>
      <c r="Y278" s="5" t="s">
        <v>99</v>
      </c>
      <c r="Z278" s="5" t="s">
        <v>2532</v>
      </c>
      <c r="AA278" s="5" t="s">
        <v>99</v>
      </c>
      <c r="AB278" s="5" t="s">
        <v>99</v>
      </c>
      <c r="AC278" s="5" t="s">
        <v>2533</v>
      </c>
      <c r="AD278" s="5" t="s">
        <v>99</v>
      </c>
      <c r="AE278" s="5" t="s">
        <v>99</v>
      </c>
      <c r="AF278" s="5" t="s">
        <v>99</v>
      </c>
      <c r="AG278" s="6">
        <f>0.1</f>
        <v>0.1</v>
      </c>
      <c r="AH278" s="27">
        <f t="shared" si="66"/>
        <v>22.86</v>
      </c>
      <c r="AI278" s="22">
        <v>75.0</v>
      </c>
      <c r="AJ278" s="24">
        <f t="shared" si="67"/>
        <v>25</v>
      </c>
      <c r="AK278" s="5" t="s">
        <v>99</v>
      </c>
      <c r="AL278" s="5">
        <v>1.0</v>
      </c>
      <c r="AM278" s="5" t="s">
        <v>99</v>
      </c>
      <c r="AN278" s="5" t="s">
        <v>99</v>
      </c>
      <c r="AO278" s="5" t="s">
        <v>99</v>
      </c>
      <c r="AP278" s="5" t="s">
        <v>99</v>
      </c>
      <c r="AQ278" s="5" t="s">
        <v>99</v>
      </c>
      <c r="AR278" s="5" t="s">
        <v>99</v>
      </c>
      <c r="AS278" s="5" t="s">
        <v>99</v>
      </c>
      <c r="AT278" s="5" t="s">
        <v>99</v>
      </c>
      <c r="AU278" s="5" t="s">
        <v>99</v>
      </c>
      <c r="AV278" s="5" t="s">
        <v>164</v>
      </c>
      <c r="AW278" s="5" t="s">
        <v>99</v>
      </c>
      <c r="AX278" s="5" t="s">
        <v>99</v>
      </c>
      <c r="AY278" s="5" t="s">
        <v>99</v>
      </c>
      <c r="AZ278" s="5" t="s">
        <v>99</v>
      </c>
      <c r="BA278" s="5" t="s">
        <v>99</v>
      </c>
      <c r="BB278" s="5" t="s">
        <v>99</v>
      </c>
      <c r="BC278" s="5" t="s">
        <v>99</v>
      </c>
      <c r="BD278" s="5" t="s">
        <v>99</v>
      </c>
      <c r="BE278" s="5" t="s">
        <v>745</v>
      </c>
      <c r="BF278" s="5" t="s">
        <v>99</v>
      </c>
      <c r="BG278" s="5" t="s">
        <v>99</v>
      </c>
      <c r="BH278" s="5" t="s">
        <v>99</v>
      </c>
      <c r="BI278" s="5" t="s">
        <v>99</v>
      </c>
      <c r="BJ278" s="5" t="s">
        <v>681</v>
      </c>
      <c r="BK278" s="5" t="s">
        <v>99</v>
      </c>
      <c r="BL278" s="5" t="s">
        <v>99</v>
      </c>
      <c r="BM278" s="5" t="s">
        <v>99</v>
      </c>
      <c r="BN278" s="5" t="s">
        <v>2534</v>
      </c>
      <c r="BO278" s="5" t="s">
        <v>99</v>
      </c>
      <c r="BP278" s="5" t="s">
        <v>2535</v>
      </c>
      <c r="BQ278" s="5" t="s">
        <v>113</v>
      </c>
      <c r="BR278" s="5" t="s">
        <v>99</v>
      </c>
      <c r="BS278" s="5" t="s">
        <v>99</v>
      </c>
      <c r="BT278" s="5" t="s">
        <v>99</v>
      </c>
      <c r="BU278" s="5" t="s">
        <v>99</v>
      </c>
      <c r="BV278" s="5" t="s">
        <v>99</v>
      </c>
      <c r="BW278" s="5" t="s">
        <v>99</v>
      </c>
      <c r="BX278" s="5" t="s">
        <v>99</v>
      </c>
      <c r="BY278" s="5" t="s">
        <v>99</v>
      </c>
      <c r="BZ278" s="5" t="s">
        <v>99</v>
      </c>
      <c r="CA278" s="5" t="s">
        <v>99</v>
      </c>
      <c r="CB278" s="5" t="s">
        <v>99</v>
      </c>
      <c r="CC278" s="5" t="s">
        <v>99</v>
      </c>
      <c r="CD278" s="5" t="s">
        <v>99</v>
      </c>
      <c r="CE278" s="5" t="s">
        <v>99</v>
      </c>
      <c r="CF278" s="5" t="s">
        <v>99</v>
      </c>
      <c r="CG278" s="5" t="s">
        <v>99</v>
      </c>
      <c r="CH278" s="5" t="s">
        <v>99</v>
      </c>
      <c r="CI278" s="5" t="s">
        <v>99</v>
      </c>
      <c r="CJ278" s="5" t="s">
        <v>2536</v>
      </c>
      <c r="CK278" s="28" t="s">
        <v>2537</v>
      </c>
      <c r="CL278" s="5" t="s">
        <v>99</v>
      </c>
      <c r="CM278" s="5" t="s">
        <v>99</v>
      </c>
      <c r="CN278" s="5" t="s">
        <v>99</v>
      </c>
      <c r="CO278" s="5" t="s">
        <v>99</v>
      </c>
      <c r="CP278" s="13" t="s">
        <v>2538</v>
      </c>
      <c r="CQ278" s="6"/>
      <c r="CR278" s="6"/>
      <c r="CS278" s="6"/>
      <c r="CT278" s="6"/>
      <c r="CU278" s="6"/>
      <c r="CV278" s="6"/>
      <c r="CW278" s="6"/>
      <c r="CX278" s="6"/>
      <c r="CY278" s="6"/>
      <c r="CZ278" s="6"/>
    </row>
    <row r="279">
      <c r="A279" s="5" t="s">
        <v>94</v>
      </c>
      <c r="B279" s="5" t="s">
        <v>1487</v>
      </c>
      <c r="C279" s="5" t="s">
        <v>2503</v>
      </c>
      <c r="D279" s="5">
        <v>6724.0</v>
      </c>
      <c r="E279" s="5" t="s">
        <v>99</v>
      </c>
      <c r="F279" s="5">
        <v>1978.0</v>
      </c>
      <c r="G279" s="5" t="s">
        <v>143</v>
      </c>
      <c r="H279" s="5" t="s">
        <v>99</v>
      </c>
      <c r="I279" s="5" t="s">
        <v>144</v>
      </c>
      <c r="J279" s="5" t="s">
        <v>118</v>
      </c>
      <c r="K279" s="5" t="s">
        <v>618</v>
      </c>
      <c r="L279" s="5" t="s">
        <v>99</v>
      </c>
      <c r="M279" s="5" t="s">
        <v>2488</v>
      </c>
      <c r="N279" s="5">
        <v>2.0</v>
      </c>
      <c r="O279" s="28" t="s">
        <v>2539</v>
      </c>
      <c r="P279" s="5" t="s">
        <v>99</v>
      </c>
      <c r="Q279" s="5" t="s">
        <v>2529</v>
      </c>
      <c r="R279" s="5" t="s">
        <v>99</v>
      </c>
      <c r="S279" s="5" t="s">
        <v>99</v>
      </c>
      <c r="T279" s="5" t="s">
        <v>99</v>
      </c>
      <c r="U279" s="5" t="s">
        <v>99</v>
      </c>
      <c r="V279" s="5" t="s">
        <v>99</v>
      </c>
      <c r="W279" s="5" t="s">
        <v>99</v>
      </c>
      <c r="X279" s="5">
        <v>607.0</v>
      </c>
      <c r="Y279" s="5" t="s">
        <v>99</v>
      </c>
      <c r="Z279" s="5" t="s">
        <v>99</v>
      </c>
      <c r="AA279" s="5" t="s">
        <v>99</v>
      </c>
      <c r="AB279" s="5" t="s">
        <v>99</v>
      </c>
      <c r="AC279" s="5" t="s">
        <v>279</v>
      </c>
      <c r="AD279" s="5" t="s">
        <v>99</v>
      </c>
      <c r="AE279" s="5" t="s">
        <v>99</v>
      </c>
      <c r="AF279" s="5" t="s">
        <v>99</v>
      </c>
      <c r="AG279" s="5" t="s">
        <v>99</v>
      </c>
      <c r="AH279" s="27">
        <f t="shared" si="66"/>
        <v>0.3048</v>
      </c>
      <c r="AI279" s="22">
        <v>1.0</v>
      </c>
      <c r="AJ279" s="24">
        <f t="shared" si="67"/>
        <v>0.3333333333</v>
      </c>
      <c r="AK279" s="5" t="s">
        <v>99</v>
      </c>
      <c r="AL279" s="5">
        <v>1.0</v>
      </c>
      <c r="AM279" s="5" t="s">
        <v>99</v>
      </c>
      <c r="AN279" s="5" t="s">
        <v>99</v>
      </c>
      <c r="AO279" s="5" t="s">
        <v>99</v>
      </c>
      <c r="AP279" s="5" t="s">
        <v>99</v>
      </c>
      <c r="AQ279" s="5" t="s">
        <v>99</v>
      </c>
      <c r="AR279" s="5" t="s">
        <v>99</v>
      </c>
      <c r="AS279" s="5" t="s">
        <v>99</v>
      </c>
      <c r="AT279" s="5" t="s">
        <v>99</v>
      </c>
      <c r="AU279" s="5" t="s">
        <v>99</v>
      </c>
      <c r="AV279" s="5" t="s">
        <v>110</v>
      </c>
      <c r="AW279" s="5" t="s">
        <v>99</v>
      </c>
      <c r="AX279" s="5" t="s">
        <v>99</v>
      </c>
      <c r="AY279" s="5" t="s">
        <v>99</v>
      </c>
      <c r="AZ279" s="5" t="s">
        <v>99</v>
      </c>
      <c r="BA279" s="5" t="s">
        <v>99</v>
      </c>
      <c r="BB279" s="5" t="s">
        <v>99</v>
      </c>
      <c r="BC279" s="5" t="s">
        <v>99</v>
      </c>
      <c r="BD279" s="5" t="s">
        <v>99</v>
      </c>
      <c r="BE279" s="5" t="s">
        <v>99</v>
      </c>
      <c r="BF279" s="5" t="s">
        <v>99</v>
      </c>
      <c r="BG279" s="5" t="s">
        <v>99</v>
      </c>
      <c r="BH279" s="5" t="s">
        <v>99</v>
      </c>
      <c r="BI279" s="5" t="s">
        <v>99</v>
      </c>
      <c r="BJ279" s="5" t="s">
        <v>99</v>
      </c>
      <c r="BK279" s="5" t="s">
        <v>112</v>
      </c>
      <c r="BL279" s="5" t="s">
        <v>2540</v>
      </c>
      <c r="BM279" s="5" t="s">
        <v>99</v>
      </c>
      <c r="BN279" s="5" t="s">
        <v>2541</v>
      </c>
      <c r="BO279" s="5" t="s">
        <v>99</v>
      </c>
      <c r="BP279" s="5" t="s">
        <v>99</v>
      </c>
      <c r="BQ279" s="5" t="s">
        <v>99</v>
      </c>
      <c r="BR279" s="5" t="s">
        <v>99</v>
      </c>
      <c r="BS279" s="5" t="s">
        <v>99</v>
      </c>
      <c r="BT279" s="5" t="s">
        <v>99</v>
      </c>
      <c r="BU279" s="5" t="s">
        <v>99</v>
      </c>
      <c r="BV279" s="5" t="s">
        <v>99</v>
      </c>
      <c r="BW279" s="5" t="s">
        <v>99</v>
      </c>
      <c r="BX279" s="5" t="s">
        <v>99</v>
      </c>
      <c r="BY279" s="5" t="s">
        <v>99</v>
      </c>
      <c r="BZ279" s="5" t="s">
        <v>99</v>
      </c>
      <c r="CA279" s="5" t="s">
        <v>99</v>
      </c>
      <c r="CB279" s="5" t="s">
        <v>99</v>
      </c>
      <c r="CC279" s="5" t="s">
        <v>99</v>
      </c>
      <c r="CD279" s="5" t="s">
        <v>99</v>
      </c>
      <c r="CE279" s="5" t="s">
        <v>99</v>
      </c>
      <c r="CF279" s="5" t="s">
        <v>99</v>
      </c>
      <c r="CG279" s="5" t="s">
        <v>99</v>
      </c>
      <c r="CH279" s="5" t="s">
        <v>99</v>
      </c>
      <c r="CI279" s="5" t="s">
        <v>99</v>
      </c>
      <c r="CJ279" s="5" t="s">
        <v>99</v>
      </c>
      <c r="CK279" s="28" t="s">
        <v>2542</v>
      </c>
      <c r="CL279" s="5" t="s">
        <v>99</v>
      </c>
      <c r="CM279" s="5" t="s">
        <v>99</v>
      </c>
      <c r="CN279" s="5" t="s">
        <v>99</v>
      </c>
      <c r="CO279" s="5" t="s">
        <v>99</v>
      </c>
      <c r="CP279" s="13" t="s">
        <v>2543</v>
      </c>
      <c r="CQ279" s="6"/>
      <c r="CR279" s="6"/>
      <c r="CS279" s="6"/>
      <c r="CT279" s="6"/>
      <c r="CU279" s="6"/>
      <c r="CV279" s="6"/>
      <c r="CW279" s="6"/>
      <c r="CX279" s="6"/>
      <c r="CY279" s="6"/>
      <c r="CZ279" s="6"/>
    </row>
    <row r="280">
      <c r="A280" s="5" t="s">
        <v>94</v>
      </c>
      <c r="B280" s="5" t="s">
        <v>1487</v>
      </c>
      <c r="C280" s="5" t="s">
        <v>2503</v>
      </c>
      <c r="D280" s="5">
        <v>3780.0</v>
      </c>
      <c r="E280" s="5" t="s">
        <v>99</v>
      </c>
      <c r="F280" s="5">
        <v>1978.0</v>
      </c>
      <c r="G280" s="5" t="s">
        <v>99</v>
      </c>
      <c r="H280" s="5" t="s">
        <v>99</v>
      </c>
      <c r="I280" s="5" t="s">
        <v>130</v>
      </c>
      <c r="J280" s="5" t="s">
        <v>118</v>
      </c>
      <c r="K280" s="5" t="s">
        <v>618</v>
      </c>
      <c r="L280" s="5" t="s">
        <v>99</v>
      </c>
      <c r="M280" s="5" t="s">
        <v>273</v>
      </c>
      <c r="N280" s="5">
        <v>1.0</v>
      </c>
      <c r="O280" s="28" t="s">
        <v>2544</v>
      </c>
      <c r="P280" s="5" t="s">
        <v>2545</v>
      </c>
      <c r="Q280" s="5" t="s">
        <v>2546</v>
      </c>
      <c r="R280" s="5" t="s">
        <v>2545</v>
      </c>
      <c r="S280" s="5" t="s">
        <v>99</v>
      </c>
      <c r="T280" s="5" t="s">
        <v>99</v>
      </c>
      <c r="U280" s="5" t="s">
        <v>99</v>
      </c>
      <c r="V280" s="5" t="s">
        <v>99</v>
      </c>
      <c r="W280" s="5" t="s">
        <v>99</v>
      </c>
      <c r="X280" s="5">
        <v>200.0</v>
      </c>
      <c r="Y280" s="5" t="s">
        <v>265</v>
      </c>
      <c r="Z280" s="5" t="s">
        <v>161</v>
      </c>
      <c r="AA280" s="5" t="s">
        <v>99</v>
      </c>
      <c r="AB280" s="5" t="s">
        <v>99</v>
      </c>
      <c r="AC280" s="5" t="s">
        <v>2547</v>
      </c>
      <c r="AD280" s="5" t="s">
        <v>395</v>
      </c>
      <c r="AE280" s="5" t="s">
        <v>99</v>
      </c>
      <c r="AF280" s="5" t="s">
        <v>99</v>
      </c>
      <c r="AG280" s="5" t="s">
        <v>99</v>
      </c>
      <c r="AH280" s="15" t="s">
        <v>99</v>
      </c>
      <c r="AI280" s="22" t="s">
        <v>99</v>
      </c>
      <c r="AJ280" s="25" t="s">
        <v>99</v>
      </c>
      <c r="AK280" s="5" t="s">
        <v>112</v>
      </c>
      <c r="AL280" s="5">
        <v>1.0</v>
      </c>
      <c r="AM280" s="5" t="s">
        <v>99</v>
      </c>
      <c r="AN280" s="5" t="s">
        <v>99</v>
      </c>
      <c r="AO280" s="5" t="s">
        <v>99</v>
      </c>
      <c r="AP280" s="5" t="s">
        <v>99</v>
      </c>
      <c r="AQ280" s="5" t="s">
        <v>99</v>
      </c>
      <c r="AR280" s="5" t="s">
        <v>99</v>
      </c>
      <c r="AS280" s="5" t="s">
        <v>99</v>
      </c>
      <c r="AT280" s="5" t="s">
        <v>99</v>
      </c>
      <c r="AU280" s="5" t="s">
        <v>99</v>
      </c>
      <c r="AV280" s="5" t="s">
        <v>99</v>
      </c>
      <c r="AW280" s="5" t="s">
        <v>99</v>
      </c>
      <c r="AX280" s="5" t="s">
        <v>99</v>
      </c>
      <c r="AY280" s="5" t="s">
        <v>99</v>
      </c>
      <c r="AZ280" s="5" t="s">
        <v>99</v>
      </c>
      <c r="BA280" s="5" t="s">
        <v>99</v>
      </c>
      <c r="BB280" s="5" t="s">
        <v>99</v>
      </c>
      <c r="BC280" s="5" t="s">
        <v>99</v>
      </c>
      <c r="BD280" s="5" t="s">
        <v>99</v>
      </c>
      <c r="BE280" s="5" t="s">
        <v>99</v>
      </c>
      <c r="BF280" s="5" t="s">
        <v>99</v>
      </c>
      <c r="BG280" s="5" t="s">
        <v>99</v>
      </c>
      <c r="BH280" s="5" t="s">
        <v>99</v>
      </c>
      <c r="BI280" s="5" t="s">
        <v>99</v>
      </c>
      <c r="BJ280" s="5" t="s">
        <v>99</v>
      </c>
      <c r="BK280" s="5" t="s">
        <v>99</v>
      </c>
      <c r="BL280" s="5" t="s">
        <v>99</v>
      </c>
      <c r="BM280" s="5" t="s">
        <v>99</v>
      </c>
      <c r="BN280" s="5" t="s">
        <v>2548</v>
      </c>
      <c r="BO280" s="5" t="s">
        <v>99</v>
      </c>
      <c r="BP280" s="5" t="s">
        <v>1514</v>
      </c>
      <c r="BQ280" s="5" t="s">
        <v>113</v>
      </c>
      <c r="BR280" s="5" t="s">
        <v>99</v>
      </c>
      <c r="BS280" s="5" t="s">
        <v>99</v>
      </c>
      <c r="BT280" s="5" t="s">
        <v>99</v>
      </c>
      <c r="BU280" s="5" t="s">
        <v>99</v>
      </c>
      <c r="BV280" s="5" t="s">
        <v>99</v>
      </c>
      <c r="BW280" s="5" t="s">
        <v>99</v>
      </c>
      <c r="BX280" s="5" t="s">
        <v>99</v>
      </c>
      <c r="BY280" s="5" t="s">
        <v>99</v>
      </c>
      <c r="BZ280" s="5" t="s">
        <v>99</v>
      </c>
      <c r="CA280" s="5" t="s">
        <v>99</v>
      </c>
      <c r="CB280" s="5" t="s">
        <v>99</v>
      </c>
      <c r="CC280" s="5" t="s">
        <v>99</v>
      </c>
      <c r="CD280" s="5" t="s">
        <v>99</v>
      </c>
      <c r="CE280" s="5" t="s">
        <v>99</v>
      </c>
      <c r="CF280" s="5" t="s">
        <v>99</v>
      </c>
      <c r="CG280" s="5" t="s">
        <v>99</v>
      </c>
      <c r="CH280" s="5" t="s">
        <v>99</v>
      </c>
      <c r="CI280" s="5" t="s">
        <v>99</v>
      </c>
      <c r="CJ280" s="5" t="s">
        <v>99</v>
      </c>
      <c r="CK280" s="28" t="s">
        <v>2549</v>
      </c>
      <c r="CL280" s="5" t="s">
        <v>99</v>
      </c>
      <c r="CM280" s="5" t="s">
        <v>99</v>
      </c>
      <c r="CN280" s="5" t="s">
        <v>99</v>
      </c>
      <c r="CO280" s="5" t="s">
        <v>99</v>
      </c>
      <c r="CP280" s="13" t="s">
        <v>2550</v>
      </c>
      <c r="CQ280" s="6"/>
      <c r="CR280" s="6"/>
      <c r="CS280" s="6"/>
      <c r="CT280" s="6"/>
      <c r="CU280" s="6"/>
      <c r="CV280" s="6"/>
      <c r="CW280" s="6"/>
      <c r="CX280" s="6"/>
      <c r="CY280" s="6"/>
      <c r="CZ280" s="6"/>
    </row>
    <row r="281">
      <c r="A281" s="5" t="s">
        <v>94</v>
      </c>
      <c r="B281" s="5" t="s">
        <v>1487</v>
      </c>
      <c r="C281" s="5" t="s">
        <v>2503</v>
      </c>
      <c r="D281" s="5">
        <v>680.0</v>
      </c>
      <c r="E281" s="5" t="s">
        <v>99</v>
      </c>
      <c r="F281" s="5">
        <v>1996.0</v>
      </c>
      <c r="G281" s="5" t="s">
        <v>234</v>
      </c>
      <c r="H281" s="5" t="s">
        <v>99</v>
      </c>
      <c r="I281" s="5" t="s">
        <v>130</v>
      </c>
      <c r="J281" s="5" t="s">
        <v>101</v>
      </c>
      <c r="K281" s="5" t="s">
        <v>102</v>
      </c>
      <c r="L281" s="5" t="s">
        <v>99</v>
      </c>
      <c r="M281" s="5" t="s">
        <v>131</v>
      </c>
      <c r="N281" s="5">
        <v>1.0</v>
      </c>
      <c r="O281" s="28" t="s">
        <v>2551</v>
      </c>
      <c r="P281" s="5" t="s">
        <v>2552</v>
      </c>
      <c r="Q281" s="5" t="s">
        <v>2553</v>
      </c>
      <c r="R281" s="5" t="s">
        <v>2554</v>
      </c>
      <c r="S281" s="5" t="s">
        <v>2555</v>
      </c>
      <c r="T281" s="5">
        <v>42.383018</v>
      </c>
      <c r="U281" s="5">
        <v>-123.4835205</v>
      </c>
      <c r="V281" s="5">
        <v>292.3</v>
      </c>
      <c r="W281" s="5">
        <v>951.0</v>
      </c>
      <c r="X281" s="5">
        <v>2200.0</v>
      </c>
      <c r="Y281" s="5" t="s">
        <v>265</v>
      </c>
      <c r="Z281" s="5" t="s">
        <v>802</v>
      </c>
      <c r="AA281" s="5" t="s">
        <v>99</v>
      </c>
      <c r="AB281" s="5" t="s">
        <v>99</v>
      </c>
      <c r="AC281" s="5" t="s">
        <v>2556</v>
      </c>
      <c r="AD281" s="5" t="s">
        <v>99</v>
      </c>
      <c r="AE281" s="5" t="s">
        <v>99</v>
      </c>
      <c r="AF281" s="5" t="s">
        <v>99</v>
      </c>
      <c r="AG281" s="5">
        <v>0.1</v>
      </c>
      <c r="AH281" s="15" t="s">
        <v>99</v>
      </c>
      <c r="AI281" s="22" t="s">
        <v>99</v>
      </c>
      <c r="AJ281" s="25" t="s">
        <v>99</v>
      </c>
      <c r="AK281" s="5" t="s">
        <v>99</v>
      </c>
      <c r="AL281" s="5">
        <v>1.0</v>
      </c>
      <c r="AM281" s="5" t="s">
        <v>99</v>
      </c>
      <c r="AN281" s="5" t="s">
        <v>99</v>
      </c>
      <c r="AO281" s="5" t="s">
        <v>99</v>
      </c>
      <c r="AP281" s="5" t="s">
        <v>99</v>
      </c>
      <c r="AQ281" s="5" t="s">
        <v>99</v>
      </c>
      <c r="AR281" s="5" t="s">
        <v>99</v>
      </c>
      <c r="AS281" s="5" t="s">
        <v>99</v>
      </c>
      <c r="AT281" s="5" t="s">
        <v>99</v>
      </c>
      <c r="AU281" s="5" t="s">
        <v>99</v>
      </c>
      <c r="AV281" s="5" t="s">
        <v>99</v>
      </c>
      <c r="AW281" s="5" t="s">
        <v>99</v>
      </c>
      <c r="AX281" s="5" t="s">
        <v>99</v>
      </c>
      <c r="AY281" s="5" t="s">
        <v>99</v>
      </c>
      <c r="AZ281" s="5" t="s">
        <v>99</v>
      </c>
      <c r="BA281" s="5" t="s">
        <v>99</v>
      </c>
      <c r="BB281" s="5" t="s">
        <v>99</v>
      </c>
      <c r="BC281" s="5" t="s">
        <v>99</v>
      </c>
      <c r="BD281" s="5" t="s">
        <v>99</v>
      </c>
      <c r="BE281" s="5" t="s">
        <v>99</v>
      </c>
      <c r="BF281" s="5" t="s">
        <v>99</v>
      </c>
      <c r="BG281" s="5" t="s">
        <v>99</v>
      </c>
      <c r="BH281" s="5" t="s">
        <v>99</v>
      </c>
      <c r="BI281" s="5" t="s">
        <v>99</v>
      </c>
      <c r="BJ281" s="5" t="s">
        <v>99</v>
      </c>
      <c r="BK281" s="5" t="s">
        <v>300</v>
      </c>
      <c r="BL281" s="5" t="s">
        <v>99</v>
      </c>
      <c r="BM281" s="5" t="s">
        <v>99</v>
      </c>
      <c r="BN281" s="5" t="s">
        <v>2557</v>
      </c>
      <c r="BO281" s="5" t="s">
        <v>112</v>
      </c>
      <c r="BP281" s="5" t="s">
        <v>1352</v>
      </c>
      <c r="BQ281" s="5" t="s">
        <v>113</v>
      </c>
      <c r="BR281" s="5" t="s">
        <v>99</v>
      </c>
      <c r="BS281" s="5" t="s">
        <v>99</v>
      </c>
      <c r="BT281" s="5" t="s">
        <v>99</v>
      </c>
      <c r="BU281" s="5" t="s">
        <v>99</v>
      </c>
      <c r="BV281" s="5" t="s">
        <v>99</v>
      </c>
      <c r="BW281" s="5" t="s">
        <v>99</v>
      </c>
      <c r="BX281" s="5" t="s">
        <v>99</v>
      </c>
      <c r="BY281" s="5" t="s">
        <v>99</v>
      </c>
      <c r="BZ281" s="5" t="s">
        <v>99</v>
      </c>
      <c r="CA281" s="5" t="s">
        <v>99</v>
      </c>
      <c r="CB281" s="5" t="s">
        <v>99</v>
      </c>
      <c r="CC281" s="5" t="s">
        <v>99</v>
      </c>
      <c r="CD281" s="5" t="s">
        <v>99</v>
      </c>
      <c r="CE281" s="5" t="s">
        <v>99</v>
      </c>
      <c r="CF281" s="5" t="s">
        <v>99</v>
      </c>
      <c r="CG281" s="5" t="s">
        <v>99</v>
      </c>
      <c r="CH281" s="5" t="s">
        <v>99</v>
      </c>
      <c r="CI281" s="5" t="s">
        <v>99</v>
      </c>
      <c r="CJ281" s="5" t="s">
        <v>2558</v>
      </c>
      <c r="CK281" s="28" t="s">
        <v>2559</v>
      </c>
      <c r="CL281" s="5" t="s">
        <v>112</v>
      </c>
      <c r="CM281" s="5" t="s">
        <v>99</v>
      </c>
      <c r="CN281" s="5" t="s">
        <v>99</v>
      </c>
      <c r="CO281" s="5" t="s">
        <v>99</v>
      </c>
      <c r="CP281" s="13" t="s">
        <v>2560</v>
      </c>
      <c r="CQ281" s="6"/>
      <c r="CR281" s="6"/>
      <c r="CS281" s="6"/>
      <c r="CT281" s="6"/>
      <c r="CU281" s="6"/>
      <c r="CV281" s="6"/>
      <c r="CW281" s="6"/>
      <c r="CX281" s="6"/>
      <c r="CY281" s="6"/>
      <c r="CZ281" s="6"/>
    </row>
    <row r="282">
      <c r="A282" s="5" t="s">
        <v>94</v>
      </c>
      <c r="B282" s="5" t="s">
        <v>1487</v>
      </c>
      <c r="C282" s="5" t="s">
        <v>2503</v>
      </c>
      <c r="D282" s="5">
        <v>678.0</v>
      </c>
      <c r="E282" s="5" t="s">
        <v>99</v>
      </c>
      <c r="F282" s="5">
        <v>2000.0</v>
      </c>
      <c r="G282" s="5" t="s">
        <v>143</v>
      </c>
      <c r="H282" s="5">
        <v>1.0</v>
      </c>
      <c r="I282" s="5" t="s">
        <v>144</v>
      </c>
      <c r="J282" s="5" t="s">
        <v>101</v>
      </c>
      <c r="K282" s="5" t="s">
        <v>102</v>
      </c>
      <c r="L282" s="5" t="s">
        <v>99</v>
      </c>
      <c r="M282" s="5" t="s">
        <v>103</v>
      </c>
      <c r="N282" s="5">
        <v>5.0</v>
      </c>
      <c r="O282" s="28" t="s">
        <v>2561</v>
      </c>
      <c r="P282" s="5" t="s">
        <v>2562</v>
      </c>
      <c r="Q282" s="5" t="s">
        <v>99</v>
      </c>
      <c r="R282" s="5" t="s">
        <v>99</v>
      </c>
      <c r="S282" s="5" t="s">
        <v>2563</v>
      </c>
      <c r="T282" s="5">
        <v>42.0955805</v>
      </c>
      <c r="U282" s="5">
        <v>-123.4068611</v>
      </c>
      <c r="V282" s="5">
        <v>1317.0</v>
      </c>
      <c r="W282" s="5">
        <v>4356.0</v>
      </c>
      <c r="X282" s="5">
        <v>1700.0</v>
      </c>
      <c r="Y282" s="5" t="s">
        <v>99</v>
      </c>
      <c r="Z282" s="5" t="s">
        <v>99</v>
      </c>
      <c r="AA282" s="5" t="s">
        <v>1834</v>
      </c>
      <c r="AB282" s="5">
        <v>0.0</v>
      </c>
      <c r="AC282" s="5" t="s">
        <v>2564</v>
      </c>
      <c r="AD282" s="5" t="s">
        <v>99</v>
      </c>
      <c r="AE282" s="5" t="s">
        <v>99</v>
      </c>
      <c r="AF282" s="5" t="s">
        <v>99</v>
      </c>
      <c r="AG282" s="5" t="s">
        <v>99</v>
      </c>
      <c r="AH282" s="27">
        <f>CONVERT(AI282, "ft", "m")</f>
        <v>18.288</v>
      </c>
      <c r="AI282" s="22">
        <v>60.0</v>
      </c>
      <c r="AJ282" s="24">
        <f>CONVERT(AI282, "ft", "yd")</f>
        <v>20</v>
      </c>
      <c r="AK282" s="5" t="s">
        <v>112</v>
      </c>
      <c r="AL282" s="5">
        <v>1.0</v>
      </c>
      <c r="AM282" s="5" t="s">
        <v>99</v>
      </c>
      <c r="AN282" s="5" t="s">
        <v>99</v>
      </c>
      <c r="AO282" s="5" t="s">
        <v>99</v>
      </c>
      <c r="AP282" s="5" t="s">
        <v>99</v>
      </c>
      <c r="AQ282" s="5" t="s">
        <v>99</v>
      </c>
      <c r="AR282" s="5" t="s">
        <v>99</v>
      </c>
      <c r="AS282" s="5" t="s">
        <v>99</v>
      </c>
      <c r="AT282" s="5" t="s">
        <v>99</v>
      </c>
      <c r="AU282" s="5" t="s">
        <v>99</v>
      </c>
      <c r="AV282" s="5" t="s">
        <v>164</v>
      </c>
      <c r="AW282" s="5" t="s">
        <v>99</v>
      </c>
      <c r="AX282" s="5" t="s">
        <v>99</v>
      </c>
      <c r="AY282" s="5" t="s">
        <v>99</v>
      </c>
      <c r="AZ282" s="5" t="s">
        <v>99</v>
      </c>
      <c r="BA282" s="5" t="s">
        <v>99</v>
      </c>
      <c r="BB282" s="5" t="s">
        <v>99</v>
      </c>
      <c r="BC282" s="5" t="s">
        <v>99</v>
      </c>
      <c r="BD282" s="5" t="s">
        <v>99</v>
      </c>
      <c r="BE282" s="5" t="s">
        <v>99</v>
      </c>
      <c r="BF282" s="5" t="s">
        <v>99</v>
      </c>
      <c r="BG282" s="5" t="s">
        <v>99</v>
      </c>
      <c r="BH282" s="5" t="s">
        <v>99</v>
      </c>
      <c r="BI282" s="5" t="s">
        <v>99</v>
      </c>
      <c r="BJ282" s="5" t="s">
        <v>99</v>
      </c>
      <c r="BK282" s="5" t="s">
        <v>112</v>
      </c>
      <c r="BL282" s="5" t="s">
        <v>99</v>
      </c>
      <c r="BM282" s="5" t="s">
        <v>99</v>
      </c>
      <c r="BN282" s="5" t="s">
        <v>2565</v>
      </c>
      <c r="BO282" s="5" t="s">
        <v>99</v>
      </c>
      <c r="BP282" s="5" t="s">
        <v>1514</v>
      </c>
      <c r="BQ282" s="5" t="s">
        <v>113</v>
      </c>
      <c r="BR282" s="5" t="s">
        <v>2566</v>
      </c>
      <c r="BS282" s="5" t="s">
        <v>99</v>
      </c>
      <c r="BT282" s="5" t="s">
        <v>99</v>
      </c>
      <c r="BU282" s="5" t="s">
        <v>99</v>
      </c>
      <c r="BV282" s="5" t="s">
        <v>99</v>
      </c>
      <c r="BW282" s="5" t="s">
        <v>99</v>
      </c>
      <c r="BX282" s="5" t="s">
        <v>99</v>
      </c>
      <c r="BY282" s="5" t="s">
        <v>99</v>
      </c>
      <c r="BZ282" s="5" t="s">
        <v>99</v>
      </c>
      <c r="CA282" s="5" t="s">
        <v>99</v>
      </c>
      <c r="CB282" s="5" t="s">
        <v>99</v>
      </c>
      <c r="CC282" s="5" t="s">
        <v>99</v>
      </c>
      <c r="CD282" s="5" t="s">
        <v>99</v>
      </c>
      <c r="CE282" s="5" t="s">
        <v>99</v>
      </c>
      <c r="CF282" s="5" t="s">
        <v>99</v>
      </c>
      <c r="CG282" s="5" t="s">
        <v>99</v>
      </c>
      <c r="CH282" s="5" t="s">
        <v>99</v>
      </c>
      <c r="CI282" s="5" t="s">
        <v>99</v>
      </c>
      <c r="CJ282" s="5" t="s">
        <v>99</v>
      </c>
      <c r="CK282" s="28" t="s">
        <v>2567</v>
      </c>
      <c r="CL282" s="5" t="s">
        <v>112</v>
      </c>
      <c r="CM282" s="5" t="s">
        <v>112</v>
      </c>
      <c r="CN282" s="5" t="s">
        <v>99</v>
      </c>
      <c r="CO282" s="5" t="s">
        <v>99</v>
      </c>
      <c r="CP282" s="13" t="s">
        <v>2568</v>
      </c>
      <c r="CQ282" s="6"/>
      <c r="CR282" s="6"/>
      <c r="CS282" s="6"/>
      <c r="CT282" s="6"/>
      <c r="CU282" s="6"/>
      <c r="CV282" s="6"/>
      <c r="CW282" s="6"/>
      <c r="CX282" s="6"/>
      <c r="CY282" s="6"/>
      <c r="CZ282" s="6"/>
    </row>
    <row r="283">
      <c r="A283" s="5" t="s">
        <v>94</v>
      </c>
      <c r="B283" s="5" t="s">
        <v>1487</v>
      </c>
      <c r="C283" s="5" t="s">
        <v>2503</v>
      </c>
      <c r="D283" s="5">
        <v>6655.0</v>
      </c>
      <c r="E283" s="5" t="s">
        <v>97</v>
      </c>
      <c r="F283" s="5">
        <v>2000.0</v>
      </c>
      <c r="G283" s="5" t="s">
        <v>143</v>
      </c>
      <c r="H283" s="5">
        <v>30.0</v>
      </c>
      <c r="I283" s="5" t="s">
        <v>144</v>
      </c>
      <c r="J283" s="5" t="s">
        <v>118</v>
      </c>
      <c r="K283" s="5" t="s">
        <v>193</v>
      </c>
      <c r="L283" s="5" t="s">
        <v>99</v>
      </c>
      <c r="M283" s="5" t="s">
        <v>99</v>
      </c>
      <c r="N283" s="5">
        <v>2.0</v>
      </c>
      <c r="O283" s="28" t="s">
        <v>2569</v>
      </c>
      <c r="P283" s="5" t="s">
        <v>2570</v>
      </c>
      <c r="Q283" s="5" t="s">
        <v>99</v>
      </c>
      <c r="R283" s="5" t="s">
        <v>2530</v>
      </c>
      <c r="S283" s="5" t="s">
        <v>2563</v>
      </c>
      <c r="T283" s="5">
        <v>42.0955805</v>
      </c>
      <c r="U283" s="5">
        <v>-123.4068611</v>
      </c>
      <c r="V283" s="5">
        <v>1317.0</v>
      </c>
      <c r="W283" s="5">
        <v>4356.0</v>
      </c>
      <c r="X283" s="5">
        <v>1300.0</v>
      </c>
      <c r="Y283" s="5" t="s">
        <v>409</v>
      </c>
      <c r="Z283" s="5" t="s">
        <v>161</v>
      </c>
      <c r="AA283" s="5" t="s">
        <v>214</v>
      </c>
      <c r="AB283" s="5">
        <v>1.0</v>
      </c>
      <c r="AC283" s="5" t="s">
        <v>2564</v>
      </c>
      <c r="AD283" s="5" t="s">
        <v>99</v>
      </c>
      <c r="AE283" s="5" t="s">
        <v>99</v>
      </c>
      <c r="AF283" s="5" t="s">
        <v>99</v>
      </c>
      <c r="AG283" s="5" t="s">
        <v>99</v>
      </c>
      <c r="AH283" s="15" t="s">
        <v>99</v>
      </c>
      <c r="AI283" s="22" t="s">
        <v>99</v>
      </c>
      <c r="AJ283" s="25" t="s">
        <v>99</v>
      </c>
      <c r="AK283" s="5" t="s">
        <v>99</v>
      </c>
      <c r="AL283" s="5" t="s">
        <v>99</v>
      </c>
      <c r="AM283" s="5" t="s">
        <v>99</v>
      </c>
      <c r="AN283" s="5" t="s">
        <v>99</v>
      </c>
      <c r="AO283" s="5" t="s">
        <v>99</v>
      </c>
      <c r="AP283" s="5" t="s">
        <v>99</v>
      </c>
      <c r="AQ283" s="5" t="s">
        <v>99</v>
      </c>
      <c r="AR283" s="5" t="s">
        <v>99</v>
      </c>
      <c r="AS283" s="5" t="s">
        <v>99</v>
      </c>
      <c r="AT283" s="5" t="s">
        <v>99</v>
      </c>
      <c r="AU283" s="5" t="s">
        <v>99</v>
      </c>
      <c r="AV283" s="5" t="s">
        <v>99</v>
      </c>
      <c r="AW283" s="5" t="s">
        <v>99</v>
      </c>
      <c r="AX283" s="5" t="s">
        <v>99</v>
      </c>
      <c r="AY283" s="5" t="s">
        <v>99</v>
      </c>
      <c r="AZ283" s="5" t="s">
        <v>99</v>
      </c>
      <c r="BA283" s="5" t="s">
        <v>99</v>
      </c>
      <c r="BB283" s="5" t="s">
        <v>99</v>
      </c>
      <c r="BC283" s="5" t="s">
        <v>99</v>
      </c>
      <c r="BD283" s="5" t="s">
        <v>99</v>
      </c>
      <c r="BE283" s="5" t="s">
        <v>99</v>
      </c>
      <c r="BF283" s="5" t="s">
        <v>99</v>
      </c>
      <c r="BG283" s="5" t="s">
        <v>99</v>
      </c>
      <c r="BH283" s="5" t="s">
        <v>99</v>
      </c>
      <c r="BI283" s="5" t="s">
        <v>99</v>
      </c>
      <c r="BJ283" s="5" t="s">
        <v>99</v>
      </c>
      <c r="BK283" s="5" t="s">
        <v>99</v>
      </c>
      <c r="BL283" s="5" t="s">
        <v>99</v>
      </c>
      <c r="BM283" s="5" t="s">
        <v>99</v>
      </c>
      <c r="BN283" s="5" t="s">
        <v>99</v>
      </c>
      <c r="BO283" s="5" t="s">
        <v>99</v>
      </c>
      <c r="BP283" s="5" t="s">
        <v>99</v>
      </c>
      <c r="BQ283" s="5" t="s">
        <v>99</v>
      </c>
      <c r="BR283" s="5" t="s">
        <v>2571</v>
      </c>
      <c r="BS283" s="5" t="s">
        <v>99</v>
      </c>
      <c r="BT283" s="5" t="s">
        <v>99</v>
      </c>
      <c r="BU283" s="5" t="s">
        <v>99</v>
      </c>
      <c r="BV283" s="5" t="s">
        <v>99</v>
      </c>
      <c r="BW283" s="5" t="s">
        <v>99</v>
      </c>
      <c r="BX283" s="5" t="s">
        <v>99</v>
      </c>
      <c r="BY283" s="5" t="s">
        <v>99</v>
      </c>
      <c r="BZ283" s="5" t="s">
        <v>99</v>
      </c>
      <c r="CA283" s="5" t="s">
        <v>99</v>
      </c>
      <c r="CB283" s="5" t="s">
        <v>99</v>
      </c>
      <c r="CC283" s="5" t="s">
        <v>99</v>
      </c>
      <c r="CD283" s="5" t="s">
        <v>99</v>
      </c>
      <c r="CE283" s="5" t="s">
        <v>99</v>
      </c>
      <c r="CF283" s="5" t="s">
        <v>99</v>
      </c>
      <c r="CG283" s="5" t="s">
        <v>99</v>
      </c>
      <c r="CH283" s="5" t="s">
        <v>99</v>
      </c>
      <c r="CI283" s="5" t="s">
        <v>99</v>
      </c>
      <c r="CJ283" s="5" t="s">
        <v>99</v>
      </c>
      <c r="CK283" s="28" t="s">
        <v>2572</v>
      </c>
      <c r="CL283" s="5" t="s">
        <v>112</v>
      </c>
      <c r="CM283" s="5" t="s">
        <v>112</v>
      </c>
      <c r="CN283" s="5" t="s">
        <v>99</v>
      </c>
      <c r="CO283" s="5" t="s">
        <v>99</v>
      </c>
      <c r="CP283" s="13" t="s">
        <v>2573</v>
      </c>
      <c r="CQ283" s="6"/>
      <c r="CR283" s="6"/>
      <c r="CS283" s="6"/>
      <c r="CT283" s="6"/>
      <c r="CU283" s="6"/>
      <c r="CV283" s="6"/>
      <c r="CW283" s="6"/>
      <c r="CX283" s="6"/>
      <c r="CY283" s="6"/>
      <c r="CZ283" s="6"/>
    </row>
    <row r="284">
      <c r="A284" s="5" t="s">
        <v>94</v>
      </c>
      <c r="B284" s="5" t="s">
        <v>1487</v>
      </c>
      <c r="C284" s="5" t="s">
        <v>2503</v>
      </c>
      <c r="D284" s="5">
        <v>4481.0</v>
      </c>
      <c r="E284" s="5" t="s">
        <v>99</v>
      </c>
      <c r="F284" s="5">
        <v>2002.0</v>
      </c>
      <c r="G284" s="5" t="s">
        <v>157</v>
      </c>
      <c r="H284" s="5">
        <v>8.0</v>
      </c>
      <c r="I284" s="5" t="s">
        <v>144</v>
      </c>
      <c r="J284" s="5" t="s">
        <v>101</v>
      </c>
      <c r="K284" s="5" t="s">
        <v>102</v>
      </c>
      <c r="L284" s="5" t="s">
        <v>193</v>
      </c>
      <c r="M284" s="5" t="s">
        <v>1526</v>
      </c>
      <c r="N284" s="5">
        <v>1.0</v>
      </c>
      <c r="O284" s="28" t="s">
        <v>2574</v>
      </c>
      <c r="P284" s="5" t="s">
        <v>2575</v>
      </c>
      <c r="Q284" s="5" t="s">
        <v>2546</v>
      </c>
      <c r="R284" s="5" t="s">
        <v>2575</v>
      </c>
      <c r="S284" s="5" t="s">
        <v>2576</v>
      </c>
      <c r="T284" s="5" t="s">
        <v>99</v>
      </c>
      <c r="U284" s="5" t="s">
        <v>99</v>
      </c>
      <c r="V284" s="5" t="s">
        <v>99</v>
      </c>
      <c r="W284" s="5" t="s">
        <v>99</v>
      </c>
      <c r="X284" s="5">
        <v>1530.0</v>
      </c>
      <c r="Y284" s="5" t="s">
        <v>99</v>
      </c>
      <c r="Z284" s="5" t="s">
        <v>612</v>
      </c>
      <c r="AA284" s="5" t="s">
        <v>214</v>
      </c>
      <c r="AB284" s="5">
        <v>6.0</v>
      </c>
      <c r="AC284" s="5" t="s">
        <v>1705</v>
      </c>
      <c r="AD284" s="5" t="s">
        <v>99</v>
      </c>
      <c r="AE284" s="5" t="s">
        <v>99</v>
      </c>
      <c r="AF284" s="5" t="s">
        <v>99</v>
      </c>
      <c r="AG284" s="5" t="s">
        <v>99</v>
      </c>
      <c r="AH284" s="15" t="s">
        <v>99</v>
      </c>
      <c r="AI284" s="22" t="s">
        <v>99</v>
      </c>
      <c r="AJ284" s="25" t="s">
        <v>99</v>
      </c>
      <c r="AK284" s="5" t="s">
        <v>99</v>
      </c>
      <c r="AL284" s="5">
        <v>1.0</v>
      </c>
      <c r="AM284" s="5">
        <v>8.5</v>
      </c>
      <c r="AN284" s="5" t="s">
        <v>99</v>
      </c>
      <c r="AO284" s="5" t="s">
        <v>99</v>
      </c>
      <c r="AP284" s="5" t="s">
        <v>99</v>
      </c>
      <c r="AQ284" s="5" t="s">
        <v>99</v>
      </c>
      <c r="AR284" s="5" t="s">
        <v>99</v>
      </c>
      <c r="AS284" s="5" t="s">
        <v>99</v>
      </c>
      <c r="AT284" s="5" t="s">
        <v>99</v>
      </c>
      <c r="AU284" s="5" t="s">
        <v>99</v>
      </c>
      <c r="AV284" s="5" t="s">
        <v>2390</v>
      </c>
      <c r="AW284" s="5" t="s">
        <v>99</v>
      </c>
      <c r="AX284" s="5" t="s">
        <v>99</v>
      </c>
      <c r="AY284" s="5" t="s">
        <v>99</v>
      </c>
      <c r="AZ284" s="5" t="s">
        <v>99</v>
      </c>
      <c r="BA284" s="5" t="s">
        <v>99</v>
      </c>
      <c r="BB284" s="5" t="s">
        <v>99</v>
      </c>
      <c r="BC284" s="5" t="s">
        <v>99</v>
      </c>
      <c r="BD284" s="5" t="s">
        <v>99</v>
      </c>
      <c r="BE284" s="5" t="s">
        <v>99</v>
      </c>
      <c r="BF284" s="5" t="s">
        <v>99</v>
      </c>
      <c r="BG284" s="5" t="s">
        <v>99</v>
      </c>
      <c r="BH284" s="5" t="s">
        <v>99</v>
      </c>
      <c r="BI284" s="5" t="s">
        <v>746</v>
      </c>
      <c r="BJ284" s="5" t="s">
        <v>99</v>
      </c>
      <c r="BK284" s="5" t="s">
        <v>112</v>
      </c>
      <c r="BL284" s="5" t="s">
        <v>2577</v>
      </c>
      <c r="BM284" s="5" t="s">
        <v>99</v>
      </c>
      <c r="BN284" s="5" t="s">
        <v>1555</v>
      </c>
      <c r="BO284" s="5" t="s">
        <v>112</v>
      </c>
      <c r="BP284" s="5" t="s">
        <v>1352</v>
      </c>
      <c r="BQ284" s="5" t="s">
        <v>113</v>
      </c>
      <c r="BR284" s="5" t="s">
        <v>2578</v>
      </c>
      <c r="BS284" s="5" t="s">
        <v>99</v>
      </c>
      <c r="BT284" s="5" t="s">
        <v>99</v>
      </c>
      <c r="BU284" s="5" t="s">
        <v>99</v>
      </c>
      <c r="BV284" s="5" t="s">
        <v>99</v>
      </c>
      <c r="BW284" s="5" t="s">
        <v>99</v>
      </c>
      <c r="BX284" s="5" t="s">
        <v>99</v>
      </c>
      <c r="BY284" s="5" t="s">
        <v>99</v>
      </c>
      <c r="BZ284" s="5" t="s">
        <v>99</v>
      </c>
      <c r="CA284" s="5" t="s">
        <v>99</v>
      </c>
      <c r="CB284" s="5" t="s">
        <v>99</v>
      </c>
      <c r="CC284" s="5" t="s">
        <v>99</v>
      </c>
      <c r="CD284" s="5" t="s">
        <v>99</v>
      </c>
      <c r="CE284" s="5" t="s">
        <v>99</v>
      </c>
      <c r="CF284" s="5" t="s">
        <v>99</v>
      </c>
      <c r="CG284" s="5" t="s">
        <v>99</v>
      </c>
      <c r="CH284" s="5" t="s">
        <v>99</v>
      </c>
      <c r="CI284" s="5" t="s">
        <v>99</v>
      </c>
      <c r="CJ284" s="5" t="s">
        <v>2579</v>
      </c>
      <c r="CK284" s="28" t="s">
        <v>2580</v>
      </c>
      <c r="CL284" s="5" t="s">
        <v>99</v>
      </c>
      <c r="CM284" s="5" t="s">
        <v>99</v>
      </c>
      <c r="CN284" s="5" t="s">
        <v>99</v>
      </c>
      <c r="CO284" s="5" t="s">
        <v>99</v>
      </c>
      <c r="CP284" s="13" t="s">
        <v>2581</v>
      </c>
      <c r="CQ284" s="6"/>
      <c r="CR284" s="6"/>
      <c r="CS284" s="6"/>
      <c r="CT284" s="6"/>
      <c r="CU284" s="6"/>
      <c r="CV284" s="6"/>
      <c r="CW284" s="6"/>
      <c r="CX284" s="6"/>
      <c r="CY284" s="6"/>
      <c r="CZ284" s="6"/>
    </row>
    <row r="285">
      <c r="A285" s="5" t="s">
        <v>94</v>
      </c>
      <c r="B285" s="5" t="s">
        <v>1487</v>
      </c>
      <c r="C285" s="5" t="s">
        <v>2503</v>
      </c>
      <c r="D285" s="5">
        <v>8392.0</v>
      </c>
      <c r="E285" s="5" t="s">
        <v>97</v>
      </c>
      <c r="F285" s="5">
        <v>2002.0</v>
      </c>
      <c r="G285" s="5" t="s">
        <v>143</v>
      </c>
      <c r="H285" s="5" t="s">
        <v>99</v>
      </c>
      <c r="I285" s="5" t="s">
        <v>144</v>
      </c>
      <c r="J285" s="5" t="s">
        <v>101</v>
      </c>
      <c r="K285" s="5" t="s">
        <v>102</v>
      </c>
      <c r="L285" s="5" t="s">
        <v>99</v>
      </c>
      <c r="M285" s="5" t="s">
        <v>209</v>
      </c>
      <c r="N285" s="5">
        <v>2.0</v>
      </c>
      <c r="O285" s="28" t="s">
        <v>2582</v>
      </c>
      <c r="P285" s="5" t="s">
        <v>2583</v>
      </c>
      <c r="Q285" s="5" t="s">
        <v>2529</v>
      </c>
      <c r="R285" s="5" t="s">
        <v>2584</v>
      </c>
      <c r="S285" s="5" t="s">
        <v>2585</v>
      </c>
      <c r="T285" s="5" t="s">
        <v>99</v>
      </c>
      <c r="U285" s="5" t="s">
        <v>99</v>
      </c>
      <c r="V285" s="5" t="s">
        <v>99</v>
      </c>
      <c r="W285" s="5" t="s">
        <v>99</v>
      </c>
      <c r="X285" s="5">
        <v>2345.0</v>
      </c>
      <c r="Y285" s="5" t="s">
        <v>99</v>
      </c>
      <c r="Z285" s="5" t="s">
        <v>99</v>
      </c>
      <c r="AA285" s="5" t="s">
        <v>99</v>
      </c>
      <c r="AB285" s="5" t="s">
        <v>99</v>
      </c>
      <c r="AC285" s="5" t="s">
        <v>2586</v>
      </c>
      <c r="AD285" s="5" t="s">
        <v>99</v>
      </c>
      <c r="AE285" s="5" t="s">
        <v>99</v>
      </c>
      <c r="AF285" s="5" t="s">
        <v>99</v>
      </c>
      <c r="AG285" s="5" t="s">
        <v>99</v>
      </c>
      <c r="AH285" s="5" t="s">
        <v>99</v>
      </c>
      <c r="AI285" s="5" t="s">
        <v>99</v>
      </c>
      <c r="AJ285" s="5" t="s">
        <v>99</v>
      </c>
      <c r="AK285" s="5" t="s">
        <v>99</v>
      </c>
      <c r="AL285" s="5">
        <v>1.0</v>
      </c>
      <c r="AM285" s="5">
        <v>8.0</v>
      </c>
      <c r="AN285" s="5" t="s">
        <v>99</v>
      </c>
      <c r="AO285" s="5" t="s">
        <v>99</v>
      </c>
      <c r="AP285" s="5" t="s">
        <v>99</v>
      </c>
      <c r="AQ285" s="5" t="s">
        <v>99</v>
      </c>
      <c r="AR285" s="5" t="s">
        <v>99</v>
      </c>
      <c r="AS285" s="5" t="s">
        <v>99</v>
      </c>
      <c r="AT285" s="5" t="s">
        <v>99</v>
      </c>
      <c r="AU285" s="5" t="s">
        <v>99</v>
      </c>
      <c r="AV285" s="5" t="s">
        <v>110</v>
      </c>
      <c r="AW285" s="5" t="s">
        <v>99</v>
      </c>
      <c r="AX285" s="5" t="s">
        <v>99</v>
      </c>
      <c r="AY285" s="5" t="s">
        <v>99</v>
      </c>
      <c r="AZ285" s="5" t="s">
        <v>99</v>
      </c>
      <c r="BA285" s="5" t="s">
        <v>99</v>
      </c>
      <c r="BB285" s="5" t="s">
        <v>99</v>
      </c>
      <c r="BC285" s="5" t="s">
        <v>99</v>
      </c>
      <c r="BD285" s="5" t="s">
        <v>99</v>
      </c>
      <c r="BE285" s="5" t="s">
        <v>99</v>
      </c>
      <c r="BF285" s="5" t="s">
        <v>650</v>
      </c>
      <c r="BG285" s="5" t="s">
        <v>112</v>
      </c>
      <c r="BH285" s="5" t="s">
        <v>99</v>
      </c>
      <c r="BI285" s="5" t="s">
        <v>746</v>
      </c>
      <c r="BJ285" s="5" t="s">
        <v>99</v>
      </c>
      <c r="BK285" s="5" t="s">
        <v>99</v>
      </c>
      <c r="BL285" s="5" t="s">
        <v>2587</v>
      </c>
      <c r="BM285" s="5" t="s">
        <v>99</v>
      </c>
      <c r="BN285" s="5" t="s">
        <v>209</v>
      </c>
      <c r="BO285" s="5" t="s">
        <v>99</v>
      </c>
      <c r="BP285" s="5" t="s">
        <v>2588</v>
      </c>
      <c r="BQ285" s="5" t="s">
        <v>113</v>
      </c>
      <c r="BR285" s="5" t="s">
        <v>99</v>
      </c>
      <c r="BS285" s="5" t="s">
        <v>99</v>
      </c>
      <c r="BT285" s="5" t="s">
        <v>99</v>
      </c>
      <c r="BU285" s="5" t="s">
        <v>99</v>
      </c>
      <c r="BV285" s="5" t="s">
        <v>99</v>
      </c>
      <c r="BW285" s="5" t="s">
        <v>99</v>
      </c>
      <c r="BX285" s="5" t="s">
        <v>99</v>
      </c>
      <c r="BY285" s="5" t="s">
        <v>99</v>
      </c>
      <c r="BZ285" s="5" t="s">
        <v>99</v>
      </c>
      <c r="CA285" s="5" t="s">
        <v>99</v>
      </c>
      <c r="CB285" s="5" t="s">
        <v>99</v>
      </c>
      <c r="CC285" s="5" t="s">
        <v>99</v>
      </c>
      <c r="CD285" s="5" t="s">
        <v>99</v>
      </c>
      <c r="CE285" s="5" t="s">
        <v>99</v>
      </c>
      <c r="CF285" s="5" t="s">
        <v>99</v>
      </c>
      <c r="CG285" s="5" t="s">
        <v>99</v>
      </c>
      <c r="CH285" s="5" t="s">
        <v>99</v>
      </c>
      <c r="CI285" s="5" t="s">
        <v>99</v>
      </c>
      <c r="CJ285" s="5" t="s">
        <v>2589</v>
      </c>
      <c r="CK285" s="28" t="s">
        <v>2590</v>
      </c>
      <c r="CL285" s="5" t="s">
        <v>99</v>
      </c>
      <c r="CM285" s="5" t="s">
        <v>112</v>
      </c>
      <c r="CN285" s="5" t="s">
        <v>99</v>
      </c>
      <c r="CO285" s="5" t="s">
        <v>99</v>
      </c>
      <c r="CP285" s="13" t="s">
        <v>2591</v>
      </c>
      <c r="CQ285" s="6"/>
      <c r="CR285" s="6"/>
      <c r="CS285" s="6"/>
      <c r="CT285" s="6"/>
      <c r="CU285" s="6"/>
      <c r="CV285" s="6"/>
      <c r="CW285" s="6"/>
      <c r="CX285" s="6"/>
      <c r="CY285" s="6"/>
      <c r="CZ285" s="6"/>
    </row>
    <row r="286">
      <c r="A286" s="5" t="s">
        <v>94</v>
      </c>
      <c r="B286" s="5" t="s">
        <v>1487</v>
      </c>
      <c r="C286" s="5" t="s">
        <v>2503</v>
      </c>
      <c r="D286" s="5">
        <v>14891.0</v>
      </c>
      <c r="E286" s="5" t="s">
        <v>2592</v>
      </c>
      <c r="F286" s="5">
        <v>2005.0</v>
      </c>
      <c r="G286" s="5" t="s">
        <v>99</v>
      </c>
      <c r="H286" s="5" t="s">
        <v>99</v>
      </c>
      <c r="I286" s="5" t="s">
        <v>208</v>
      </c>
      <c r="J286" s="5" t="s">
        <v>118</v>
      </c>
      <c r="K286" s="5" t="s">
        <v>193</v>
      </c>
      <c r="L286" s="5" t="s">
        <v>99</v>
      </c>
      <c r="M286" s="5" t="s">
        <v>99</v>
      </c>
      <c r="N286" s="5">
        <v>1.0</v>
      </c>
      <c r="O286" s="28" t="s">
        <v>2593</v>
      </c>
      <c r="P286" s="5" t="s">
        <v>2594</v>
      </c>
      <c r="Q286" s="5" t="s">
        <v>2519</v>
      </c>
      <c r="R286" s="5" t="s">
        <v>2595</v>
      </c>
      <c r="S286" s="5" t="s">
        <v>2596</v>
      </c>
      <c r="T286" s="5" t="s">
        <v>99</v>
      </c>
      <c r="U286" s="5" t="s">
        <v>99</v>
      </c>
      <c r="V286" s="5" t="s">
        <v>99</v>
      </c>
      <c r="W286" s="5" t="s">
        <v>99</v>
      </c>
      <c r="X286" s="5">
        <v>1400.0</v>
      </c>
      <c r="Y286" s="5" t="s">
        <v>99</v>
      </c>
      <c r="Z286" s="5" t="s">
        <v>99</v>
      </c>
      <c r="AA286" s="5" t="s">
        <v>99</v>
      </c>
      <c r="AB286" s="5" t="s">
        <v>99</v>
      </c>
      <c r="AC286" s="5" t="s">
        <v>2597</v>
      </c>
      <c r="AD286" s="5" t="s">
        <v>99</v>
      </c>
      <c r="AE286" s="5" t="s">
        <v>112</v>
      </c>
      <c r="AF286" s="5" t="s">
        <v>99</v>
      </c>
      <c r="AG286" s="5" t="s">
        <v>99</v>
      </c>
      <c r="AH286" s="27">
        <f>CONVERT(AI286, "ft", "m")</f>
        <v>402.336</v>
      </c>
      <c r="AI286" s="8">
        <f>5280*0.25</f>
        <v>1320</v>
      </c>
      <c r="AJ286" s="24">
        <f>CONVERT(AI286, "ft", "yd")</f>
        <v>440</v>
      </c>
      <c r="AK286" s="5" t="s">
        <v>99</v>
      </c>
      <c r="AL286" s="5">
        <v>1.0</v>
      </c>
      <c r="AM286" s="5" t="s">
        <v>99</v>
      </c>
      <c r="AN286" s="5" t="s">
        <v>99</v>
      </c>
      <c r="AO286" s="5" t="s">
        <v>99</v>
      </c>
      <c r="AP286" s="5" t="s">
        <v>99</v>
      </c>
      <c r="AQ286" s="5" t="s">
        <v>99</v>
      </c>
      <c r="AR286" s="5" t="s">
        <v>99</v>
      </c>
      <c r="AS286" s="5" t="s">
        <v>99</v>
      </c>
      <c r="AT286" s="5" t="s">
        <v>99</v>
      </c>
      <c r="AU286" s="5" t="s">
        <v>99</v>
      </c>
      <c r="AV286" s="5" t="s">
        <v>99</v>
      </c>
      <c r="AW286" s="5" t="s">
        <v>99</v>
      </c>
      <c r="AX286" s="5" t="s">
        <v>99</v>
      </c>
      <c r="AY286" s="5" t="s">
        <v>99</v>
      </c>
      <c r="AZ286" s="5" t="s">
        <v>99</v>
      </c>
      <c r="BA286" s="5" t="s">
        <v>99</v>
      </c>
      <c r="BB286" s="5" t="s">
        <v>99</v>
      </c>
      <c r="BC286" s="5" t="s">
        <v>99</v>
      </c>
      <c r="BD286" s="5" t="s">
        <v>99</v>
      </c>
      <c r="BE286" s="5" t="s">
        <v>99</v>
      </c>
      <c r="BF286" s="5" t="s">
        <v>99</v>
      </c>
      <c r="BG286" s="5" t="s">
        <v>99</v>
      </c>
      <c r="BH286" s="5" t="s">
        <v>99</v>
      </c>
      <c r="BI286" s="5" t="s">
        <v>99</v>
      </c>
      <c r="BJ286" s="5" t="s">
        <v>99</v>
      </c>
      <c r="BK286" s="5" t="s">
        <v>99</v>
      </c>
      <c r="BL286" s="5" t="s">
        <v>99</v>
      </c>
      <c r="BM286" s="5" t="s">
        <v>99</v>
      </c>
      <c r="BN286" s="5" t="s">
        <v>99</v>
      </c>
      <c r="BO286" s="5" t="s">
        <v>99</v>
      </c>
      <c r="BP286" s="5" t="s">
        <v>99</v>
      </c>
      <c r="BQ286" s="5" t="s">
        <v>99</v>
      </c>
      <c r="BR286" s="5" t="s">
        <v>2598</v>
      </c>
      <c r="BS286" s="5" t="s">
        <v>99</v>
      </c>
      <c r="BT286" s="5" t="s">
        <v>99</v>
      </c>
      <c r="BU286" s="5" t="s">
        <v>99</v>
      </c>
      <c r="BV286" s="5" t="s">
        <v>99</v>
      </c>
      <c r="BW286" s="5" t="s">
        <v>99</v>
      </c>
      <c r="BX286" s="5" t="s">
        <v>99</v>
      </c>
      <c r="BY286" s="5" t="s">
        <v>99</v>
      </c>
      <c r="BZ286" s="5" t="s">
        <v>99</v>
      </c>
      <c r="CA286" s="5" t="s">
        <v>99</v>
      </c>
      <c r="CB286" s="5" t="s">
        <v>99</v>
      </c>
      <c r="CC286" s="5" t="s">
        <v>99</v>
      </c>
      <c r="CD286" s="5" t="s">
        <v>99</v>
      </c>
      <c r="CE286" s="5" t="s">
        <v>99</v>
      </c>
      <c r="CF286" s="5" t="s">
        <v>99</v>
      </c>
      <c r="CG286" s="5" t="s">
        <v>99</v>
      </c>
      <c r="CH286" s="5" t="s">
        <v>99</v>
      </c>
      <c r="CI286" s="5" t="s">
        <v>99</v>
      </c>
      <c r="CJ286" s="5" t="s">
        <v>2599</v>
      </c>
      <c r="CK286" s="28" t="s">
        <v>2600</v>
      </c>
      <c r="CL286" s="5" t="s">
        <v>99</v>
      </c>
      <c r="CM286" s="5" t="s">
        <v>99</v>
      </c>
      <c r="CN286" s="5" t="s">
        <v>99</v>
      </c>
      <c r="CO286" s="5" t="s">
        <v>99</v>
      </c>
      <c r="CP286" s="13" t="s">
        <v>2601</v>
      </c>
      <c r="CQ286" s="6"/>
      <c r="CR286" s="6"/>
      <c r="CS286" s="6"/>
      <c r="CT286" s="6"/>
      <c r="CU286" s="6"/>
      <c r="CV286" s="6"/>
      <c r="CW286" s="6"/>
      <c r="CX286" s="6"/>
      <c r="CY286" s="6"/>
      <c r="CZ286" s="6"/>
    </row>
    <row r="287">
      <c r="A287" s="5" t="s">
        <v>94</v>
      </c>
      <c r="B287" s="5" t="s">
        <v>1487</v>
      </c>
      <c r="C287" s="5" t="s">
        <v>2503</v>
      </c>
      <c r="D287" s="5">
        <v>12019.0</v>
      </c>
      <c r="E287" s="5" t="s">
        <v>97</v>
      </c>
      <c r="F287" s="5">
        <v>2005.0</v>
      </c>
      <c r="G287" s="5" t="s">
        <v>157</v>
      </c>
      <c r="H287" s="5" t="s">
        <v>99</v>
      </c>
      <c r="I287" s="5" t="s">
        <v>144</v>
      </c>
      <c r="J287" s="5" t="s">
        <v>101</v>
      </c>
      <c r="K287" s="5" t="s">
        <v>102</v>
      </c>
      <c r="L287" s="5" t="s">
        <v>99</v>
      </c>
      <c r="M287" s="5" t="s">
        <v>273</v>
      </c>
      <c r="N287" s="5">
        <v>1.0</v>
      </c>
      <c r="O287" s="28" t="s">
        <v>2602</v>
      </c>
      <c r="P287" s="5" t="s">
        <v>2603</v>
      </c>
      <c r="Q287" s="5" t="s">
        <v>2546</v>
      </c>
      <c r="R287" s="5" t="s">
        <v>2604</v>
      </c>
      <c r="S287" s="5" t="s">
        <v>2576</v>
      </c>
      <c r="T287" s="5" t="s">
        <v>99</v>
      </c>
      <c r="U287" s="5" t="s">
        <v>99</v>
      </c>
      <c r="V287" s="5" t="s">
        <v>99</v>
      </c>
      <c r="W287" s="5" t="s">
        <v>99</v>
      </c>
      <c r="X287" s="5">
        <v>230.0</v>
      </c>
      <c r="Y287" s="5" t="s">
        <v>99</v>
      </c>
      <c r="Z287" s="5" t="s">
        <v>99</v>
      </c>
      <c r="AA287" s="5" t="s">
        <v>99</v>
      </c>
      <c r="AB287" s="5" t="s">
        <v>99</v>
      </c>
      <c r="AC287" s="5" t="s">
        <v>2605</v>
      </c>
      <c r="AD287" s="5" t="s">
        <v>2606</v>
      </c>
      <c r="AE287" s="5" t="s">
        <v>99</v>
      </c>
      <c r="AF287" s="5" t="s">
        <v>99</v>
      </c>
      <c r="AG287" s="5" t="s">
        <v>99</v>
      </c>
      <c r="AH287" s="15" t="s">
        <v>99</v>
      </c>
      <c r="AI287" s="22" t="s">
        <v>99</v>
      </c>
      <c r="AJ287" s="25" t="s">
        <v>99</v>
      </c>
      <c r="AK287" s="5" t="s">
        <v>99</v>
      </c>
      <c r="AL287" s="5">
        <v>1.0</v>
      </c>
      <c r="AM287" s="5" t="s">
        <v>99</v>
      </c>
      <c r="AN287" s="5" t="s">
        <v>99</v>
      </c>
      <c r="AO287" s="5" t="s">
        <v>99</v>
      </c>
      <c r="AP287" s="5" t="s">
        <v>99</v>
      </c>
      <c r="AQ287" s="5" t="s">
        <v>99</v>
      </c>
      <c r="AR287" s="5" t="s">
        <v>99</v>
      </c>
      <c r="AS287" s="5" t="s">
        <v>99</v>
      </c>
      <c r="AT287" s="5" t="s">
        <v>99</v>
      </c>
      <c r="AU287" s="5" t="s">
        <v>99</v>
      </c>
      <c r="AV287" s="5" t="s">
        <v>99</v>
      </c>
      <c r="AW287" s="5" t="s">
        <v>99</v>
      </c>
      <c r="AX287" s="5" t="s">
        <v>99</v>
      </c>
      <c r="AY287" s="5" t="s">
        <v>99</v>
      </c>
      <c r="AZ287" s="5" t="s">
        <v>99</v>
      </c>
      <c r="BA287" s="5" t="s">
        <v>99</v>
      </c>
      <c r="BB287" s="5" t="s">
        <v>99</v>
      </c>
      <c r="BC287" s="5" t="s">
        <v>99</v>
      </c>
      <c r="BD287" s="5" t="s">
        <v>99</v>
      </c>
      <c r="BE287" s="5" t="s">
        <v>99</v>
      </c>
      <c r="BF287" s="5" t="s">
        <v>99</v>
      </c>
      <c r="BG287" s="5" t="s">
        <v>99</v>
      </c>
      <c r="BH287" s="5" t="s">
        <v>99</v>
      </c>
      <c r="BI287" s="5" t="s">
        <v>99</v>
      </c>
      <c r="BJ287" s="5" t="s">
        <v>99</v>
      </c>
      <c r="BK287" s="5" t="s">
        <v>112</v>
      </c>
      <c r="BL287" s="5" t="s">
        <v>99</v>
      </c>
      <c r="BM287" s="5" t="s">
        <v>99</v>
      </c>
      <c r="BN287" s="5" t="s">
        <v>2607</v>
      </c>
      <c r="BO287" s="5" t="s">
        <v>99</v>
      </c>
      <c r="BP287" s="5" t="s">
        <v>1514</v>
      </c>
      <c r="BQ287" s="5" t="s">
        <v>113</v>
      </c>
      <c r="BR287" s="5" t="s">
        <v>99</v>
      </c>
      <c r="BS287" s="5" t="s">
        <v>99</v>
      </c>
      <c r="BT287" s="5" t="s">
        <v>99</v>
      </c>
      <c r="BU287" s="5" t="s">
        <v>99</v>
      </c>
      <c r="BV287" s="5" t="s">
        <v>99</v>
      </c>
      <c r="BW287" s="5" t="s">
        <v>99</v>
      </c>
      <c r="BX287" s="5" t="s">
        <v>99</v>
      </c>
      <c r="BY287" s="5" t="s">
        <v>99</v>
      </c>
      <c r="BZ287" s="5" t="s">
        <v>99</v>
      </c>
      <c r="CA287" s="5" t="s">
        <v>99</v>
      </c>
      <c r="CB287" s="5" t="s">
        <v>99</v>
      </c>
      <c r="CC287" s="5" t="s">
        <v>99</v>
      </c>
      <c r="CD287" s="5" t="s">
        <v>99</v>
      </c>
      <c r="CE287" s="5" t="s">
        <v>99</v>
      </c>
      <c r="CF287" s="5" t="s">
        <v>99</v>
      </c>
      <c r="CG287" s="5" t="s">
        <v>99</v>
      </c>
      <c r="CH287" s="5" t="s">
        <v>99</v>
      </c>
      <c r="CI287" s="5" t="s">
        <v>99</v>
      </c>
      <c r="CJ287" s="5" t="s">
        <v>2608</v>
      </c>
      <c r="CK287" s="28" t="s">
        <v>2609</v>
      </c>
      <c r="CL287" s="5" t="s">
        <v>99</v>
      </c>
      <c r="CM287" s="5" t="s">
        <v>99</v>
      </c>
      <c r="CN287" s="5" t="s">
        <v>99</v>
      </c>
      <c r="CO287" s="5" t="s">
        <v>99</v>
      </c>
      <c r="CP287" s="13" t="s">
        <v>2610</v>
      </c>
      <c r="CQ287" s="6"/>
      <c r="CR287" s="6"/>
      <c r="CS287" s="6"/>
      <c r="CT287" s="6"/>
      <c r="CU287" s="6"/>
      <c r="CV287" s="6"/>
      <c r="CW287" s="6"/>
      <c r="CX287" s="6"/>
      <c r="CY287" s="6"/>
      <c r="CZ287" s="6"/>
    </row>
    <row r="288">
      <c r="A288" s="5" t="s">
        <v>94</v>
      </c>
      <c r="B288" s="5" t="s">
        <v>1487</v>
      </c>
      <c r="C288" s="5" t="s">
        <v>2503</v>
      </c>
      <c r="D288" s="5">
        <v>26646.0</v>
      </c>
      <c r="E288" s="5" t="s">
        <v>2611</v>
      </c>
      <c r="F288" s="5">
        <v>2006.0</v>
      </c>
      <c r="G288" s="5" t="s">
        <v>99</v>
      </c>
      <c r="H288" s="5" t="s">
        <v>99</v>
      </c>
      <c r="I288" s="5" t="s">
        <v>100</v>
      </c>
      <c r="J288" s="5" t="s">
        <v>101</v>
      </c>
      <c r="K288" s="5" t="s">
        <v>102</v>
      </c>
      <c r="L288" s="5" t="s">
        <v>99</v>
      </c>
      <c r="M288" s="5" t="s">
        <v>131</v>
      </c>
      <c r="N288" s="5">
        <v>2.0</v>
      </c>
      <c r="O288" s="28" t="s">
        <v>2612</v>
      </c>
      <c r="P288" s="5" t="s">
        <v>2613</v>
      </c>
      <c r="Q288" s="5" t="s">
        <v>2529</v>
      </c>
      <c r="R288" s="5" t="s">
        <v>2554</v>
      </c>
      <c r="S288" s="5" t="s">
        <v>99</v>
      </c>
      <c r="T288" s="5" t="s">
        <v>99</v>
      </c>
      <c r="U288" s="5" t="s">
        <v>99</v>
      </c>
      <c r="V288" s="5" t="s">
        <v>99</v>
      </c>
      <c r="W288" s="5" t="s">
        <v>99</v>
      </c>
      <c r="X288" s="5">
        <v>1600.0</v>
      </c>
      <c r="Y288" s="5" t="s">
        <v>265</v>
      </c>
      <c r="Z288" s="5" t="s">
        <v>99</v>
      </c>
      <c r="AA288" s="5" t="s">
        <v>99</v>
      </c>
      <c r="AB288" s="5" t="s">
        <v>99</v>
      </c>
      <c r="AC288" s="5" t="s">
        <v>1705</v>
      </c>
      <c r="AD288" s="5" t="s">
        <v>99</v>
      </c>
      <c r="AE288" s="5" t="s">
        <v>99</v>
      </c>
      <c r="AF288" s="5" t="s">
        <v>99</v>
      </c>
      <c r="AG288" s="5" t="s">
        <v>99</v>
      </c>
      <c r="AH288" s="27">
        <f t="shared" ref="AH288:AH289" si="68">CONVERT(AI288, "ft", "m")</f>
        <v>19.05</v>
      </c>
      <c r="AI288" s="8">
        <f>(50+75)/2</f>
        <v>62.5</v>
      </c>
      <c r="AJ288" s="24">
        <f t="shared" ref="AJ288:AJ289" si="69">CONVERT(AI288, "ft", "yd")</f>
        <v>20.83333333</v>
      </c>
      <c r="AK288" s="5" t="s">
        <v>112</v>
      </c>
      <c r="AL288" s="5">
        <v>1.0</v>
      </c>
      <c r="AM288" s="5" t="s">
        <v>99</v>
      </c>
      <c r="AN288" s="5" t="s">
        <v>99</v>
      </c>
      <c r="AO288" s="5" t="s">
        <v>99</v>
      </c>
      <c r="AP288" s="5" t="s">
        <v>99</v>
      </c>
      <c r="AQ288" s="5" t="s">
        <v>99</v>
      </c>
      <c r="AR288" s="5" t="s">
        <v>99</v>
      </c>
      <c r="AS288" s="5" t="s">
        <v>99</v>
      </c>
      <c r="AT288" s="5" t="s">
        <v>99</v>
      </c>
      <c r="AU288" s="5" t="s">
        <v>99</v>
      </c>
      <c r="AV288" s="5" t="s">
        <v>281</v>
      </c>
      <c r="AW288" s="5" t="s">
        <v>99</v>
      </c>
      <c r="AX288" s="5" t="s">
        <v>99</v>
      </c>
      <c r="AY288" s="5" t="s">
        <v>99</v>
      </c>
      <c r="AZ288" s="5" t="s">
        <v>99</v>
      </c>
      <c r="BA288" s="5" t="s">
        <v>99</v>
      </c>
      <c r="BB288" s="5" t="s">
        <v>99</v>
      </c>
      <c r="BC288" s="5" t="s">
        <v>99</v>
      </c>
      <c r="BD288" s="5" t="s">
        <v>99</v>
      </c>
      <c r="BE288" s="5" t="s">
        <v>99</v>
      </c>
      <c r="BF288" s="5" t="s">
        <v>99</v>
      </c>
      <c r="BG288" s="5" t="s">
        <v>99</v>
      </c>
      <c r="BH288" s="5" t="s">
        <v>99</v>
      </c>
      <c r="BI288" s="5" t="s">
        <v>99</v>
      </c>
      <c r="BJ288" s="5" t="s">
        <v>99</v>
      </c>
      <c r="BK288" s="5" t="s">
        <v>99</v>
      </c>
      <c r="BL288" s="5" t="s">
        <v>99</v>
      </c>
      <c r="BM288" s="5" t="s">
        <v>99</v>
      </c>
      <c r="BN288" s="5" t="s">
        <v>2614</v>
      </c>
      <c r="BO288" s="5" t="s">
        <v>99</v>
      </c>
      <c r="BP288" s="5" t="s">
        <v>2615</v>
      </c>
      <c r="BQ288" s="5" t="s">
        <v>113</v>
      </c>
      <c r="BR288" s="5" t="s">
        <v>99</v>
      </c>
      <c r="BS288" s="5" t="s">
        <v>99</v>
      </c>
      <c r="BT288" s="5" t="s">
        <v>99</v>
      </c>
      <c r="BU288" s="5" t="s">
        <v>99</v>
      </c>
      <c r="BV288" s="5" t="s">
        <v>99</v>
      </c>
      <c r="BW288" s="5" t="s">
        <v>99</v>
      </c>
      <c r="BX288" s="5" t="s">
        <v>99</v>
      </c>
      <c r="BY288" s="5" t="s">
        <v>99</v>
      </c>
      <c r="BZ288" s="5" t="s">
        <v>99</v>
      </c>
      <c r="CA288" s="5" t="s">
        <v>99</v>
      </c>
      <c r="CB288" s="5" t="s">
        <v>99</v>
      </c>
      <c r="CC288" s="5" t="s">
        <v>99</v>
      </c>
      <c r="CD288" s="5" t="s">
        <v>99</v>
      </c>
      <c r="CE288" s="5" t="s">
        <v>99</v>
      </c>
      <c r="CF288" s="5" t="s">
        <v>99</v>
      </c>
      <c r="CG288" s="5" t="s">
        <v>99</v>
      </c>
      <c r="CH288" s="5" t="s">
        <v>99</v>
      </c>
      <c r="CI288" s="5" t="s">
        <v>99</v>
      </c>
      <c r="CJ288" s="5" t="s">
        <v>99</v>
      </c>
      <c r="CK288" s="28" t="s">
        <v>2616</v>
      </c>
      <c r="CL288" s="5" t="s">
        <v>99</v>
      </c>
      <c r="CM288" s="5" t="s">
        <v>99</v>
      </c>
      <c r="CN288" s="5" t="s">
        <v>99</v>
      </c>
      <c r="CO288" s="5" t="s">
        <v>99</v>
      </c>
      <c r="CP288" s="13" t="s">
        <v>2617</v>
      </c>
      <c r="CQ288" s="6"/>
      <c r="CR288" s="6"/>
      <c r="CS288" s="6"/>
      <c r="CT288" s="6"/>
      <c r="CU288" s="6"/>
      <c r="CV288" s="6"/>
      <c r="CW288" s="6"/>
      <c r="CX288" s="6"/>
      <c r="CY288" s="6"/>
      <c r="CZ288" s="6"/>
    </row>
    <row r="289">
      <c r="A289" s="5" t="s">
        <v>94</v>
      </c>
      <c r="B289" s="5" t="s">
        <v>1487</v>
      </c>
      <c r="C289" s="5" t="s">
        <v>2503</v>
      </c>
      <c r="D289" s="5">
        <v>24892.0</v>
      </c>
      <c r="E289" s="5" t="s">
        <v>2592</v>
      </c>
      <c r="F289" s="5">
        <v>2006.0</v>
      </c>
      <c r="G289" s="5" t="s">
        <v>191</v>
      </c>
      <c r="H289" s="5">
        <v>21.0</v>
      </c>
      <c r="I289" s="5" t="s">
        <v>144</v>
      </c>
      <c r="J289" s="5" t="s">
        <v>118</v>
      </c>
      <c r="K289" s="5" t="s">
        <v>193</v>
      </c>
      <c r="L289" s="5" t="s">
        <v>99</v>
      </c>
      <c r="M289" s="5" t="s">
        <v>99</v>
      </c>
      <c r="N289" s="5">
        <v>2.0</v>
      </c>
      <c r="O289" s="28" t="s">
        <v>2618</v>
      </c>
      <c r="P289" s="28" t="s">
        <v>2619</v>
      </c>
      <c r="Q289" s="5" t="s">
        <v>2519</v>
      </c>
      <c r="R289" s="5" t="s">
        <v>2620</v>
      </c>
      <c r="S289" s="5" t="s">
        <v>2621</v>
      </c>
      <c r="T289" s="5" t="s">
        <v>99</v>
      </c>
      <c r="U289" s="5" t="s">
        <v>99</v>
      </c>
      <c r="V289" s="5" t="s">
        <v>99</v>
      </c>
      <c r="W289" s="5" t="s">
        <v>99</v>
      </c>
      <c r="X289" s="5">
        <v>800.0</v>
      </c>
      <c r="Y289" s="5" t="s">
        <v>99</v>
      </c>
      <c r="Z289" s="5" t="s">
        <v>161</v>
      </c>
      <c r="AA289" s="5" t="s">
        <v>214</v>
      </c>
      <c r="AB289" s="5">
        <v>5.0</v>
      </c>
      <c r="AC289" s="5" t="s">
        <v>2622</v>
      </c>
      <c r="AD289" s="5" t="s">
        <v>99</v>
      </c>
      <c r="AE289" s="5" t="s">
        <v>99</v>
      </c>
      <c r="AF289" s="5" t="s">
        <v>99</v>
      </c>
      <c r="AG289" s="5" t="s">
        <v>99</v>
      </c>
      <c r="AH289" s="27">
        <f t="shared" si="68"/>
        <v>54.864</v>
      </c>
      <c r="AI289" s="22">
        <v>180.0</v>
      </c>
      <c r="AJ289" s="24">
        <f t="shared" si="69"/>
        <v>60</v>
      </c>
      <c r="AK289" s="5" t="s">
        <v>99</v>
      </c>
      <c r="AL289" s="5" t="s">
        <v>99</v>
      </c>
      <c r="AM289" s="5" t="s">
        <v>99</v>
      </c>
      <c r="AN289" s="5" t="s">
        <v>99</v>
      </c>
      <c r="AO289" s="5" t="s">
        <v>99</v>
      </c>
      <c r="AP289" s="5" t="s">
        <v>99</v>
      </c>
      <c r="AQ289" s="5" t="s">
        <v>99</v>
      </c>
      <c r="AR289" s="5" t="s">
        <v>99</v>
      </c>
      <c r="AS289" s="5" t="s">
        <v>99</v>
      </c>
      <c r="AT289" s="5" t="s">
        <v>99</v>
      </c>
      <c r="AU289" s="5" t="s">
        <v>99</v>
      </c>
      <c r="AV289" s="5" t="s">
        <v>99</v>
      </c>
      <c r="AW289" s="5" t="s">
        <v>99</v>
      </c>
      <c r="AX289" s="5" t="s">
        <v>99</v>
      </c>
      <c r="AY289" s="5" t="s">
        <v>99</v>
      </c>
      <c r="AZ289" s="5" t="s">
        <v>99</v>
      </c>
      <c r="BA289" s="5" t="s">
        <v>99</v>
      </c>
      <c r="BB289" s="5" t="s">
        <v>99</v>
      </c>
      <c r="BC289" s="5" t="s">
        <v>99</v>
      </c>
      <c r="BD289" s="5" t="s">
        <v>99</v>
      </c>
      <c r="BE289" s="5" t="s">
        <v>99</v>
      </c>
      <c r="BF289" s="5" t="s">
        <v>99</v>
      </c>
      <c r="BG289" s="5" t="s">
        <v>99</v>
      </c>
      <c r="BH289" s="5" t="s">
        <v>99</v>
      </c>
      <c r="BI289" s="5" t="s">
        <v>99</v>
      </c>
      <c r="BJ289" s="5" t="s">
        <v>99</v>
      </c>
      <c r="BK289" s="5" t="s">
        <v>99</v>
      </c>
      <c r="BL289" s="5" t="s">
        <v>99</v>
      </c>
      <c r="BM289" s="5" t="s">
        <v>99</v>
      </c>
      <c r="BN289" s="5" t="s">
        <v>99</v>
      </c>
      <c r="BO289" s="5" t="s">
        <v>99</v>
      </c>
      <c r="BP289" s="5" t="s">
        <v>99</v>
      </c>
      <c r="BQ289" s="5" t="s">
        <v>99</v>
      </c>
      <c r="BR289" s="5" t="s">
        <v>2623</v>
      </c>
      <c r="BS289" s="5" t="s">
        <v>99</v>
      </c>
      <c r="BT289" s="5" t="s">
        <v>99</v>
      </c>
      <c r="BU289" s="5" t="s">
        <v>99</v>
      </c>
      <c r="BV289" s="5" t="s">
        <v>99</v>
      </c>
      <c r="BW289" s="5" t="s">
        <v>99</v>
      </c>
      <c r="BX289" s="5" t="s">
        <v>99</v>
      </c>
      <c r="BY289" s="5" t="s">
        <v>99</v>
      </c>
      <c r="BZ289" s="5" t="s">
        <v>99</v>
      </c>
      <c r="CA289" s="5" t="s">
        <v>99</v>
      </c>
      <c r="CB289" s="5" t="s">
        <v>99</v>
      </c>
      <c r="CC289" s="5" t="s">
        <v>99</v>
      </c>
      <c r="CD289" s="5" t="s">
        <v>99</v>
      </c>
      <c r="CE289" s="5" t="s">
        <v>99</v>
      </c>
      <c r="CF289" s="5" t="s">
        <v>99</v>
      </c>
      <c r="CG289" s="5" t="s">
        <v>99</v>
      </c>
      <c r="CH289" s="5" t="s">
        <v>99</v>
      </c>
      <c r="CI289" s="5" t="s">
        <v>99</v>
      </c>
      <c r="CJ289" s="5" t="s">
        <v>2624</v>
      </c>
      <c r="CK289" s="28" t="s">
        <v>2625</v>
      </c>
      <c r="CL289" s="5" t="s">
        <v>99</v>
      </c>
      <c r="CM289" s="5" t="s">
        <v>99</v>
      </c>
      <c r="CN289" s="5" t="s">
        <v>99</v>
      </c>
      <c r="CO289" s="5" t="s">
        <v>99</v>
      </c>
      <c r="CP289" s="13" t="s">
        <v>2626</v>
      </c>
      <c r="CQ289" s="6"/>
      <c r="CR289" s="6"/>
      <c r="CS289" s="6"/>
      <c r="CT289" s="6"/>
      <c r="CU289" s="6"/>
      <c r="CV289" s="6"/>
      <c r="CW289" s="6"/>
      <c r="CX289" s="6"/>
      <c r="CY289" s="6"/>
      <c r="CZ289" s="6"/>
    </row>
    <row r="290">
      <c r="A290" s="5" t="s">
        <v>94</v>
      </c>
      <c r="B290" s="5" t="s">
        <v>1487</v>
      </c>
      <c r="C290" s="5" t="s">
        <v>2503</v>
      </c>
      <c r="D290" s="5">
        <v>25445.0</v>
      </c>
      <c r="E290" s="5" t="s">
        <v>2592</v>
      </c>
      <c r="F290" s="5">
        <v>2008.0</v>
      </c>
      <c r="G290" s="5" t="s">
        <v>157</v>
      </c>
      <c r="H290" s="5" t="s">
        <v>2627</v>
      </c>
      <c r="I290" s="5" t="s">
        <v>144</v>
      </c>
      <c r="J290" s="5" t="s">
        <v>118</v>
      </c>
      <c r="K290" s="5" t="s">
        <v>319</v>
      </c>
      <c r="L290" s="5" t="s">
        <v>99</v>
      </c>
      <c r="M290" s="5" t="s">
        <v>99</v>
      </c>
      <c r="N290" s="5">
        <v>2.0</v>
      </c>
      <c r="O290" s="28" t="s">
        <v>2628</v>
      </c>
      <c r="P290" s="5" t="s">
        <v>2629</v>
      </c>
      <c r="Q290" s="5" t="s">
        <v>2630</v>
      </c>
      <c r="R290" s="5" t="s">
        <v>2584</v>
      </c>
      <c r="S290" s="5" t="s">
        <v>2631</v>
      </c>
      <c r="T290" s="5">
        <v>42.220218</v>
      </c>
      <c r="U290" s="5">
        <v>-123.748328</v>
      </c>
      <c r="V290" s="5" t="s">
        <v>99</v>
      </c>
      <c r="W290" s="5">
        <v>1825.0</v>
      </c>
      <c r="X290" s="5" t="s">
        <v>99</v>
      </c>
      <c r="Y290" s="5" t="s">
        <v>99</v>
      </c>
      <c r="Z290" s="5" t="s">
        <v>161</v>
      </c>
      <c r="AA290" s="5" t="s">
        <v>135</v>
      </c>
      <c r="AB290" s="5">
        <v>91.0</v>
      </c>
      <c r="AC290" s="5" t="s">
        <v>1705</v>
      </c>
      <c r="AD290" s="5" t="s">
        <v>99</v>
      </c>
      <c r="AE290" s="5" t="s">
        <v>99</v>
      </c>
      <c r="AF290" s="5" t="s">
        <v>99</v>
      </c>
      <c r="AG290" s="5" t="s">
        <v>99</v>
      </c>
      <c r="AH290" s="5" t="s">
        <v>99</v>
      </c>
      <c r="AI290" s="5" t="s">
        <v>99</v>
      </c>
      <c r="AJ290" s="5" t="s">
        <v>99</v>
      </c>
      <c r="AK290" s="5" t="s">
        <v>99</v>
      </c>
      <c r="AL290" s="5" t="s">
        <v>99</v>
      </c>
      <c r="AM290" s="5" t="s">
        <v>99</v>
      </c>
      <c r="AN290" s="5" t="s">
        <v>99</v>
      </c>
      <c r="AO290" s="5" t="s">
        <v>99</v>
      </c>
      <c r="AP290" s="5" t="s">
        <v>99</v>
      </c>
      <c r="AQ290" s="5" t="s">
        <v>99</v>
      </c>
      <c r="AR290" s="5" t="s">
        <v>99</v>
      </c>
      <c r="AS290" s="5" t="s">
        <v>99</v>
      </c>
      <c r="AT290" s="5" t="s">
        <v>99</v>
      </c>
      <c r="AU290" s="5" t="s">
        <v>99</v>
      </c>
      <c r="AV290" s="5" t="s">
        <v>99</v>
      </c>
      <c r="AW290" s="5" t="s">
        <v>99</v>
      </c>
      <c r="AX290" s="5" t="s">
        <v>99</v>
      </c>
      <c r="AY290" s="5" t="s">
        <v>99</v>
      </c>
      <c r="AZ290" s="5" t="s">
        <v>99</v>
      </c>
      <c r="BA290" s="5" t="s">
        <v>99</v>
      </c>
      <c r="BB290" s="5" t="s">
        <v>99</v>
      </c>
      <c r="BC290" s="5" t="s">
        <v>99</v>
      </c>
      <c r="BD290" s="5" t="s">
        <v>99</v>
      </c>
      <c r="BE290" s="5" t="s">
        <v>99</v>
      </c>
      <c r="BF290" s="5" t="s">
        <v>99</v>
      </c>
      <c r="BG290" s="5" t="s">
        <v>99</v>
      </c>
      <c r="BH290" s="5" t="s">
        <v>99</v>
      </c>
      <c r="BI290" s="5" t="s">
        <v>99</v>
      </c>
      <c r="BJ290" s="5" t="s">
        <v>99</v>
      </c>
      <c r="BK290" s="5" t="s">
        <v>99</v>
      </c>
      <c r="BL290" s="5" t="s">
        <v>99</v>
      </c>
      <c r="BM290" s="5" t="s">
        <v>99</v>
      </c>
      <c r="BN290" s="5" t="s">
        <v>99</v>
      </c>
      <c r="BO290" s="5" t="s">
        <v>99</v>
      </c>
      <c r="BP290" s="5" t="s">
        <v>99</v>
      </c>
      <c r="BQ290" s="5" t="s">
        <v>99</v>
      </c>
      <c r="BR290" s="5" t="s">
        <v>99</v>
      </c>
      <c r="BS290" s="5" t="s">
        <v>112</v>
      </c>
      <c r="BT290" s="5" t="s">
        <v>2632</v>
      </c>
      <c r="BU290" s="5" t="s">
        <v>99</v>
      </c>
      <c r="BV290" s="5" t="s">
        <v>99</v>
      </c>
      <c r="BW290" s="5" t="s">
        <v>99</v>
      </c>
      <c r="BX290" s="5" t="s">
        <v>99</v>
      </c>
      <c r="BY290" s="5" t="s">
        <v>99</v>
      </c>
      <c r="BZ290" s="5" t="s">
        <v>99</v>
      </c>
      <c r="CA290" s="5" t="s">
        <v>99</v>
      </c>
      <c r="CB290" s="5" t="s">
        <v>99</v>
      </c>
      <c r="CC290" s="5" t="s">
        <v>99</v>
      </c>
      <c r="CD290" s="5" t="s">
        <v>99</v>
      </c>
      <c r="CE290" s="5" t="s">
        <v>99</v>
      </c>
      <c r="CF290" s="5" t="s">
        <v>99</v>
      </c>
      <c r="CG290" s="5" t="s">
        <v>99</v>
      </c>
      <c r="CH290" s="5" t="s">
        <v>99</v>
      </c>
      <c r="CI290" s="5" t="s">
        <v>99</v>
      </c>
      <c r="CJ290" s="5" t="s">
        <v>2633</v>
      </c>
      <c r="CK290" s="28" t="s">
        <v>2634</v>
      </c>
      <c r="CL290" s="5" t="s">
        <v>112</v>
      </c>
      <c r="CM290" s="5" t="s">
        <v>99</v>
      </c>
      <c r="CN290" s="5" t="s">
        <v>99</v>
      </c>
      <c r="CO290" s="5" t="s">
        <v>99</v>
      </c>
      <c r="CP290" s="13" t="s">
        <v>2635</v>
      </c>
      <c r="CQ290" s="6"/>
      <c r="CR290" s="6"/>
      <c r="CS290" s="6"/>
      <c r="CT290" s="6"/>
      <c r="CU290" s="6"/>
      <c r="CV290" s="6"/>
      <c r="CW290" s="6"/>
      <c r="CX290" s="6"/>
      <c r="CY290" s="6"/>
      <c r="CZ290" s="6"/>
    </row>
    <row r="291">
      <c r="A291" s="5" t="s">
        <v>94</v>
      </c>
      <c r="B291" s="5" t="s">
        <v>1487</v>
      </c>
      <c r="C291" s="5" t="s">
        <v>2503</v>
      </c>
      <c r="D291" s="5">
        <v>28445.0</v>
      </c>
      <c r="E291" s="5" t="s">
        <v>2611</v>
      </c>
      <c r="F291" s="5">
        <v>2010.0</v>
      </c>
      <c r="G291" s="5" t="s">
        <v>485</v>
      </c>
      <c r="H291" s="5">
        <v>23.0</v>
      </c>
      <c r="I291" s="5" t="s">
        <v>130</v>
      </c>
      <c r="J291" s="5" t="s">
        <v>101</v>
      </c>
      <c r="K291" s="5" t="s">
        <v>102</v>
      </c>
      <c r="L291" s="5" t="s">
        <v>99</v>
      </c>
      <c r="M291" s="5" t="s">
        <v>131</v>
      </c>
      <c r="N291" s="5">
        <v>1.0</v>
      </c>
      <c r="O291" s="28" t="s">
        <v>2636</v>
      </c>
      <c r="P291" s="5" t="s">
        <v>99</v>
      </c>
      <c r="Q291" s="5" t="s">
        <v>2506</v>
      </c>
      <c r="R291" s="5" t="s">
        <v>2637</v>
      </c>
      <c r="S291" s="5" t="s">
        <v>99</v>
      </c>
      <c r="T291" s="5" t="s">
        <v>99</v>
      </c>
      <c r="U291" s="5" t="s">
        <v>99</v>
      </c>
      <c r="V291" s="5" t="s">
        <v>99</v>
      </c>
      <c r="W291" s="5" t="s">
        <v>99</v>
      </c>
      <c r="X291" s="5">
        <v>715.0</v>
      </c>
      <c r="Y291" s="5" t="s">
        <v>99</v>
      </c>
      <c r="Z291" s="5" t="s">
        <v>99</v>
      </c>
      <c r="AA291" s="5" t="s">
        <v>539</v>
      </c>
      <c r="AB291" s="5">
        <v>100.0</v>
      </c>
      <c r="AC291" s="5" t="s">
        <v>2638</v>
      </c>
      <c r="AD291" s="5" t="s">
        <v>2639</v>
      </c>
      <c r="AE291" s="5" t="s">
        <v>99</v>
      </c>
      <c r="AF291" s="5" t="s">
        <v>99</v>
      </c>
      <c r="AG291" s="6">
        <f>5/60</f>
        <v>0.08333333333</v>
      </c>
      <c r="AH291" s="27">
        <f>CONVERT(AI291, "ft", "m")</f>
        <v>18.288</v>
      </c>
      <c r="AI291" s="22">
        <v>60.0</v>
      </c>
      <c r="AJ291" s="24">
        <f>CONVERT(AI291, "ft", "yd")</f>
        <v>20</v>
      </c>
      <c r="AK291" s="5" t="s">
        <v>99</v>
      </c>
      <c r="AL291" s="5">
        <v>1.0</v>
      </c>
      <c r="AM291" s="5">
        <v>7.5</v>
      </c>
      <c r="AN291" s="5" t="s">
        <v>99</v>
      </c>
      <c r="AO291" s="5" t="s">
        <v>99</v>
      </c>
      <c r="AP291" s="5" t="s">
        <v>99</v>
      </c>
      <c r="AQ291" s="5" t="s">
        <v>99</v>
      </c>
      <c r="AR291" s="5" t="s">
        <v>99</v>
      </c>
      <c r="AS291" s="5">
        <v>500.0</v>
      </c>
      <c r="AT291" s="5" t="s">
        <v>99</v>
      </c>
      <c r="AU291" s="5" t="s">
        <v>99</v>
      </c>
      <c r="AV291" s="5" t="s">
        <v>110</v>
      </c>
      <c r="AW291" s="5" t="s">
        <v>99</v>
      </c>
      <c r="AX291" s="5" t="s">
        <v>99</v>
      </c>
      <c r="AY291" s="5" t="s">
        <v>99</v>
      </c>
      <c r="AZ291" s="5" t="s">
        <v>99</v>
      </c>
      <c r="BA291" s="5" t="s">
        <v>99</v>
      </c>
      <c r="BB291" s="5" t="s">
        <v>99</v>
      </c>
      <c r="BC291" s="5" t="s">
        <v>99</v>
      </c>
      <c r="BD291" s="5" t="s">
        <v>99</v>
      </c>
      <c r="BE291" s="5" t="s">
        <v>99</v>
      </c>
      <c r="BF291" s="5" t="s">
        <v>99</v>
      </c>
      <c r="BG291" s="5" t="s">
        <v>99</v>
      </c>
      <c r="BH291" s="5" t="s">
        <v>99</v>
      </c>
      <c r="BI291" s="5" t="s">
        <v>746</v>
      </c>
      <c r="BJ291" s="5" t="s">
        <v>681</v>
      </c>
      <c r="BK291" s="5" t="s">
        <v>99</v>
      </c>
      <c r="BL291" s="5" t="s">
        <v>2640</v>
      </c>
      <c r="BM291" s="5" t="s">
        <v>99</v>
      </c>
      <c r="BN291" s="5" t="s">
        <v>2641</v>
      </c>
      <c r="BO291" s="5" t="s">
        <v>99</v>
      </c>
      <c r="BP291" s="5" t="s">
        <v>2642</v>
      </c>
      <c r="BQ291" s="5" t="s">
        <v>113</v>
      </c>
      <c r="BR291" s="5" t="s">
        <v>99</v>
      </c>
      <c r="BS291" s="5" t="s">
        <v>99</v>
      </c>
      <c r="BT291" s="5" t="s">
        <v>99</v>
      </c>
      <c r="BU291" s="5" t="s">
        <v>99</v>
      </c>
      <c r="BV291" s="5" t="s">
        <v>99</v>
      </c>
      <c r="BW291" s="5" t="s">
        <v>99</v>
      </c>
      <c r="BX291" s="5" t="s">
        <v>99</v>
      </c>
      <c r="BY291" s="5" t="s">
        <v>99</v>
      </c>
      <c r="BZ291" s="5" t="s">
        <v>99</v>
      </c>
      <c r="CA291" s="5" t="s">
        <v>99</v>
      </c>
      <c r="CB291" s="5" t="s">
        <v>99</v>
      </c>
      <c r="CC291" s="5" t="s">
        <v>99</v>
      </c>
      <c r="CD291" s="5" t="s">
        <v>99</v>
      </c>
      <c r="CE291" s="5" t="s">
        <v>99</v>
      </c>
      <c r="CF291" s="5" t="s">
        <v>99</v>
      </c>
      <c r="CG291" s="5" t="s">
        <v>99</v>
      </c>
      <c r="CH291" s="5" t="s">
        <v>99</v>
      </c>
      <c r="CI291" s="5" t="s">
        <v>99</v>
      </c>
      <c r="CJ291" s="5" t="s">
        <v>2643</v>
      </c>
      <c r="CK291" s="28" t="s">
        <v>2644</v>
      </c>
      <c r="CL291" s="5" t="s">
        <v>99</v>
      </c>
      <c r="CM291" s="5" t="s">
        <v>112</v>
      </c>
      <c r="CN291" s="5" t="s">
        <v>2645</v>
      </c>
      <c r="CO291" s="5" t="s">
        <v>99</v>
      </c>
      <c r="CP291" s="13" t="s">
        <v>2646</v>
      </c>
      <c r="CQ291" s="6"/>
      <c r="CR291" s="6"/>
      <c r="CS291" s="6"/>
      <c r="CT291" s="6"/>
      <c r="CU291" s="6"/>
      <c r="CV291" s="6"/>
      <c r="CW291" s="6"/>
      <c r="CX291" s="6"/>
      <c r="CY291" s="6"/>
      <c r="CZ291" s="6"/>
    </row>
    <row r="292">
      <c r="A292" s="5" t="s">
        <v>94</v>
      </c>
      <c r="B292" s="5" t="s">
        <v>1487</v>
      </c>
      <c r="C292" s="5" t="s">
        <v>2647</v>
      </c>
      <c r="D292" s="5">
        <v>681.0</v>
      </c>
      <c r="E292" s="5" t="s">
        <v>99</v>
      </c>
      <c r="F292" s="5">
        <v>1980.0</v>
      </c>
      <c r="G292" s="5" t="s">
        <v>485</v>
      </c>
      <c r="H292" s="5">
        <v>3.0</v>
      </c>
      <c r="I292" s="5" t="s">
        <v>130</v>
      </c>
      <c r="J292" s="5" t="s">
        <v>118</v>
      </c>
      <c r="K292" s="5" t="s">
        <v>618</v>
      </c>
      <c r="L292" s="5" t="s">
        <v>99</v>
      </c>
      <c r="M292" s="5" t="s">
        <v>273</v>
      </c>
      <c r="N292" s="5">
        <v>2.0</v>
      </c>
      <c r="O292" s="28" t="s">
        <v>2648</v>
      </c>
      <c r="P292" s="5" t="s">
        <v>2649</v>
      </c>
      <c r="Q292" s="5" t="s">
        <v>2650</v>
      </c>
      <c r="R292" s="5" t="s">
        <v>2651</v>
      </c>
      <c r="S292" s="5" t="s">
        <v>99</v>
      </c>
      <c r="T292" s="5" t="s">
        <v>99</v>
      </c>
      <c r="U292" s="5" t="s">
        <v>99</v>
      </c>
      <c r="V292" s="5" t="s">
        <v>99</v>
      </c>
      <c r="W292" s="5" t="s">
        <v>99</v>
      </c>
      <c r="X292" s="5">
        <v>2400.0</v>
      </c>
      <c r="Y292" s="5" t="s">
        <v>99</v>
      </c>
      <c r="Z292" s="5" t="s">
        <v>99</v>
      </c>
      <c r="AA292" s="5" t="s">
        <v>214</v>
      </c>
      <c r="AB292" s="5">
        <v>27.0</v>
      </c>
      <c r="AC292" s="5" t="s">
        <v>279</v>
      </c>
      <c r="AD292" s="5" t="s">
        <v>2652</v>
      </c>
      <c r="AE292" s="5" t="s">
        <v>99</v>
      </c>
      <c r="AF292" s="5" t="s">
        <v>99</v>
      </c>
      <c r="AG292" s="5">
        <v>120.0</v>
      </c>
      <c r="AH292" s="15" t="s">
        <v>99</v>
      </c>
      <c r="AI292" s="22" t="s">
        <v>99</v>
      </c>
      <c r="AJ292" s="25" t="s">
        <v>99</v>
      </c>
      <c r="AK292" s="5" t="s">
        <v>99</v>
      </c>
      <c r="AL292" s="5">
        <v>1.0</v>
      </c>
      <c r="AM292" s="5" t="s">
        <v>99</v>
      </c>
      <c r="AN292" s="5" t="s">
        <v>99</v>
      </c>
      <c r="AO292" s="5" t="s">
        <v>99</v>
      </c>
      <c r="AP292" s="5" t="s">
        <v>99</v>
      </c>
      <c r="AQ292" s="5" t="s">
        <v>99</v>
      </c>
      <c r="AR292" s="5" t="s">
        <v>99</v>
      </c>
      <c r="AS292" s="5" t="s">
        <v>99</v>
      </c>
      <c r="AT292" s="5" t="s">
        <v>99</v>
      </c>
      <c r="AU292" s="5" t="s">
        <v>99</v>
      </c>
      <c r="AV292" s="5" t="s">
        <v>99</v>
      </c>
      <c r="AW292" s="5" t="s">
        <v>99</v>
      </c>
      <c r="AX292" s="5" t="s">
        <v>99</v>
      </c>
      <c r="AY292" s="5" t="s">
        <v>99</v>
      </c>
      <c r="AZ292" s="5" t="s">
        <v>99</v>
      </c>
      <c r="BA292" s="5" t="s">
        <v>99</v>
      </c>
      <c r="BB292" s="5" t="s">
        <v>99</v>
      </c>
      <c r="BC292" s="5" t="s">
        <v>99</v>
      </c>
      <c r="BD292" s="5" t="s">
        <v>99</v>
      </c>
      <c r="BE292" s="5" t="s">
        <v>99</v>
      </c>
      <c r="BF292" s="5" t="s">
        <v>99</v>
      </c>
      <c r="BG292" s="5" t="s">
        <v>99</v>
      </c>
      <c r="BH292" s="5" t="s">
        <v>99</v>
      </c>
      <c r="BI292" s="5" t="s">
        <v>99</v>
      </c>
      <c r="BJ292" s="5" t="s">
        <v>99</v>
      </c>
      <c r="BK292" s="5" t="s">
        <v>99</v>
      </c>
      <c r="BL292" s="5" t="s">
        <v>2653</v>
      </c>
      <c r="BM292" s="5" t="s">
        <v>99</v>
      </c>
      <c r="BN292" s="5" t="s">
        <v>2654</v>
      </c>
      <c r="BO292" s="5" t="s">
        <v>99</v>
      </c>
      <c r="BP292" s="5" t="s">
        <v>99</v>
      </c>
      <c r="BQ292" s="5" t="s">
        <v>113</v>
      </c>
      <c r="BR292" s="5" t="s">
        <v>1067</v>
      </c>
      <c r="BS292" s="5" t="s">
        <v>99</v>
      </c>
      <c r="BT292" s="5" t="s">
        <v>99</v>
      </c>
      <c r="BU292" s="5" t="s">
        <v>99</v>
      </c>
      <c r="BV292" s="5" t="s">
        <v>99</v>
      </c>
      <c r="BW292" s="5" t="s">
        <v>99</v>
      </c>
      <c r="BX292" s="5" t="s">
        <v>99</v>
      </c>
      <c r="BY292" s="5" t="s">
        <v>99</v>
      </c>
      <c r="BZ292" s="5" t="s">
        <v>99</v>
      </c>
      <c r="CA292" s="5" t="s">
        <v>99</v>
      </c>
      <c r="CB292" s="5" t="s">
        <v>99</v>
      </c>
      <c r="CC292" s="5" t="s">
        <v>99</v>
      </c>
      <c r="CD292" s="5" t="s">
        <v>99</v>
      </c>
      <c r="CE292" s="5" t="s">
        <v>99</v>
      </c>
      <c r="CF292" s="5" t="s">
        <v>99</v>
      </c>
      <c r="CG292" s="5" t="s">
        <v>99</v>
      </c>
      <c r="CH292" s="5" t="s">
        <v>99</v>
      </c>
      <c r="CI292" s="5" t="s">
        <v>99</v>
      </c>
      <c r="CJ292" s="5" t="s">
        <v>99</v>
      </c>
      <c r="CK292" s="28" t="s">
        <v>99</v>
      </c>
      <c r="CL292" s="5" t="s">
        <v>99</v>
      </c>
      <c r="CM292" s="5" t="s">
        <v>99</v>
      </c>
      <c r="CN292" s="5" t="s">
        <v>99</v>
      </c>
      <c r="CO292" s="5" t="s">
        <v>99</v>
      </c>
      <c r="CP292" s="13" t="s">
        <v>2655</v>
      </c>
      <c r="CQ292" s="6"/>
      <c r="CR292" s="6"/>
      <c r="CS292" s="6"/>
      <c r="CT292" s="6"/>
      <c r="CU292" s="6"/>
      <c r="CV292" s="6"/>
      <c r="CW292" s="6"/>
      <c r="CX292" s="6"/>
      <c r="CY292" s="6"/>
      <c r="CZ292" s="6"/>
    </row>
    <row r="293">
      <c r="A293" s="5" t="s">
        <v>94</v>
      </c>
      <c r="B293" s="5" t="s">
        <v>1487</v>
      </c>
      <c r="C293" s="5" t="s">
        <v>2647</v>
      </c>
      <c r="D293" s="5">
        <v>8025.0</v>
      </c>
      <c r="E293" s="5" t="s">
        <v>99</v>
      </c>
      <c r="F293" s="5" t="s">
        <v>233</v>
      </c>
      <c r="G293" s="5" t="s">
        <v>143</v>
      </c>
      <c r="H293" s="5" t="s">
        <v>99</v>
      </c>
      <c r="I293" s="5" t="s">
        <v>144</v>
      </c>
      <c r="J293" s="5" t="s">
        <v>101</v>
      </c>
      <c r="K293" s="5" t="s">
        <v>102</v>
      </c>
      <c r="L293" s="5" t="s">
        <v>99</v>
      </c>
      <c r="M293" s="5" t="s">
        <v>2488</v>
      </c>
      <c r="N293" s="5">
        <v>1.0</v>
      </c>
      <c r="O293" s="28" t="s">
        <v>2656</v>
      </c>
      <c r="P293" s="5" t="s">
        <v>2657</v>
      </c>
      <c r="Q293" s="5" t="s">
        <v>2658</v>
      </c>
      <c r="R293" s="5" t="s">
        <v>1407</v>
      </c>
      <c r="S293" s="5" t="s">
        <v>2658</v>
      </c>
      <c r="T293" s="5" t="s">
        <v>99</v>
      </c>
      <c r="U293" s="5" t="s">
        <v>99</v>
      </c>
      <c r="V293" s="5" t="s">
        <v>99</v>
      </c>
      <c r="W293" s="5" t="s">
        <v>99</v>
      </c>
      <c r="X293" s="5">
        <v>2100.0</v>
      </c>
      <c r="Y293" s="5" t="s">
        <v>99</v>
      </c>
      <c r="Z293" s="5" t="s">
        <v>99</v>
      </c>
      <c r="AA293" s="5" t="s">
        <v>99</v>
      </c>
      <c r="AB293" s="5" t="s">
        <v>99</v>
      </c>
      <c r="AC293" s="5" t="s">
        <v>279</v>
      </c>
      <c r="AD293" s="5" t="s">
        <v>395</v>
      </c>
      <c r="AE293" s="5" t="s">
        <v>99</v>
      </c>
      <c r="AF293" s="5" t="s">
        <v>99</v>
      </c>
      <c r="AG293" s="5" t="s">
        <v>99</v>
      </c>
      <c r="AH293" s="27">
        <f t="shared" ref="AH293:AH294" si="70">CONVERT(AI293, "ft", "m")</f>
        <v>0.3048</v>
      </c>
      <c r="AI293" s="22">
        <v>1.0</v>
      </c>
      <c r="AJ293" s="24">
        <f t="shared" ref="AJ293:AJ294" si="71">CONVERT(AI293, "ft", "yd")</f>
        <v>0.3333333333</v>
      </c>
      <c r="AK293" s="5" t="s">
        <v>99</v>
      </c>
      <c r="AL293" s="5">
        <v>1.0</v>
      </c>
      <c r="AM293" s="5" t="s">
        <v>99</v>
      </c>
      <c r="AN293" s="5" t="s">
        <v>99</v>
      </c>
      <c r="AO293" s="5" t="s">
        <v>99</v>
      </c>
      <c r="AP293" s="5" t="s">
        <v>99</v>
      </c>
      <c r="AQ293" s="5" t="s">
        <v>99</v>
      </c>
      <c r="AR293" s="5" t="s">
        <v>99</v>
      </c>
      <c r="AS293" s="5" t="s">
        <v>99</v>
      </c>
      <c r="AT293" s="5" t="s">
        <v>99</v>
      </c>
      <c r="AU293" s="5" t="s">
        <v>99</v>
      </c>
      <c r="AV293" s="5" t="s">
        <v>99</v>
      </c>
      <c r="AW293" s="5" t="s">
        <v>99</v>
      </c>
      <c r="AX293" s="5" t="s">
        <v>99</v>
      </c>
      <c r="AY293" s="5" t="s">
        <v>99</v>
      </c>
      <c r="AZ293" s="5" t="s">
        <v>99</v>
      </c>
      <c r="BA293" s="5" t="s">
        <v>99</v>
      </c>
      <c r="BB293" s="5" t="s">
        <v>99</v>
      </c>
      <c r="BC293" s="5" t="s">
        <v>99</v>
      </c>
      <c r="BD293" s="5" t="s">
        <v>99</v>
      </c>
      <c r="BE293" s="5" t="s">
        <v>99</v>
      </c>
      <c r="BF293" s="5" t="s">
        <v>99</v>
      </c>
      <c r="BG293" s="5" t="s">
        <v>99</v>
      </c>
      <c r="BH293" s="5" t="s">
        <v>99</v>
      </c>
      <c r="BI293" s="5" t="s">
        <v>99</v>
      </c>
      <c r="BJ293" s="5" t="s">
        <v>99</v>
      </c>
      <c r="BK293" s="5" t="s">
        <v>99</v>
      </c>
      <c r="BL293" s="5" t="s">
        <v>99</v>
      </c>
      <c r="BM293" s="5" t="s">
        <v>99</v>
      </c>
      <c r="BN293" s="5" t="s">
        <v>2659</v>
      </c>
      <c r="BO293" s="5" t="s">
        <v>99</v>
      </c>
      <c r="BP293" s="5" t="s">
        <v>1514</v>
      </c>
      <c r="BQ293" s="5" t="s">
        <v>113</v>
      </c>
      <c r="BR293" s="5" t="s">
        <v>99</v>
      </c>
      <c r="BS293" s="5" t="s">
        <v>99</v>
      </c>
      <c r="BT293" s="5" t="s">
        <v>99</v>
      </c>
      <c r="BU293" s="5" t="s">
        <v>99</v>
      </c>
      <c r="BV293" s="5" t="s">
        <v>99</v>
      </c>
      <c r="BW293" s="5" t="s">
        <v>99</v>
      </c>
      <c r="BX293" s="5" t="s">
        <v>99</v>
      </c>
      <c r="BY293" s="5" t="s">
        <v>99</v>
      </c>
      <c r="BZ293" s="5" t="s">
        <v>99</v>
      </c>
      <c r="CA293" s="5" t="s">
        <v>99</v>
      </c>
      <c r="CB293" s="5" t="s">
        <v>99</v>
      </c>
      <c r="CC293" s="5" t="s">
        <v>99</v>
      </c>
      <c r="CD293" s="5" t="s">
        <v>99</v>
      </c>
      <c r="CE293" s="5" t="s">
        <v>99</v>
      </c>
      <c r="CF293" s="5" t="s">
        <v>99</v>
      </c>
      <c r="CG293" s="5" t="s">
        <v>99</v>
      </c>
      <c r="CH293" s="5" t="s">
        <v>99</v>
      </c>
      <c r="CI293" s="5" t="s">
        <v>99</v>
      </c>
      <c r="CJ293" s="5" t="s">
        <v>99</v>
      </c>
      <c r="CK293" s="28" t="s">
        <v>2660</v>
      </c>
      <c r="CL293" s="5" t="s">
        <v>99</v>
      </c>
      <c r="CM293" s="5" t="s">
        <v>99</v>
      </c>
      <c r="CN293" s="5" t="s">
        <v>99</v>
      </c>
      <c r="CO293" s="5" t="s">
        <v>99</v>
      </c>
      <c r="CP293" s="13" t="s">
        <v>2661</v>
      </c>
      <c r="CQ293" s="6"/>
      <c r="CR293" s="6"/>
      <c r="CS293" s="6"/>
      <c r="CT293" s="6"/>
      <c r="CU293" s="6"/>
      <c r="CV293" s="6"/>
      <c r="CW293" s="6"/>
      <c r="CX293" s="6"/>
      <c r="CY293" s="6"/>
      <c r="CZ293" s="6"/>
    </row>
    <row r="294">
      <c r="A294" s="5" t="s">
        <v>94</v>
      </c>
      <c r="B294" s="5" t="s">
        <v>1487</v>
      </c>
      <c r="C294" s="5" t="s">
        <v>2647</v>
      </c>
      <c r="D294" s="5">
        <v>683.0</v>
      </c>
      <c r="E294" s="5" t="s">
        <v>99</v>
      </c>
      <c r="F294" s="5">
        <v>1989.0</v>
      </c>
      <c r="G294" s="5" t="s">
        <v>99</v>
      </c>
      <c r="H294" s="5" t="s">
        <v>99</v>
      </c>
      <c r="I294" s="5" t="s">
        <v>100</v>
      </c>
      <c r="J294" s="5" t="s">
        <v>101</v>
      </c>
      <c r="K294" s="5" t="s">
        <v>102</v>
      </c>
      <c r="L294" s="5" t="s">
        <v>99</v>
      </c>
      <c r="M294" s="5" t="s">
        <v>131</v>
      </c>
      <c r="N294" s="5">
        <v>7.0</v>
      </c>
      <c r="O294" s="28" t="s">
        <v>2662</v>
      </c>
      <c r="P294" s="5" t="s">
        <v>99</v>
      </c>
      <c r="Q294" s="5" t="s">
        <v>2663</v>
      </c>
      <c r="R294" s="5" t="s">
        <v>99</v>
      </c>
      <c r="S294" s="5" t="s">
        <v>99</v>
      </c>
      <c r="T294" s="5" t="s">
        <v>99</v>
      </c>
      <c r="U294" s="5" t="s">
        <v>99</v>
      </c>
      <c r="V294" s="5" t="s">
        <v>99</v>
      </c>
      <c r="W294" s="5" t="s">
        <v>99</v>
      </c>
      <c r="X294" s="5">
        <v>1907.0</v>
      </c>
      <c r="Y294" s="5" t="s">
        <v>99</v>
      </c>
      <c r="Z294" s="5" t="s">
        <v>99</v>
      </c>
      <c r="AA294" s="5" t="s">
        <v>99</v>
      </c>
      <c r="AB294" s="5" t="s">
        <v>99</v>
      </c>
      <c r="AC294" s="5" t="s">
        <v>2664</v>
      </c>
      <c r="AD294" s="5" t="s">
        <v>395</v>
      </c>
      <c r="AE294" s="5" t="s">
        <v>99</v>
      </c>
      <c r="AF294" s="5" t="s">
        <v>99</v>
      </c>
      <c r="AG294" s="5" t="s">
        <v>99</v>
      </c>
      <c r="AH294" s="27">
        <f t="shared" si="70"/>
        <v>60.96</v>
      </c>
      <c r="AI294" s="22">
        <v>200.0</v>
      </c>
      <c r="AJ294" s="24">
        <f t="shared" si="71"/>
        <v>66.66666667</v>
      </c>
      <c r="AK294" s="5" t="s">
        <v>99</v>
      </c>
      <c r="AL294" s="5">
        <v>1.0</v>
      </c>
      <c r="AM294" s="5" t="s">
        <v>99</v>
      </c>
      <c r="AN294" s="5" t="s">
        <v>99</v>
      </c>
      <c r="AO294" s="5" t="s">
        <v>99</v>
      </c>
      <c r="AP294" s="5" t="s">
        <v>99</v>
      </c>
      <c r="AQ294" s="5" t="s">
        <v>99</v>
      </c>
      <c r="AR294" s="5" t="s">
        <v>99</v>
      </c>
      <c r="AS294" s="5" t="s">
        <v>99</v>
      </c>
      <c r="AT294" s="5" t="s">
        <v>99</v>
      </c>
      <c r="AU294" s="5" t="s">
        <v>99</v>
      </c>
      <c r="AV294" s="5" t="s">
        <v>569</v>
      </c>
      <c r="AW294" s="5" t="s">
        <v>99</v>
      </c>
      <c r="AX294" s="5" t="s">
        <v>99</v>
      </c>
      <c r="AY294" s="5" t="s">
        <v>99</v>
      </c>
      <c r="AZ294" s="5" t="s">
        <v>99</v>
      </c>
      <c r="BA294" s="5" t="s">
        <v>99</v>
      </c>
      <c r="BB294" s="5" t="s">
        <v>99</v>
      </c>
      <c r="BC294" s="5" t="s">
        <v>99</v>
      </c>
      <c r="BD294" s="5" t="s">
        <v>99</v>
      </c>
      <c r="BE294" s="5" t="s">
        <v>99</v>
      </c>
      <c r="BF294" s="5" t="s">
        <v>99</v>
      </c>
      <c r="BG294" s="5" t="s">
        <v>99</v>
      </c>
      <c r="BH294" s="5" t="s">
        <v>99</v>
      </c>
      <c r="BI294" s="5" t="s">
        <v>99</v>
      </c>
      <c r="BJ294" s="5" t="s">
        <v>99</v>
      </c>
      <c r="BK294" s="5" t="s">
        <v>99</v>
      </c>
      <c r="BL294" s="5" t="s">
        <v>99</v>
      </c>
      <c r="BM294" s="5" t="s">
        <v>99</v>
      </c>
      <c r="BN294" s="5" t="s">
        <v>2665</v>
      </c>
      <c r="BO294" s="5" t="s">
        <v>99</v>
      </c>
      <c r="BP294" s="5" t="s">
        <v>2666</v>
      </c>
      <c r="BQ294" s="5" t="s">
        <v>113</v>
      </c>
      <c r="BR294" s="5" t="s">
        <v>99</v>
      </c>
      <c r="BS294" s="5" t="s">
        <v>99</v>
      </c>
      <c r="BT294" s="5" t="s">
        <v>99</v>
      </c>
      <c r="BU294" s="5" t="s">
        <v>99</v>
      </c>
      <c r="BV294" s="5" t="s">
        <v>99</v>
      </c>
      <c r="BW294" s="5" t="s">
        <v>99</v>
      </c>
      <c r="BX294" s="5" t="s">
        <v>99</v>
      </c>
      <c r="BY294" s="5" t="s">
        <v>99</v>
      </c>
      <c r="BZ294" s="5" t="s">
        <v>99</v>
      </c>
      <c r="CA294" s="5" t="s">
        <v>99</v>
      </c>
      <c r="CB294" s="5" t="s">
        <v>99</v>
      </c>
      <c r="CC294" s="5" t="s">
        <v>99</v>
      </c>
      <c r="CD294" s="5" t="s">
        <v>99</v>
      </c>
      <c r="CE294" s="5" t="s">
        <v>99</v>
      </c>
      <c r="CF294" s="5" t="s">
        <v>99</v>
      </c>
      <c r="CG294" s="5" t="s">
        <v>99</v>
      </c>
      <c r="CH294" s="5" t="s">
        <v>99</v>
      </c>
      <c r="CI294" s="5" t="s">
        <v>99</v>
      </c>
      <c r="CJ294" s="5" t="s">
        <v>99</v>
      </c>
      <c r="CK294" s="5" t="s">
        <v>99</v>
      </c>
      <c r="CL294" s="5" t="s">
        <v>99</v>
      </c>
      <c r="CM294" s="5" t="s">
        <v>99</v>
      </c>
      <c r="CN294" s="5" t="s">
        <v>99</v>
      </c>
      <c r="CO294" s="5" t="s">
        <v>99</v>
      </c>
      <c r="CP294" s="13" t="s">
        <v>2667</v>
      </c>
      <c r="CQ294" s="6"/>
      <c r="CR294" s="6"/>
      <c r="CS294" s="6"/>
      <c r="CT294" s="6"/>
      <c r="CU294" s="6"/>
      <c r="CV294" s="6"/>
      <c r="CW294" s="6"/>
      <c r="CX294" s="6"/>
      <c r="CY294" s="6"/>
      <c r="CZ294" s="6"/>
    </row>
    <row r="295">
      <c r="A295" s="5" t="s">
        <v>94</v>
      </c>
      <c r="B295" s="5" t="s">
        <v>1487</v>
      </c>
      <c r="C295" s="5" t="s">
        <v>2647</v>
      </c>
      <c r="D295" s="5">
        <v>682.0</v>
      </c>
      <c r="E295" s="5" t="s">
        <v>99</v>
      </c>
      <c r="F295" s="5">
        <v>1996.0</v>
      </c>
      <c r="G295" s="5" t="s">
        <v>129</v>
      </c>
      <c r="H295" s="5">
        <v>25.0</v>
      </c>
      <c r="I295" s="5" t="s">
        <v>130</v>
      </c>
      <c r="J295" s="5" t="s">
        <v>118</v>
      </c>
      <c r="K295" s="5" t="s">
        <v>193</v>
      </c>
      <c r="L295" s="5" t="s">
        <v>99</v>
      </c>
      <c r="M295" s="5" t="s">
        <v>99</v>
      </c>
      <c r="N295" s="5">
        <v>1.0</v>
      </c>
      <c r="O295" s="28" t="s">
        <v>2668</v>
      </c>
      <c r="P295" s="5" t="s">
        <v>2669</v>
      </c>
      <c r="Q295" s="5" t="s">
        <v>2663</v>
      </c>
      <c r="R295" s="5" t="s">
        <v>2670</v>
      </c>
      <c r="S295" s="5" t="s">
        <v>99</v>
      </c>
      <c r="T295" s="5" t="s">
        <v>99</v>
      </c>
      <c r="U295" s="5" t="s">
        <v>99</v>
      </c>
      <c r="V295" s="5" t="s">
        <v>99</v>
      </c>
      <c r="W295" s="5" t="s">
        <v>99</v>
      </c>
      <c r="X295" s="5">
        <v>410.0</v>
      </c>
      <c r="Y295" s="5" t="s">
        <v>99</v>
      </c>
      <c r="Z295" s="5" t="s">
        <v>99</v>
      </c>
      <c r="AA295" s="5" t="s">
        <v>135</v>
      </c>
      <c r="AB295" s="5">
        <v>96.0</v>
      </c>
      <c r="AC295" s="5" t="s">
        <v>279</v>
      </c>
      <c r="AD295" s="5" t="s">
        <v>395</v>
      </c>
      <c r="AE295" s="5" t="s">
        <v>99</v>
      </c>
      <c r="AF295" s="5" t="s">
        <v>99</v>
      </c>
      <c r="AG295" s="5" t="s">
        <v>99</v>
      </c>
      <c r="AH295" s="15" t="s">
        <v>99</v>
      </c>
      <c r="AI295" s="22" t="s">
        <v>99</v>
      </c>
      <c r="AJ295" s="25" t="s">
        <v>99</v>
      </c>
      <c r="AK295" s="5" t="s">
        <v>112</v>
      </c>
      <c r="AL295" s="5" t="s">
        <v>99</v>
      </c>
      <c r="AM295" s="5" t="s">
        <v>99</v>
      </c>
      <c r="AN295" s="5" t="s">
        <v>99</v>
      </c>
      <c r="AO295" s="5" t="s">
        <v>99</v>
      </c>
      <c r="AP295" s="5" t="s">
        <v>99</v>
      </c>
      <c r="AQ295" s="5" t="s">
        <v>99</v>
      </c>
      <c r="AR295" s="5" t="s">
        <v>99</v>
      </c>
      <c r="AS295" s="5" t="s">
        <v>99</v>
      </c>
      <c r="AT295" s="5" t="s">
        <v>99</v>
      </c>
      <c r="AU295" s="5" t="s">
        <v>99</v>
      </c>
      <c r="AV295" s="5" t="s">
        <v>99</v>
      </c>
      <c r="AW295" s="5" t="s">
        <v>99</v>
      </c>
      <c r="AX295" s="5" t="s">
        <v>99</v>
      </c>
      <c r="AY295" s="5" t="s">
        <v>99</v>
      </c>
      <c r="AZ295" s="5" t="s">
        <v>99</v>
      </c>
      <c r="BA295" s="5" t="s">
        <v>99</v>
      </c>
      <c r="BB295" s="5" t="s">
        <v>99</v>
      </c>
      <c r="BC295" s="5" t="s">
        <v>99</v>
      </c>
      <c r="BD295" s="5" t="s">
        <v>99</v>
      </c>
      <c r="BE295" s="5" t="s">
        <v>99</v>
      </c>
      <c r="BF295" s="5" t="s">
        <v>99</v>
      </c>
      <c r="BG295" s="5" t="s">
        <v>99</v>
      </c>
      <c r="BH295" s="5" t="s">
        <v>99</v>
      </c>
      <c r="BI295" s="5" t="s">
        <v>99</v>
      </c>
      <c r="BJ295" s="5" t="s">
        <v>99</v>
      </c>
      <c r="BK295" s="5" t="s">
        <v>99</v>
      </c>
      <c r="BL295" s="5" t="s">
        <v>99</v>
      </c>
      <c r="BM295" s="5" t="s">
        <v>99</v>
      </c>
      <c r="BN295" s="5" t="s">
        <v>99</v>
      </c>
      <c r="BO295" s="5" t="s">
        <v>99</v>
      </c>
      <c r="BP295" s="5" t="s">
        <v>99</v>
      </c>
      <c r="BQ295" s="5" t="s">
        <v>99</v>
      </c>
      <c r="BR295" s="5" t="s">
        <v>2671</v>
      </c>
      <c r="BS295" s="5" t="s">
        <v>99</v>
      </c>
      <c r="BT295" s="5" t="s">
        <v>99</v>
      </c>
      <c r="BU295" s="5" t="s">
        <v>99</v>
      </c>
      <c r="BV295" s="5" t="s">
        <v>99</v>
      </c>
      <c r="BW295" s="5" t="s">
        <v>99</v>
      </c>
      <c r="BX295" s="5" t="s">
        <v>99</v>
      </c>
      <c r="BY295" s="5" t="s">
        <v>99</v>
      </c>
      <c r="BZ295" s="5" t="s">
        <v>99</v>
      </c>
      <c r="CA295" s="5" t="s">
        <v>99</v>
      </c>
      <c r="CB295" s="5" t="s">
        <v>99</v>
      </c>
      <c r="CC295" s="5" t="s">
        <v>99</v>
      </c>
      <c r="CD295" s="5" t="s">
        <v>99</v>
      </c>
      <c r="CE295" s="5" t="s">
        <v>99</v>
      </c>
      <c r="CF295" s="5" t="s">
        <v>99</v>
      </c>
      <c r="CG295" s="5" t="s">
        <v>99</v>
      </c>
      <c r="CH295" s="5" t="s">
        <v>99</v>
      </c>
      <c r="CI295" s="5" t="s">
        <v>99</v>
      </c>
      <c r="CJ295" s="5" t="s">
        <v>99</v>
      </c>
      <c r="CK295" s="5" t="s">
        <v>99</v>
      </c>
      <c r="CL295" s="5" t="s">
        <v>99</v>
      </c>
      <c r="CM295" s="5" t="s">
        <v>99</v>
      </c>
      <c r="CN295" s="5" t="s">
        <v>99</v>
      </c>
      <c r="CO295" s="5" t="s">
        <v>99</v>
      </c>
      <c r="CP295" s="13" t="s">
        <v>2672</v>
      </c>
      <c r="CQ295" s="6"/>
      <c r="CR295" s="6"/>
      <c r="CS295" s="6"/>
      <c r="CT295" s="6"/>
      <c r="CU295" s="6"/>
      <c r="CV295" s="6"/>
      <c r="CW295" s="6"/>
      <c r="CX295" s="6"/>
      <c r="CY295" s="6"/>
      <c r="CZ295" s="6"/>
    </row>
    <row r="296">
      <c r="A296" s="5" t="s">
        <v>94</v>
      </c>
      <c r="B296" s="5" t="s">
        <v>1487</v>
      </c>
      <c r="C296" s="5" t="s">
        <v>2647</v>
      </c>
      <c r="D296" s="5">
        <v>455.0</v>
      </c>
      <c r="E296" s="5" t="s">
        <v>99</v>
      </c>
      <c r="F296" s="5">
        <v>1998.0</v>
      </c>
      <c r="G296" s="5" t="s">
        <v>191</v>
      </c>
      <c r="H296" s="5" t="s">
        <v>99</v>
      </c>
      <c r="I296" s="5" t="s">
        <v>144</v>
      </c>
      <c r="J296" s="5" t="s">
        <v>118</v>
      </c>
      <c r="K296" s="5" t="s">
        <v>618</v>
      </c>
      <c r="L296" s="5" t="s">
        <v>193</v>
      </c>
      <c r="M296" s="5" t="s">
        <v>320</v>
      </c>
      <c r="N296" s="5">
        <v>1.0</v>
      </c>
      <c r="O296" s="28" t="s">
        <v>2673</v>
      </c>
      <c r="P296" s="5" t="s">
        <v>2674</v>
      </c>
      <c r="Q296" s="5" t="s">
        <v>2675</v>
      </c>
      <c r="R296" s="5" t="s">
        <v>2676</v>
      </c>
      <c r="S296" s="5" t="s">
        <v>2677</v>
      </c>
      <c r="T296" s="5">
        <v>42.468588</v>
      </c>
      <c r="U296" s="5">
        <v>-122.271803</v>
      </c>
      <c r="V296" s="5" t="s">
        <v>99</v>
      </c>
      <c r="W296" s="5">
        <v>5771.0</v>
      </c>
      <c r="X296" s="5">
        <v>1507.0</v>
      </c>
      <c r="Y296" s="5">
        <v>85.0</v>
      </c>
      <c r="Z296" s="5" t="s">
        <v>161</v>
      </c>
      <c r="AA296" s="5" t="s">
        <v>99</v>
      </c>
      <c r="AB296" s="5" t="s">
        <v>99</v>
      </c>
      <c r="AC296" s="5" t="s">
        <v>561</v>
      </c>
      <c r="AD296" s="5" t="s">
        <v>395</v>
      </c>
      <c r="AE296" s="5" t="s">
        <v>99</v>
      </c>
      <c r="AF296" s="5" t="s">
        <v>99</v>
      </c>
      <c r="AG296" s="5" t="s">
        <v>99</v>
      </c>
      <c r="AH296" s="27">
        <f t="shared" ref="AH296:AH297" si="72">CONVERT(AI296, "ft", "m")</f>
        <v>3.048</v>
      </c>
      <c r="AI296" s="22">
        <v>10.0</v>
      </c>
      <c r="AJ296" s="24">
        <f t="shared" ref="AJ296:AJ297" si="73">CONVERT(AI296, "ft", "yd")</f>
        <v>3.333333333</v>
      </c>
      <c r="AK296" s="5" t="s">
        <v>99</v>
      </c>
      <c r="AL296" s="5" t="s">
        <v>99</v>
      </c>
      <c r="AM296" s="5" t="s">
        <v>99</v>
      </c>
      <c r="AN296" s="5" t="s">
        <v>99</v>
      </c>
      <c r="AO296" s="5" t="s">
        <v>99</v>
      </c>
      <c r="AP296" s="5" t="s">
        <v>99</v>
      </c>
      <c r="AQ296" s="5" t="s">
        <v>99</v>
      </c>
      <c r="AR296" s="5" t="s">
        <v>99</v>
      </c>
      <c r="AS296" s="5" t="s">
        <v>99</v>
      </c>
      <c r="AT296" s="5" t="s">
        <v>99</v>
      </c>
      <c r="AU296" s="5" t="s">
        <v>99</v>
      </c>
      <c r="AV296" s="5" t="s">
        <v>99</v>
      </c>
      <c r="AW296" s="5" t="s">
        <v>99</v>
      </c>
      <c r="AX296" s="5" t="s">
        <v>99</v>
      </c>
      <c r="AY296" s="5" t="s">
        <v>99</v>
      </c>
      <c r="AZ296" s="5" t="s">
        <v>99</v>
      </c>
      <c r="BA296" s="5" t="s">
        <v>99</v>
      </c>
      <c r="BB296" s="5" t="s">
        <v>99</v>
      </c>
      <c r="BC296" s="5" t="s">
        <v>99</v>
      </c>
      <c r="BD296" s="5" t="s">
        <v>99</v>
      </c>
      <c r="BE296" s="5" t="s">
        <v>99</v>
      </c>
      <c r="BF296" s="5" t="s">
        <v>99</v>
      </c>
      <c r="BG296" s="5" t="s">
        <v>99</v>
      </c>
      <c r="BH296" s="5" t="s">
        <v>99</v>
      </c>
      <c r="BI296" s="5" t="s">
        <v>99</v>
      </c>
      <c r="BJ296" s="5" t="s">
        <v>99</v>
      </c>
      <c r="BK296" s="5" t="s">
        <v>112</v>
      </c>
      <c r="BL296" s="5" t="s">
        <v>99</v>
      </c>
      <c r="BM296" s="5" t="s">
        <v>99</v>
      </c>
      <c r="BN296" s="5" t="s">
        <v>320</v>
      </c>
      <c r="BO296" s="5" t="s">
        <v>99</v>
      </c>
      <c r="BP296" s="5" t="s">
        <v>99</v>
      </c>
      <c r="BQ296" s="5" t="s">
        <v>99</v>
      </c>
      <c r="BR296" s="5" t="s">
        <v>1041</v>
      </c>
      <c r="BS296" s="5" t="s">
        <v>112</v>
      </c>
      <c r="BT296" s="5" t="s">
        <v>99</v>
      </c>
      <c r="BU296" s="5" t="s">
        <v>99</v>
      </c>
      <c r="BV296" s="5" t="s">
        <v>99</v>
      </c>
      <c r="BW296" s="5" t="s">
        <v>99</v>
      </c>
      <c r="BX296" s="5" t="s">
        <v>99</v>
      </c>
      <c r="BY296" s="5" t="s">
        <v>99</v>
      </c>
      <c r="BZ296" s="5" t="s">
        <v>99</v>
      </c>
      <c r="CA296" s="5" t="s">
        <v>99</v>
      </c>
      <c r="CB296" s="5" t="s">
        <v>99</v>
      </c>
      <c r="CC296" s="5" t="s">
        <v>99</v>
      </c>
      <c r="CD296" s="5" t="s">
        <v>99</v>
      </c>
      <c r="CE296" s="5" t="s">
        <v>99</v>
      </c>
      <c r="CF296" s="5" t="s">
        <v>99</v>
      </c>
      <c r="CG296" s="5" t="s">
        <v>99</v>
      </c>
      <c r="CH296" s="5" t="s">
        <v>99</v>
      </c>
      <c r="CI296" s="5" t="s">
        <v>99</v>
      </c>
      <c r="CJ296" s="5" t="s">
        <v>2678</v>
      </c>
      <c r="CK296" s="28" t="s">
        <v>2679</v>
      </c>
      <c r="CL296" s="5" t="s">
        <v>112</v>
      </c>
      <c r="CM296" s="5" t="s">
        <v>99</v>
      </c>
      <c r="CN296" s="5" t="s">
        <v>99</v>
      </c>
      <c r="CO296" s="5" t="s">
        <v>99</v>
      </c>
      <c r="CP296" s="13" t="s">
        <v>2680</v>
      </c>
      <c r="CQ296" s="6"/>
      <c r="CR296" s="6"/>
      <c r="CS296" s="6"/>
      <c r="CT296" s="6"/>
      <c r="CU296" s="6"/>
      <c r="CV296" s="6"/>
      <c r="CW296" s="6"/>
      <c r="CX296" s="6"/>
      <c r="CY296" s="6"/>
      <c r="CZ296" s="6"/>
    </row>
    <row r="297">
      <c r="A297" s="5" t="s">
        <v>94</v>
      </c>
      <c r="B297" s="5" t="s">
        <v>1487</v>
      </c>
      <c r="C297" s="5" t="s">
        <v>2647</v>
      </c>
      <c r="D297" s="5">
        <v>9352.0</v>
      </c>
      <c r="E297" s="5" t="s">
        <v>97</v>
      </c>
      <c r="F297" s="5">
        <v>2004.0</v>
      </c>
      <c r="G297" s="5" t="s">
        <v>129</v>
      </c>
      <c r="H297" s="5">
        <v>19.0</v>
      </c>
      <c r="I297" s="5" t="s">
        <v>130</v>
      </c>
      <c r="J297" s="5" t="s">
        <v>101</v>
      </c>
      <c r="K297" s="5" t="s">
        <v>102</v>
      </c>
      <c r="L297" s="5" t="s">
        <v>99</v>
      </c>
      <c r="M297" s="5" t="s">
        <v>209</v>
      </c>
      <c r="N297" s="5">
        <v>1.0</v>
      </c>
      <c r="O297" s="28" t="s">
        <v>2681</v>
      </c>
      <c r="P297" s="5" t="s">
        <v>2682</v>
      </c>
      <c r="Q297" s="5" t="s">
        <v>2683</v>
      </c>
      <c r="R297" s="5" t="s">
        <v>2256</v>
      </c>
      <c r="S297" s="5" t="s">
        <v>99</v>
      </c>
      <c r="T297" s="5">
        <v>43.088651</v>
      </c>
      <c r="U297" s="25">
        <v>-122.019819</v>
      </c>
      <c r="V297" s="5" t="s">
        <v>99</v>
      </c>
      <c r="W297" s="5" t="s">
        <v>99</v>
      </c>
      <c r="X297" s="5">
        <v>1800.0</v>
      </c>
      <c r="Y297" s="5" t="s">
        <v>99</v>
      </c>
      <c r="Z297" s="5" t="s">
        <v>812</v>
      </c>
      <c r="AA297" s="5" t="s">
        <v>150</v>
      </c>
      <c r="AB297" s="5">
        <v>26.0</v>
      </c>
      <c r="AC297" s="5" t="s">
        <v>279</v>
      </c>
      <c r="AD297" s="5" t="s">
        <v>395</v>
      </c>
      <c r="AE297" s="5" t="s">
        <v>99</v>
      </c>
      <c r="AF297" s="5" t="s">
        <v>99</v>
      </c>
      <c r="AG297" s="5" t="s">
        <v>99</v>
      </c>
      <c r="AH297" s="27">
        <f t="shared" si="72"/>
        <v>45.72</v>
      </c>
      <c r="AI297" s="22">
        <v>150.0</v>
      </c>
      <c r="AJ297" s="24">
        <f t="shared" si="73"/>
        <v>50</v>
      </c>
      <c r="AK297" s="5" t="s">
        <v>99</v>
      </c>
      <c r="AL297" s="5">
        <v>1.0</v>
      </c>
      <c r="AM297" s="5" t="s">
        <v>99</v>
      </c>
      <c r="AN297" s="5" t="s">
        <v>99</v>
      </c>
      <c r="AO297" s="5" t="s">
        <v>99</v>
      </c>
      <c r="AP297" s="5" t="s">
        <v>99</v>
      </c>
      <c r="AQ297" s="5" t="s">
        <v>99</v>
      </c>
      <c r="AR297" s="5" t="s">
        <v>99</v>
      </c>
      <c r="AS297" s="5" t="s">
        <v>99</v>
      </c>
      <c r="AT297" s="5" t="s">
        <v>99</v>
      </c>
      <c r="AU297" s="5" t="s">
        <v>99</v>
      </c>
      <c r="AV297" s="5" t="s">
        <v>164</v>
      </c>
      <c r="AW297" s="5" t="s">
        <v>99</v>
      </c>
      <c r="AX297" s="5" t="s">
        <v>99</v>
      </c>
      <c r="AY297" s="5" t="s">
        <v>99</v>
      </c>
      <c r="AZ297" s="5" t="s">
        <v>99</v>
      </c>
      <c r="BA297" s="5" t="s">
        <v>99</v>
      </c>
      <c r="BB297" s="5" t="s">
        <v>99</v>
      </c>
      <c r="BC297" s="5" t="s">
        <v>99</v>
      </c>
      <c r="BD297" s="5" t="s">
        <v>99</v>
      </c>
      <c r="BE297" s="5" t="s">
        <v>99</v>
      </c>
      <c r="BF297" s="5" t="s">
        <v>99</v>
      </c>
      <c r="BG297" s="5" t="s">
        <v>99</v>
      </c>
      <c r="BH297" s="5" t="s">
        <v>99</v>
      </c>
      <c r="BI297" s="5" t="s">
        <v>99</v>
      </c>
      <c r="BJ297" s="5" t="s">
        <v>99</v>
      </c>
      <c r="BK297" s="5" t="s">
        <v>99</v>
      </c>
      <c r="BL297" s="5" t="s">
        <v>99</v>
      </c>
      <c r="BM297" s="5" t="s">
        <v>99</v>
      </c>
      <c r="BN297" s="5" t="s">
        <v>209</v>
      </c>
      <c r="BO297" s="5" t="s">
        <v>99</v>
      </c>
      <c r="BP297" s="5" t="s">
        <v>2684</v>
      </c>
      <c r="BQ297" s="5" t="s">
        <v>113</v>
      </c>
      <c r="BR297" s="5" t="s">
        <v>99</v>
      </c>
      <c r="BS297" s="5" t="s">
        <v>99</v>
      </c>
      <c r="BT297" s="5" t="s">
        <v>99</v>
      </c>
      <c r="BU297" s="5" t="s">
        <v>99</v>
      </c>
      <c r="BV297" s="5" t="s">
        <v>99</v>
      </c>
      <c r="BW297" s="5" t="s">
        <v>99</v>
      </c>
      <c r="BX297" s="5" t="s">
        <v>99</v>
      </c>
      <c r="BY297" s="5" t="s">
        <v>99</v>
      </c>
      <c r="BZ297" s="5" t="s">
        <v>99</v>
      </c>
      <c r="CA297" s="5" t="s">
        <v>99</v>
      </c>
      <c r="CB297" s="5" t="s">
        <v>99</v>
      </c>
      <c r="CC297" s="5" t="s">
        <v>99</v>
      </c>
      <c r="CD297" s="5" t="s">
        <v>99</v>
      </c>
      <c r="CE297" s="5" t="s">
        <v>99</v>
      </c>
      <c r="CF297" s="5" t="s">
        <v>99</v>
      </c>
      <c r="CG297" s="5" t="s">
        <v>99</v>
      </c>
      <c r="CH297" s="5" t="s">
        <v>99</v>
      </c>
      <c r="CI297" s="5" t="s">
        <v>99</v>
      </c>
      <c r="CJ297" s="5" t="s">
        <v>99</v>
      </c>
      <c r="CK297" s="28" t="s">
        <v>2685</v>
      </c>
      <c r="CL297" s="5" t="s">
        <v>112</v>
      </c>
      <c r="CM297" s="5" t="s">
        <v>99</v>
      </c>
      <c r="CN297" s="5" t="s">
        <v>99</v>
      </c>
      <c r="CO297" s="5" t="s">
        <v>99</v>
      </c>
      <c r="CP297" s="13" t="s">
        <v>2686</v>
      </c>
      <c r="CQ297" s="6"/>
      <c r="CR297" s="6"/>
      <c r="CS297" s="6"/>
      <c r="CT297" s="6"/>
      <c r="CU297" s="6"/>
      <c r="CV297" s="6"/>
      <c r="CW297" s="6"/>
      <c r="CX297" s="6"/>
      <c r="CY297" s="6"/>
      <c r="CZ297" s="6"/>
    </row>
    <row r="298">
      <c r="A298" s="5" t="s">
        <v>94</v>
      </c>
      <c r="B298" s="5" t="s">
        <v>1487</v>
      </c>
      <c r="C298" s="5" t="s">
        <v>2647</v>
      </c>
      <c r="D298" s="5">
        <v>13597.0</v>
      </c>
      <c r="E298" s="5" t="s">
        <v>99</v>
      </c>
      <c r="F298" s="5">
        <v>2006.0</v>
      </c>
      <c r="G298" s="5" t="s">
        <v>389</v>
      </c>
      <c r="H298" s="5" t="s">
        <v>99</v>
      </c>
      <c r="I298" s="5" t="s">
        <v>100</v>
      </c>
      <c r="J298" s="5" t="s">
        <v>118</v>
      </c>
      <c r="K298" s="5" t="s">
        <v>193</v>
      </c>
      <c r="L298" s="5" t="s">
        <v>99</v>
      </c>
      <c r="M298" s="5" t="s">
        <v>99</v>
      </c>
      <c r="N298" s="5">
        <v>1.0</v>
      </c>
      <c r="O298" s="28" t="s">
        <v>2687</v>
      </c>
      <c r="P298" s="5" t="s">
        <v>2688</v>
      </c>
      <c r="Q298" s="5" t="s">
        <v>2675</v>
      </c>
      <c r="R298" s="5" t="s">
        <v>2689</v>
      </c>
      <c r="S298" s="5" t="s">
        <v>99</v>
      </c>
      <c r="T298" s="5">
        <v>42.269032</v>
      </c>
      <c r="U298" s="5">
        <v>-121.87988</v>
      </c>
      <c r="V298" s="5" t="s">
        <v>99</v>
      </c>
      <c r="W298" s="5">
        <v>4188.0</v>
      </c>
      <c r="X298" s="5">
        <v>2300.0</v>
      </c>
      <c r="Y298" s="5" t="s">
        <v>99</v>
      </c>
      <c r="Z298" s="5" t="s">
        <v>255</v>
      </c>
      <c r="AA298" s="5" t="s">
        <v>99</v>
      </c>
      <c r="AB298" s="5" t="s">
        <v>99</v>
      </c>
      <c r="AC298" s="5" t="s">
        <v>2690</v>
      </c>
      <c r="AD298" s="5" t="s">
        <v>2691</v>
      </c>
      <c r="AE298" s="5" t="s">
        <v>112</v>
      </c>
      <c r="AF298" s="5" t="s">
        <v>99</v>
      </c>
      <c r="AG298" s="5" t="s">
        <v>99</v>
      </c>
      <c r="AH298" s="5" t="s">
        <v>99</v>
      </c>
      <c r="AI298" s="5" t="s">
        <v>99</v>
      </c>
      <c r="AJ298" s="5" t="s">
        <v>99</v>
      </c>
      <c r="AK298" s="5" t="s">
        <v>99</v>
      </c>
      <c r="AL298" s="5" t="s">
        <v>99</v>
      </c>
      <c r="AM298" s="5" t="s">
        <v>99</v>
      </c>
      <c r="AN298" s="5" t="s">
        <v>99</v>
      </c>
      <c r="AO298" s="5" t="s">
        <v>99</v>
      </c>
      <c r="AP298" s="5" t="s">
        <v>99</v>
      </c>
      <c r="AQ298" s="5" t="s">
        <v>99</v>
      </c>
      <c r="AR298" s="5" t="s">
        <v>99</v>
      </c>
      <c r="AS298" s="5" t="s">
        <v>99</v>
      </c>
      <c r="AT298" s="5" t="s">
        <v>99</v>
      </c>
      <c r="AU298" s="5" t="s">
        <v>99</v>
      </c>
      <c r="AV298" s="5" t="s">
        <v>99</v>
      </c>
      <c r="AW298" s="5" t="s">
        <v>99</v>
      </c>
      <c r="AX298" s="5" t="s">
        <v>99</v>
      </c>
      <c r="AY298" s="5" t="s">
        <v>99</v>
      </c>
      <c r="AZ298" s="5" t="s">
        <v>99</v>
      </c>
      <c r="BA298" s="5" t="s">
        <v>99</v>
      </c>
      <c r="BB298" s="5" t="s">
        <v>99</v>
      </c>
      <c r="BC298" s="5" t="s">
        <v>99</v>
      </c>
      <c r="BD298" s="5" t="s">
        <v>99</v>
      </c>
      <c r="BE298" s="5" t="s">
        <v>99</v>
      </c>
      <c r="BF298" s="5" t="s">
        <v>99</v>
      </c>
      <c r="BG298" s="5" t="s">
        <v>99</v>
      </c>
      <c r="BH298" s="5" t="s">
        <v>99</v>
      </c>
      <c r="BI298" s="5" t="s">
        <v>99</v>
      </c>
      <c r="BJ298" s="5" t="s">
        <v>99</v>
      </c>
      <c r="BK298" s="5" t="s">
        <v>99</v>
      </c>
      <c r="BL298" s="5" t="s">
        <v>99</v>
      </c>
      <c r="BM298" s="5" t="s">
        <v>99</v>
      </c>
      <c r="BN298" s="5" t="s">
        <v>99</v>
      </c>
      <c r="BO298" s="5" t="s">
        <v>99</v>
      </c>
      <c r="BP298" s="5" t="s">
        <v>99</v>
      </c>
      <c r="BQ298" s="5" t="s">
        <v>99</v>
      </c>
      <c r="BR298" s="5" t="s">
        <v>1307</v>
      </c>
      <c r="BS298" s="5" t="s">
        <v>99</v>
      </c>
      <c r="BT298" s="5" t="s">
        <v>99</v>
      </c>
      <c r="BU298" s="5" t="s">
        <v>99</v>
      </c>
      <c r="BV298" s="5" t="s">
        <v>99</v>
      </c>
      <c r="BW298" s="5" t="s">
        <v>99</v>
      </c>
      <c r="BX298" s="5" t="s">
        <v>99</v>
      </c>
      <c r="BY298" s="5" t="s">
        <v>99</v>
      </c>
      <c r="BZ298" s="5" t="s">
        <v>99</v>
      </c>
      <c r="CA298" s="5" t="s">
        <v>99</v>
      </c>
      <c r="CB298" s="5" t="s">
        <v>99</v>
      </c>
      <c r="CC298" s="5" t="s">
        <v>99</v>
      </c>
      <c r="CD298" s="5" t="s">
        <v>99</v>
      </c>
      <c r="CE298" s="5" t="s">
        <v>99</v>
      </c>
      <c r="CF298" s="5" t="s">
        <v>99</v>
      </c>
      <c r="CG298" s="5" t="s">
        <v>99</v>
      </c>
      <c r="CH298" s="5" t="s">
        <v>99</v>
      </c>
      <c r="CI298" s="5" t="s">
        <v>99</v>
      </c>
      <c r="CJ298" s="5" t="s">
        <v>2692</v>
      </c>
      <c r="CK298" s="5" t="s">
        <v>99</v>
      </c>
      <c r="CL298" s="5" t="s">
        <v>112</v>
      </c>
      <c r="CM298" s="5" t="s">
        <v>99</v>
      </c>
      <c r="CN298" s="5" t="s">
        <v>99</v>
      </c>
      <c r="CO298" s="5" t="s">
        <v>99</v>
      </c>
      <c r="CP298" s="13" t="s">
        <v>2693</v>
      </c>
      <c r="CQ298" s="6"/>
      <c r="CR298" s="6"/>
      <c r="CS298" s="6"/>
      <c r="CT298" s="6"/>
      <c r="CU298" s="6"/>
      <c r="CV298" s="6"/>
      <c r="CW298" s="6"/>
      <c r="CX298" s="6"/>
      <c r="CY298" s="6"/>
      <c r="CZ298" s="6"/>
    </row>
    <row r="299">
      <c r="A299" s="5" t="s">
        <v>94</v>
      </c>
      <c r="B299" s="5" t="s">
        <v>1487</v>
      </c>
      <c r="C299" s="5" t="s">
        <v>2647</v>
      </c>
      <c r="D299" s="5">
        <v>27087.0</v>
      </c>
      <c r="E299" s="5" t="s">
        <v>2694</v>
      </c>
      <c r="F299" s="5">
        <v>2009.0</v>
      </c>
      <c r="G299" s="5" t="s">
        <v>117</v>
      </c>
      <c r="H299" s="5">
        <v>10.0</v>
      </c>
      <c r="I299" s="5" t="s">
        <v>100</v>
      </c>
      <c r="J299" s="5" t="s">
        <v>101</v>
      </c>
      <c r="K299" s="5" t="s">
        <v>102</v>
      </c>
      <c r="L299" s="5" t="s">
        <v>99</v>
      </c>
      <c r="M299" s="5" t="s">
        <v>209</v>
      </c>
      <c r="N299" s="5">
        <v>4.0</v>
      </c>
      <c r="O299" s="28" t="s">
        <v>2695</v>
      </c>
      <c r="P299" s="5" t="s">
        <v>2696</v>
      </c>
      <c r="Q299" s="5" t="s">
        <v>2697</v>
      </c>
      <c r="R299" s="5" t="s">
        <v>2698</v>
      </c>
      <c r="S299" s="5" t="s">
        <v>99</v>
      </c>
      <c r="T299" s="5">
        <v>42.324817</v>
      </c>
      <c r="U299" s="5">
        <v>-121.397955</v>
      </c>
      <c r="V299" s="5" t="s">
        <v>99</v>
      </c>
      <c r="W299" s="5">
        <v>4764.0</v>
      </c>
      <c r="X299" s="5">
        <v>1845.0</v>
      </c>
      <c r="Y299" s="5">
        <v>5.0</v>
      </c>
      <c r="Z299" s="5" t="s">
        <v>161</v>
      </c>
      <c r="AA299" s="5" t="s">
        <v>214</v>
      </c>
      <c r="AB299" s="5">
        <v>34.0</v>
      </c>
      <c r="AC299" s="5" t="s">
        <v>2699</v>
      </c>
      <c r="AD299" s="5" t="s">
        <v>2652</v>
      </c>
      <c r="AE299" s="5" t="s">
        <v>99</v>
      </c>
      <c r="AF299" s="5" t="s">
        <v>99</v>
      </c>
      <c r="AG299" s="5" t="s">
        <v>99</v>
      </c>
      <c r="AH299" s="27">
        <f>CONVERT(AI299, "ft", "m")</f>
        <v>45.72</v>
      </c>
      <c r="AI299" s="22">
        <v>150.0</v>
      </c>
      <c r="AJ299" s="24">
        <f>CONVERT(AI299, "ft", "yd")</f>
        <v>50</v>
      </c>
      <c r="AK299" s="5" t="s">
        <v>99</v>
      </c>
      <c r="AL299" s="5">
        <v>1.0</v>
      </c>
      <c r="AM299" s="5">
        <v>8.5</v>
      </c>
      <c r="AN299" s="5" t="s">
        <v>99</v>
      </c>
      <c r="AO299" s="5" t="s">
        <v>99</v>
      </c>
      <c r="AP299" s="5" t="s">
        <v>99</v>
      </c>
      <c r="AQ299" s="5" t="s">
        <v>99</v>
      </c>
      <c r="AR299" s="5" t="s">
        <v>99</v>
      </c>
      <c r="AS299" s="5" t="s">
        <v>99</v>
      </c>
      <c r="AT299" s="5" t="s">
        <v>99</v>
      </c>
      <c r="AU299" s="5" t="s">
        <v>99</v>
      </c>
      <c r="AV299" s="5" t="s">
        <v>625</v>
      </c>
      <c r="AW299" s="5" t="s">
        <v>99</v>
      </c>
      <c r="AX299" s="5" t="s">
        <v>99</v>
      </c>
      <c r="AY299" s="5" t="s">
        <v>99</v>
      </c>
      <c r="AZ299" s="5" t="s">
        <v>99</v>
      </c>
      <c r="BA299" s="5" t="s">
        <v>99</v>
      </c>
      <c r="BB299" s="5" t="s">
        <v>99</v>
      </c>
      <c r="BC299" s="5" t="s">
        <v>99</v>
      </c>
      <c r="BD299" s="5" t="s">
        <v>99</v>
      </c>
      <c r="BE299" s="5" t="s">
        <v>99</v>
      </c>
      <c r="BF299" s="5" t="s">
        <v>99</v>
      </c>
      <c r="BG299" s="5" t="s">
        <v>99</v>
      </c>
      <c r="BH299" s="5" t="s">
        <v>99</v>
      </c>
      <c r="BI299" s="5" t="s">
        <v>99</v>
      </c>
      <c r="BJ299" s="5" t="s">
        <v>99</v>
      </c>
      <c r="BK299" s="5" t="s">
        <v>99</v>
      </c>
      <c r="BL299" s="5" t="s">
        <v>99</v>
      </c>
      <c r="BM299" s="5" t="s">
        <v>99</v>
      </c>
      <c r="BN299" s="5" t="s">
        <v>209</v>
      </c>
      <c r="BO299" s="5" t="s">
        <v>99</v>
      </c>
      <c r="BP299" s="5" t="s">
        <v>188</v>
      </c>
      <c r="BQ299" s="5" t="s">
        <v>113</v>
      </c>
      <c r="BR299" s="5" t="s">
        <v>99</v>
      </c>
      <c r="BS299" s="5" t="s">
        <v>99</v>
      </c>
      <c r="BT299" s="5" t="s">
        <v>99</v>
      </c>
      <c r="BU299" s="5" t="s">
        <v>99</v>
      </c>
      <c r="BV299" s="5" t="s">
        <v>99</v>
      </c>
      <c r="BW299" s="5" t="s">
        <v>99</v>
      </c>
      <c r="BX299" s="5" t="s">
        <v>99</v>
      </c>
      <c r="BY299" s="5" t="s">
        <v>99</v>
      </c>
      <c r="BZ299" s="5" t="s">
        <v>99</v>
      </c>
      <c r="CA299" s="5" t="s">
        <v>99</v>
      </c>
      <c r="CB299" s="5" t="s">
        <v>99</v>
      </c>
      <c r="CC299" s="5" t="s">
        <v>99</v>
      </c>
      <c r="CD299" s="5" t="s">
        <v>99</v>
      </c>
      <c r="CE299" s="5" t="s">
        <v>99</v>
      </c>
      <c r="CF299" s="5" t="s">
        <v>99</v>
      </c>
      <c r="CG299" s="5" t="s">
        <v>99</v>
      </c>
      <c r="CH299" s="5" t="s">
        <v>99</v>
      </c>
      <c r="CI299" s="5">
        <v>10.0</v>
      </c>
      <c r="CJ299" s="5" t="s">
        <v>2700</v>
      </c>
      <c r="CK299" s="28" t="s">
        <v>2701</v>
      </c>
      <c r="CL299" s="5" t="s">
        <v>112</v>
      </c>
      <c r="CM299" s="5" t="s">
        <v>99</v>
      </c>
      <c r="CN299" s="5" t="s">
        <v>99</v>
      </c>
      <c r="CO299" s="5" t="s">
        <v>99</v>
      </c>
      <c r="CP299" s="13" t="s">
        <v>2702</v>
      </c>
      <c r="CQ299" s="6"/>
      <c r="CR299" s="6"/>
      <c r="CS299" s="6"/>
      <c r="CT299" s="6"/>
      <c r="CU299" s="6"/>
      <c r="CV299" s="6"/>
      <c r="CW299" s="6"/>
      <c r="CX299" s="6"/>
      <c r="CY299" s="6"/>
      <c r="CZ299" s="6"/>
    </row>
    <row r="300">
      <c r="A300" s="5" t="s">
        <v>94</v>
      </c>
      <c r="B300" s="5" t="s">
        <v>1487</v>
      </c>
      <c r="C300" s="5" t="s">
        <v>2703</v>
      </c>
      <c r="D300" s="5">
        <v>684.0</v>
      </c>
      <c r="E300" s="5" t="s">
        <v>99</v>
      </c>
      <c r="F300" s="5">
        <v>1999.0</v>
      </c>
      <c r="G300" s="5" t="s">
        <v>485</v>
      </c>
      <c r="H300" s="5" t="s">
        <v>99</v>
      </c>
      <c r="I300" s="5" t="s">
        <v>130</v>
      </c>
      <c r="J300" s="5" t="s">
        <v>118</v>
      </c>
      <c r="K300" s="5" t="s">
        <v>145</v>
      </c>
      <c r="L300" s="5" t="s">
        <v>99</v>
      </c>
      <c r="M300" s="5" t="s">
        <v>99</v>
      </c>
      <c r="N300" s="5">
        <v>1.0</v>
      </c>
      <c r="O300" s="28" t="s">
        <v>2704</v>
      </c>
      <c r="P300" s="5" t="s">
        <v>2705</v>
      </c>
      <c r="Q300" s="5" t="s">
        <v>2706</v>
      </c>
      <c r="R300" s="5" t="s">
        <v>2707</v>
      </c>
      <c r="S300" s="5" t="s">
        <v>2708</v>
      </c>
      <c r="T300" s="5" t="s">
        <v>99</v>
      </c>
      <c r="U300" s="5" t="s">
        <v>99</v>
      </c>
      <c r="V300" s="5" t="s">
        <v>99</v>
      </c>
      <c r="W300" s="5" t="s">
        <v>99</v>
      </c>
      <c r="X300" s="5" t="s">
        <v>99</v>
      </c>
      <c r="Y300" s="5" t="s">
        <v>99</v>
      </c>
      <c r="Z300" s="5" t="s">
        <v>99</v>
      </c>
      <c r="AA300" s="5" t="s">
        <v>99</v>
      </c>
      <c r="AB300" s="5" t="s">
        <v>99</v>
      </c>
      <c r="AC300" s="5" t="s">
        <v>838</v>
      </c>
      <c r="AD300" s="5" t="s">
        <v>395</v>
      </c>
      <c r="AE300" s="5" t="s">
        <v>99</v>
      </c>
      <c r="AF300" s="5" t="s">
        <v>99</v>
      </c>
      <c r="AG300" s="5" t="s">
        <v>99</v>
      </c>
      <c r="AH300" s="5" t="s">
        <v>99</v>
      </c>
      <c r="AI300" s="5" t="s">
        <v>99</v>
      </c>
      <c r="AJ300" s="5" t="s">
        <v>99</v>
      </c>
      <c r="AK300" s="5" t="s">
        <v>99</v>
      </c>
      <c r="AL300" s="5">
        <v>3.0</v>
      </c>
      <c r="AM300" s="5" t="s">
        <v>99</v>
      </c>
      <c r="AN300" s="5" t="s">
        <v>99</v>
      </c>
      <c r="AO300" s="5" t="s">
        <v>99</v>
      </c>
      <c r="AP300" s="5" t="s">
        <v>99</v>
      </c>
      <c r="AQ300" s="5" t="s">
        <v>99</v>
      </c>
      <c r="AR300" s="5" t="s">
        <v>99</v>
      </c>
      <c r="AS300" s="5" t="s">
        <v>99</v>
      </c>
      <c r="AT300" s="5" t="s">
        <v>99</v>
      </c>
      <c r="AU300" s="5" t="s">
        <v>99</v>
      </c>
      <c r="AV300" s="5" t="s">
        <v>99</v>
      </c>
      <c r="AW300" s="5" t="s">
        <v>99</v>
      </c>
      <c r="AX300" s="5" t="s">
        <v>99</v>
      </c>
      <c r="AY300" s="5" t="s">
        <v>99</v>
      </c>
      <c r="AZ300" s="5" t="s">
        <v>99</v>
      </c>
      <c r="BA300" s="5" t="s">
        <v>99</v>
      </c>
      <c r="BB300" s="5" t="s">
        <v>99</v>
      </c>
      <c r="BC300" s="5" t="s">
        <v>99</v>
      </c>
      <c r="BD300" s="5" t="s">
        <v>99</v>
      </c>
      <c r="BE300" s="5" t="s">
        <v>99</v>
      </c>
      <c r="BF300" s="5" t="s">
        <v>99</v>
      </c>
      <c r="BG300" s="5" t="s">
        <v>99</v>
      </c>
      <c r="BH300" s="5" t="s">
        <v>99</v>
      </c>
      <c r="BI300" s="5" t="s">
        <v>99</v>
      </c>
      <c r="BJ300" s="5" t="s">
        <v>99</v>
      </c>
      <c r="BK300" s="5" t="s">
        <v>99</v>
      </c>
      <c r="BL300" s="5" t="s">
        <v>99</v>
      </c>
      <c r="BM300" s="5" t="s">
        <v>99</v>
      </c>
      <c r="BN300" s="5" t="s">
        <v>2709</v>
      </c>
      <c r="BO300" s="5" t="s">
        <v>99</v>
      </c>
      <c r="BP300" s="5" t="s">
        <v>99</v>
      </c>
      <c r="BQ300" s="5" t="s">
        <v>99</v>
      </c>
      <c r="BR300" s="5" t="s">
        <v>99</v>
      </c>
      <c r="BS300" s="5" t="s">
        <v>99</v>
      </c>
      <c r="BT300" s="5" t="s">
        <v>99</v>
      </c>
      <c r="BU300" s="5">
        <v>3.0</v>
      </c>
      <c r="BV300" s="5" t="s">
        <v>99</v>
      </c>
      <c r="BW300" s="5" t="s">
        <v>99</v>
      </c>
      <c r="BX300" s="5" t="s">
        <v>99</v>
      </c>
      <c r="BY300" s="5" t="s">
        <v>99</v>
      </c>
      <c r="BZ300" s="5" t="s">
        <v>99</v>
      </c>
      <c r="CA300" s="5" t="s">
        <v>99</v>
      </c>
      <c r="CB300" s="5" t="s">
        <v>99</v>
      </c>
      <c r="CC300" s="5" t="s">
        <v>99</v>
      </c>
      <c r="CD300" s="5" t="s">
        <v>99</v>
      </c>
      <c r="CE300" s="5" t="s">
        <v>99</v>
      </c>
      <c r="CF300" s="5" t="s">
        <v>99</v>
      </c>
      <c r="CG300" s="5" t="s">
        <v>99</v>
      </c>
      <c r="CH300" s="5" t="s">
        <v>99</v>
      </c>
      <c r="CI300" s="5" t="s">
        <v>99</v>
      </c>
      <c r="CJ300" s="5" t="s">
        <v>99</v>
      </c>
      <c r="CK300" s="5" t="s">
        <v>99</v>
      </c>
      <c r="CL300" s="5" t="s">
        <v>99</v>
      </c>
      <c r="CM300" s="5" t="s">
        <v>99</v>
      </c>
      <c r="CN300" s="5" t="s">
        <v>99</v>
      </c>
      <c r="CO300" s="5" t="s">
        <v>99</v>
      </c>
      <c r="CP300" s="13" t="s">
        <v>2710</v>
      </c>
      <c r="CQ300" s="6"/>
      <c r="CR300" s="6"/>
      <c r="CS300" s="6"/>
      <c r="CT300" s="6"/>
      <c r="CU300" s="6"/>
      <c r="CV300" s="6"/>
      <c r="CW300" s="6"/>
      <c r="CX300" s="6"/>
      <c r="CY300" s="6"/>
      <c r="CZ300" s="6"/>
    </row>
    <row r="301">
      <c r="A301" s="5" t="s">
        <v>94</v>
      </c>
      <c r="B301" s="5" t="s">
        <v>1487</v>
      </c>
      <c r="C301" s="5" t="s">
        <v>2711</v>
      </c>
      <c r="D301" s="5">
        <v>4595.0</v>
      </c>
      <c r="E301" s="5" t="s">
        <v>99</v>
      </c>
      <c r="F301" s="5">
        <v>1977.0</v>
      </c>
      <c r="G301" s="5" t="s">
        <v>665</v>
      </c>
      <c r="H301" s="5">
        <v>19.0</v>
      </c>
      <c r="I301" s="5" t="s">
        <v>208</v>
      </c>
      <c r="J301" s="5" t="s">
        <v>101</v>
      </c>
      <c r="K301" s="5" t="s">
        <v>102</v>
      </c>
      <c r="L301" s="5" t="s">
        <v>99</v>
      </c>
      <c r="M301" s="5" t="s">
        <v>219</v>
      </c>
      <c r="N301" s="5">
        <v>5.0</v>
      </c>
      <c r="O301" s="28" t="s">
        <v>2712</v>
      </c>
      <c r="P301" s="5" t="s">
        <v>2713</v>
      </c>
      <c r="Q301" s="5" t="s">
        <v>2714</v>
      </c>
      <c r="R301" s="5" t="s">
        <v>2715</v>
      </c>
      <c r="S301" s="5" t="s">
        <v>99</v>
      </c>
      <c r="T301" s="5" t="s">
        <v>99</v>
      </c>
      <c r="U301" s="5" t="s">
        <v>99</v>
      </c>
      <c r="V301" s="5" t="s">
        <v>99</v>
      </c>
      <c r="W301" s="5" t="s">
        <v>99</v>
      </c>
      <c r="X301" s="5">
        <v>2300.0</v>
      </c>
      <c r="Y301" s="5" t="s">
        <v>99</v>
      </c>
      <c r="Z301" s="5" t="s">
        <v>2216</v>
      </c>
      <c r="AA301" s="5" t="s">
        <v>1834</v>
      </c>
      <c r="AB301" s="5">
        <v>0.0</v>
      </c>
      <c r="AC301" s="5" t="s">
        <v>2716</v>
      </c>
      <c r="AD301" s="5" t="s">
        <v>99</v>
      </c>
      <c r="AE301" s="5" t="s">
        <v>99</v>
      </c>
      <c r="AF301" s="5" t="s">
        <v>99</v>
      </c>
      <c r="AG301" s="5">
        <f>5/60</f>
        <v>0.08333333333</v>
      </c>
      <c r="AH301" s="23" t="s">
        <v>99</v>
      </c>
      <c r="AI301" s="22" t="s">
        <v>99</v>
      </c>
      <c r="AJ301" s="5" t="s">
        <v>99</v>
      </c>
      <c r="AK301" s="5" t="s">
        <v>99</v>
      </c>
      <c r="AL301" s="5">
        <v>2.0</v>
      </c>
      <c r="AM301" s="5">
        <v>6.0</v>
      </c>
      <c r="AN301" s="5" t="s">
        <v>99</v>
      </c>
      <c r="AO301" s="5" t="s">
        <v>99</v>
      </c>
      <c r="AP301" s="5" t="s">
        <v>99</v>
      </c>
      <c r="AQ301" s="5" t="s">
        <v>99</v>
      </c>
      <c r="AR301" s="5" t="s">
        <v>99</v>
      </c>
      <c r="AS301" s="5" t="s">
        <v>99</v>
      </c>
      <c r="AT301" s="5" t="s">
        <v>99</v>
      </c>
      <c r="AU301" s="5" t="s">
        <v>99</v>
      </c>
      <c r="AV301" s="5" t="s">
        <v>99</v>
      </c>
      <c r="AW301" s="5" t="s">
        <v>99</v>
      </c>
      <c r="AX301" s="5" t="s">
        <v>99</v>
      </c>
      <c r="AY301" s="5" t="s">
        <v>99</v>
      </c>
      <c r="AZ301" s="5" t="s">
        <v>99</v>
      </c>
      <c r="BA301" s="5" t="s">
        <v>99</v>
      </c>
      <c r="BB301" s="5" t="s">
        <v>99</v>
      </c>
      <c r="BC301" s="5" t="s">
        <v>99</v>
      </c>
      <c r="BD301" s="5" t="s">
        <v>99</v>
      </c>
      <c r="BE301" s="5" t="s">
        <v>99</v>
      </c>
      <c r="BF301" s="5" t="s">
        <v>99</v>
      </c>
      <c r="BG301" s="5" t="s">
        <v>99</v>
      </c>
      <c r="BH301" s="5" t="s">
        <v>99</v>
      </c>
      <c r="BI301" s="5" t="s">
        <v>99</v>
      </c>
      <c r="BJ301" s="5" t="s">
        <v>99</v>
      </c>
      <c r="BK301" s="5" t="s">
        <v>99</v>
      </c>
      <c r="BL301" s="5" t="s">
        <v>99</v>
      </c>
      <c r="BM301" s="5" t="s">
        <v>99</v>
      </c>
      <c r="BN301" s="5" t="s">
        <v>228</v>
      </c>
      <c r="BO301" s="5" t="s">
        <v>99</v>
      </c>
      <c r="BP301" s="5" t="s">
        <v>99</v>
      </c>
      <c r="BQ301" s="5" t="s">
        <v>113</v>
      </c>
      <c r="BR301" s="5" t="s">
        <v>99</v>
      </c>
      <c r="BS301" s="5" t="s">
        <v>99</v>
      </c>
      <c r="BT301" s="5" t="s">
        <v>99</v>
      </c>
      <c r="BU301" s="5" t="s">
        <v>99</v>
      </c>
      <c r="BV301" s="5" t="s">
        <v>99</v>
      </c>
      <c r="BW301" s="5" t="s">
        <v>99</v>
      </c>
      <c r="BX301" s="5" t="s">
        <v>99</v>
      </c>
      <c r="BY301" s="5" t="s">
        <v>99</v>
      </c>
      <c r="BZ301" s="5" t="s">
        <v>99</v>
      </c>
      <c r="CA301" s="5" t="s">
        <v>99</v>
      </c>
      <c r="CB301" s="5" t="s">
        <v>99</v>
      </c>
      <c r="CC301" s="5" t="s">
        <v>99</v>
      </c>
      <c r="CD301" s="5" t="s">
        <v>99</v>
      </c>
      <c r="CE301" s="5" t="s">
        <v>99</v>
      </c>
      <c r="CF301" s="5" t="s">
        <v>99</v>
      </c>
      <c r="CG301" s="5" t="s">
        <v>99</v>
      </c>
      <c r="CH301" s="5" t="s">
        <v>99</v>
      </c>
      <c r="CI301" s="5" t="s">
        <v>99</v>
      </c>
      <c r="CJ301" s="5" t="s">
        <v>99</v>
      </c>
      <c r="CK301" s="5" t="s">
        <v>99</v>
      </c>
      <c r="CL301" s="5" t="s">
        <v>99</v>
      </c>
      <c r="CM301" s="5" t="s">
        <v>99</v>
      </c>
      <c r="CN301" s="5" t="s">
        <v>99</v>
      </c>
      <c r="CO301" s="5" t="s">
        <v>99</v>
      </c>
      <c r="CP301" s="13" t="s">
        <v>2717</v>
      </c>
      <c r="CQ301" s="6"/>
      <c r="CR301" s="6"/>
      <c r="CS301" s="6"/>
      <c r="CT301" s="6"/>
      <c r="CU301" s="6"/>
      <c r="CV301" s="6"/>
      <c r="CW301" s="6"/>
      <c r="CX301" s="6"/>
      <c r="CY301" s="6"/>
      <c r="CZ301" s="6"/>
    </row>
    <row r="302">
      <c r="A302" s="5" t="s">
        <v>94</v>
      </c>
      <c r="B302" s="5" t="s">
        <v>1487</v>
      </c>
      <c r="C302" s="5" t="s">
        <v>2711</v>
      </c>
      <c r="D302" s="5">
        <v>21154.0</v>
      </c>
      <c r="E302" s="5" t="s">
        <v>2161</v>
      </c>
      <c r="F302" s="5">
        <v>1977.0</v>
      </c>
      <c r="G302" s="5" t="s">
        <v>207</v>
      </c>
      <c r="H302" s="5" t="s">
        <v>99</v>
      </c>
      <c r="I302" s="5" t="s">
        <v>208</v>
      </c>
      <c r="J302" s="5" t="s">
        <v>118</v>
      </c>
      <c r="K302" s="5" t="s">
        <v>618</v>
      </c>
      <c r="L302" s="5" t="s">
        <v>193</v>
      </c>
      <c r="M302" s="5" t="s">
        <v>618</v>
      </c>
      <c r="N302" s="5">
        <v>2.0</v>
      </c>
      <c r="O302" s="28" t="s">
        <v>2718</v>
      </c>
      <c r="P302" s="5" t="s">
        <v>2719</v>
      </c>
      <c r="Q302" s="5" t="s">
        <v>2720</v>
      </c>
      <c r="R302" s="5" t="s">
        <v>2721</v>
      </c>
      <c r="S302" s="5" t="s">
        <v>2722</v>
      </c>
      <c r="T302" s="5" t="s">
        <v>99</v>
      </c>
      <c r="U302" s="5" t="s">
        <v>99</v>
      </c>
      <c r="V302" s="5" t="s">
        <v>99</v>
      </c>
      <c r="W302" s="5" t="s">
        <v>99</v>
      </c>
      <c r="X302" s="5">
        <v>1400.0</v>
      </c>
      <c r="Y302" s="5" t="s">
        <v>1039</v>
      </c>
      <c r="Z302" s="5" t="s">
        <v>161</v>
      </c>
      <c r="AA302" s="5" t="s">
        <v>99</v>
      </c>
      <c r="AB302" s="5" t="s">
        <v>99</v>
      </c>
      <c r="AC302" s="5" t="s">
        <v>2452</v>
      </c>
      <c r="AD302" s="5" t="s">
        <v>1690</v>
      </c>
      <c r="AE302" s="5" t="s">
        <v>99</v>
      </c>
      <c r="AF302" s="5" t="s">
        <v>99</v>
      </c>
      <c r="AG302" s="5">
        <v>10.0</v>
      </c>
      <c r="AH302" s="23" t="s">
        <v>99</v>
      </c>
      <c r="AI302" s="22" t="s">
        <v>99</v>
      </c>
      <c r="AJ302" s="5" t="s">
        <v>99</v>
      </c>
      <c r="AK302" s="5" t="s">
        <v>112</v>
      </c>
      <c r="AL302" s="5" t="s">
        <v>99</v>
      </c>
      <c r="AM302" s="5" t="s">
        <v>99</v>
      </c>
      <c r="AN302" s="5" t="s">
        <v>99</v>
      </c>
      <c r="AO302" s="5" t="s">
        <v>99</v>
      </c>
      <c r="AP302" s="5" t="s">
        <v>99</v>
      </c>
      <c r="AQ302" s="5" t="s">
        <v>99</v>
      </c>
      <c r="AR302" s="5" t="s">
        <v>99</v>
      </c>
      <c r="AS302" s="5" t="s">
        <v>99</v>
      </c>
      <c r="AT302" s="5" t="s">
        <v>99</v>
      </c>
      <c r="AU302" s="5" t="s">
        <v>99</v>
      </c>
      <c r="AV302" s="5" t="s">
        <v>99</v>
      </c>
      <c r="AW302" s="5" t="s">
        <v>99</v>
      </c>
      <c r="AX302" s="5" t="s">
        <v>99</v>
      </c>
      <c r="AY302" s="5" t="s">
        <v>99</v>
      </c>
      <c r="AZ302" s="5" t="s">
        <v>99</v>
      </c>
      <c r="BA302" s="5" t="s">
        <v>99</v>
      </c>
      <c r="BB302" s="5" t="s">
        <v>99</v>
      </c>
      <c r="BC302" s="5" t="s">
        <v>99</v>
      </c>
      <c r="BD302" s="5" t="s">
        <v>99</v>
      </c>
      <c r="BE302" s="5" t="s">
        <v>99</v>
      </c>
      <c r="BF302" s="5" t="s">
        <v>99</v>
      </c>
      <c r="BG302" s="5" t="s">
        <v>99</v>
      </c>
      <c r="BH302" s="5" t="s">
        <v>99</v>
      </c>
      <c r="BI302" s="5" t="s">
        <v>99</v>
      </c>
      <c r="BJ302" s="5" t="s">
        <v>99</v>
      </c>
      <c r="BK302" s="5" t="s">
        <v>99</v>
      </c>
      <c r="BL302" s="5" t="s">
        <v>99</v>
      </c>
      <c r="BM302" s="5" t="s">
        <v>99</v>
      </c>
      <c r="BN302" s="5" t="s">
        <v>2723</v>
      </c>
      <c r="BO302" s="5" t="s">
        <v>99</v>
      </c>
      <c r="BP302" s="5" t="s">
        <v>1514</v>
      </c>
      <c r="BQ302" s="5" t="s">
        <v>113</v>
      </c>
      <c r="BR302" s="5" t="s">
        <v>177</v>
      </c>
      <c r="BS302" s="5" t="s">
        <v>99</v>
      </c>
      <c r="BT302" s="5" t="s">
        <v>99</v>
      </c>
      <c r="BU302" s="5" t="s">
        <v>99</v>
      </c>
      <c r="BV302" s="5" t="s">
        <v>99</v>
      </c>
      <c r="BW302" s="5" t="s">
        <v>99</v>
      </c>
      <c r="BX302" s="5" t="s">
        <v>99</v>
      </c>
      <c r="BY302" s="5" t="s">
        <v>99</v>
      </c>
      <c r="BZ302" s="5" t="s">
        <v>99</v>
      </c>
      <c r="CA302" s="5" t="s">
        <v>99</v>
      </c>
      <c r="CB302" s="5" t="s">
        <v>99</v>
      </c>
      <c r="CC302" s="5" t="s">
        <v>99</v>
      </c>
      <c r="CD302" s="5" t="s">
        <v>99</v>
      </c>
      <c r="CE302" s="5" t="s">
        <v>99</v>
      </c>
      <c r="CF302" s="5" t="s">
        <v>99</v>
      </c>
      <c r="CG302" s="5" t="s">
        <v>99</v>
      </c>
      <c r="CH302" s="5" t="s">
        <v>99</v>
      </c>
      <c r="CI302" s="5" t="s">
        <v>99</v>
      </c>
      <c r="CJ302" s="5" t="s">
        <v>2724</v>
      </c>
      <c r="CK302" s="28" t="s">
        <v>2725</v>
      </c>
      <c r="CL302" s="5" t="s">
        <v>99</v>
      </c>
      <c r="CM302" s="5" t="s">
        <v>99</v>
      </c>
      <c r="CN302" s="5" t="s">
        <v>99</v>
      </c>
      <c r="CO302" s="5" t="s">
        <v>99</v>
      </c>
      <c r="CP302" s="13" t="s">
        <v>2726</v>
      </c>
      <c r="CQ302" s="6"/>
      <c r="CR302" s="6"/>
      <c r="CS302" s="6"/>
      <c r="CT302" s="6"/>
      <c r="CU302" s="6"/>
      <c r="CV302" s="6"/>
      <c r="CW302" s="6"/>
      <c r="CX302" s="6"/>
      <c r="CY302" s="6"/>
      <c r="CZ302" s="6"/>
    </row>
    <row r="303">
      <c r="A303" s="5" t="s">
        <v>94</v>
      </c>
      <c r="B303" s="5" t="s">
        <v>1487</v>
      </c>
      <c r="C303" s="5" t="s">
        <v>2711</v>
      </c>
      <c r="D303" s="5">
        <v>10977.0</v>
      </c>
      <c r="E303" s="5" t="s">
        <v>97</v>
      </c>
      <c r="F303" s="5">
        <v>1978.0</v>
      </c>
      <c r="G303" s="5" t="s">
        <v>117</v>
      </c>
      <c r="H303" s="5">
        <v>18.0</v>
      </c>
      <c r="I303" s="5" t="s">
        <v>100</v>
      </c>
      <c r="J303" s="5" t="s">
        <v>101</v>
      </c>
      <c r="K303" s="5" t="s">
        <v>102</v>
      </c>
      <c r="L303" s="5" t="s">
        <v>99</v>
      </c>
      <c r="M303" s="5" t="s">
        <v>103</v>
      </c>
      <c r="N303" s="5">
        <v>1.0</v>
      </c>
      <c r="O303" s="28" t="s">
        <v>2727</v>
      </c>
      <c r="P303" s="5" t="s">
        <v>2728</v>
      </c>
      <c r="Q303" s="5" t="s">
        <v>2729</v>
      </c>
      <c r="R303" s="5" t="s">
        <v>2730</v>
      </c>
      <c r="S303" s="5" t="s">
        <v>2731</v>
      </c>
      <c r="T303" s="5" t="s">
        <v>99</v>
      </c>
      <c r="U303" s="5" t="s">
        <v>99</v>
      </c>
      <c r="V303" s="5" t="s">
        <v>99</v>
      </c>
      <c r="W303" s="5" t="s">
        <v>99</v>
      </c>
      <c r="X303" s="5">
        <v>100.0</v>
      </c>
      <c r="Y303" s="5" t="s">
        <v>99</v>
      </c>
      <c r="Z303" s="5" t="s">
        <v>161</v>
      </c>
      <c r="AA303" s="5" t="s">
        <v>278</v>
      </c>
      <c r="AB303" s="5">
        <v>86.0</v>
      </c>
      <c r="AC303" s="5" t="s">
        <v>279</v>
      </c>
      <c r="AD303" s="5" t="s">
        <v>99</v>
      </c>
      <c r="AE303" s="5" t="s">
        <v>99</v>
      </c>
      <c r="AF303" s="5" t="s">
        <v>99</v>
      </c>
      <c r="AG303" s="5">
        <v>30.0</v>
      </c>
      <c r="AH303" s="27">
        <f t="shared" ref="AH303:AH304" si="74">CONVERT(AI303, "ft", "m")</f>
        <v>45.72</v>
      </c>
      <c r="AI303" s="22">
        <v>150.0</v>
      </c>
      <c r="AJ303" s="24">
        <f t="shared" ref="AJ303:AJ304" si="75">CONVERT(AI303, "ft", "yd")</f>
        <v>50</v>
      </c>
      <c r="AK303" s="5" t="s">
        <v>99</v>
      </c>
      <c r="AL303" s="5">
        <v>1.0</v>
      </c>
      <c r="AM303" s="5">
        <v>8.5</v>
      </c>
      <c r="AN303" s="5" t="s">
        <v>99</v>
      </c>
      <c r="AO303" s="5" t="s">
        <v>99</v>
      </c>
      <c r="AP303" s="5" t="s">
        <v>99</v>
      </c>
      <c r="AQ303" s="5" t="s">
        <v>99</v>
      </c>
      <c r="AR303" s="5" t="s">
        <v>99</v>
      </c>
      <c r="AS303" s="5" t="s">
        <v>99</v>
      </c>
      <c r="AT303" s="5" t="s">
        <v>99</v>
      </c>
      <c r="AU303" s="5" t="s">
        <v>99</v>
      </c>
      <c r="AV303" s="5" t="s">
        <v>99</v>
      </c>
      <c r="AW303" s="5" t="s">
        <v>99</v>
      </c>
      <c r="AX303" s="5" t="s">
        <v>99</v>
      </c>
      <c r="AY303" s="5" t="s">
        <v>99</v>
      </c>
      <c r="AZ303" s="5" t="s">
        <v>99</v>
      </c>
      <c r="BA303" s="5" t="s">
        <v>99</v>
      </c>
      <c r="BB303" s="5" t="s">
        <v>99</v>
      </c>
      <c r="BC303" s="5" t="s">
        <v>99</v>
      </c>
      <c r="BD303" s="5" t="s">
        <v>99</v>
      </c>
      <c r="BE303" s="5" t="s">
        <v>745</v>
      </c>
      <c r="BF303" s="5" t="s">
        <v>650</v>
      </c>
      <c r="BG303" s="5" t="s">
        <v>300</v>
      </c>
      <c r="BH303" s="5" t="s">
        <v>99</v>
      </c>
      <c r="BI303" s="5" t="s">
        <v>372</v>
      </c>
      <c r="BJ303" s="5" t="s">
        <v>99</v>
      </c>
      <c r="BK303" s="5" t="s">
        <v>99</v>
      </c>
      <c r="BL303" s="5" t="s">
        <v>2732</v>
      </c>
      <c r="BM303" s="5" t="s">
        <v>99</v>
      </c>
      <c r="BN303" s="5" t="s">
        <v>2733</v>
      </c>
      <c r="BO303" s="5" t="s">
        <v>112</v>
      </c>
      <c r="BP303" s="5" t="s">
        <v>2734</v>
      </c>
      <c r="BQ303" s="5" t="s">
        <v>113</v>
      </c>
      <c r="BR303" s="5" t="s">
        <v>99</v>
      </c>
      <c r="BS303" s="5" t="s">
        <v>99</v>
      </c>
      <c r="BT303" s="5" t="s">
        <v>99</v>
      </c>
      <c r="BU303" s="5">
        <v>1.0</v>
      </c>
      <c r="BV303" s="5" t="s">
        <v>99</v>
      </c>
      <c r="BW303" s="5" t="s">
        <v>99</v>
      </c>
      <c r="BX303" s="5">
        <v>19.0</v>
      </c>
      <c r="BY303" s="5">
        <v>8.5</v>
      </c>
      <c r="BZ303" s="5" t="s">
        <v>99</v>
      </c>
      <c r="CA303" s="5" t="s">
        <v>99</v>
      </c>
      <c r="CB303" s="5" t="s">
        <v>99</v>
      </c>
      <c r="CC303" s="5" t="s">
        <v>99</v>
      </c>
      <c r="CD303" s="5" t="s">
        <v>99</v>
      </c>
      <c r="CE303" s="5" t="s">
        <v>99</v>
      </c>
      <c r="CF303" s="5" t="s">
        <v>99</v>
      </c>
      <c r="CG303" s="5" t="s">
        <v>99</v>
      </c>
      <c r="CH303" s="5">
        <v>5.3</v>
      </c>
      <c r="CI303" s="5" t="s">
        <v>99</v>
      </c>
      <c r="CJ303" s="5" t="s">
        <v>2735</v>
      </c>
      <c r="CK303" s="28" t="s">
        <v>99</v>
      </c>
      <c r="CL303" s="5" t="s">
        <v>99</v>
      </c>
      <c r="CM303" s="5" t="s">
        <v>112</v>
      </c>
      <c r="CN303" s="5" t="s">
        <v>99</v>
      </c>
      <c r="CO303" s="5" t="s">
        <v>99</v>
      </c>
      <c r="CP303" s="13" t="s">
        <v>2736</v>
      </c>
      <c r="CQ303" s="6"/>
      <c r="CR303" s="6"/>
      <c r="CS303" s="6"/>
      <c r="CT303" s="6"/>
      <c r="CU303" s="6"/>
      <c r="CV303" s="6"/>
      <c r="CW303" s="6"/>
      <c r="CX303" s="6"/>
      <c r="CY303" s="6"/>
      <c r="CZ303" s="6"/>
    </row>
    <row r="304">
      <c r="A304" s="5" t="s">
        <v>94</v>
      </c>
      <c r="B304" s="5" t="s">
        <v>1487</v>
      </c>
      <c r="C304" s="5" t="s">
        <v>2711</v>
      </c>
      <c r="D304" s="5">
        <v>80.0</v>
      </c>
      <c r="E304" s="5" t="s">
        <v>99</v>
      </c>
      <c r="F304" s="5">
        <v>1983.0</v>
      </c>
      <c r="G304" s="5" t="s">
        <v>191</v>
      </c>
      <c r="H304" s="5">
        <v>12.0</v>
      </c>
      <c r="I304" s="5" t="s">
        <v>144</v>
      </c>
      <c r="J304" s="5" t="s">
        <v>118</v>
      </c>
      <c r="K304" s="5" t="s">
        <v>618</v>
      </c>
      <c r="L304" s="5" t="s">
        <v>193</v>
      </c>
      <c r="M304" s="5" t="s">
        <v>618</v>
      </c>
      <c r="N304" s="5">
        <v>3.0</v>
      </c>
      <c r="O304" s="28" t="s">
        <v>2737</v>
      </c>
      <c r="P304" s="5" t="s">
        <v>2738</v>
      </c>
      <c r="Q304" s="5" t="s">
        <v>2027</v>
      </c>
      <c r="R304" s="5" t="s">
        <v>2044</v>
      </c>
      <c r="S304" s="5" t="s">
        <v>2738</v>
      </c>
      <c r="T304" s="5">
        <v>43.688974</v>
      </c>
      <c r="U304" s="5">
        <v>-122.371987</v>
      </c>
      <c r="V304" s="5" t="s">
        <v>99</v>
      </c>
      <c r="W304" s="5">
        <v>1712.0</v>
      </c>
      <c r="X304" s="5">
        <v>100.0</v>
      </c>
      <c r="Y304" s="5" t="s">
        <v>184</v>
      </c>
      <c r="Z304" s="5" t="s">
        <v>161</v>
      </c>
      <c r="AA304" s="5" t="s">
        <v>150</v>
      </c>
      <c r="AB304" s="5">
        <v>19.0</v>
      </c>
      <c r="AC304" s="5" t="s">
        <v>2739</v>
      </c>
      <c r="AD304" s="5" t="s">
        <v>99</v>
      </c>
      <c r="AE304" s="5" t="s">
        <v>99</v>
      </c>
      <c r="AF304" s="5" t="s">
        <v>99</v>
      </c>
      <c r="AG304" s="5">
        <v>20.0</v>
      </c>
      <c r="AH304" s="27">
        <f t="shared" si="74"/>
        <v>18.288</v>
      </c>
      <c r="AI304" s="22">
        <v>60.0</v>
      </c>
      <c r="AJ304" s="24">
        <f t="shared" si="75"/>
        <v>20</v>
      </c>
      <c r="AK304" s="5" t="s">
        <v>99</v>
      </c>
      <c r="AL304" s="5">
        <v>1.0</v>
      </c>
      <c r="AM304" s="5" t="s">
        <v>99</v>
      </c>
      <c r="AN304" s="5" t="s">
        <v>99</v>
      </c>
      <c r="AO304" s="5" t="s">
        <v>99</v>
      </c>
      <c r="AP304" s="5" t="s">
        <v>99</v>
      </c>
      <c r="AQ304" s="5" t="s">
        <v>99</v>
      </c>
      <c r="AR304" s="5" t="s">
        <v>99</v>
      </c>
      <c r="AS304" s="5" t="s">
        <v>99</v>
      </c>
      <c r="AT304" s="5" t="s">
        <v>99</v>
      </c>
      <c r="AU304" s="5" t="s">
        <v>99</v>
      </c>
      <c r="AV304" s="5" t="s">
        <v>99</v>
      </c>
      <c r="AW304" s="5" t="s">
        <v>99</v>
      </c>
      <c r="AX304" s="5" t="s">
        <v>99</v>
      </c>
      <c r="AY304" s="5" t="s">
        <v>99</v>
      </c>
      <c r="AZ304" s="5" t="s">
        <v>99</v>
      </c>
      <c r="BA304" s="5" t="s">
        <v>99</v>
      </c>
      <c r="BB304" s="5" t="s">
        <v>99</v>
      </c>
      <c r="BC304" s="5" t="s">
        <v>99</v>
      </c>
      <c r="BD304" s="5" t="s">
        <v>99</v>
      </c>
      <c r="BE304" s="5" t="s">
        <v>99</v>
      </c>
      <c r="BF304" s="5" t="s">
        <v>99</v>
      </c>
      <c r="BG304" s="5" t="s">
        <v>99</v>
      </c>
      <c r="BH304" s="5" t="s">
        <v>99</v>
      </c>
      <c r="BI304" s="5" t="s">
        <v>99</v>
      </c>
      <c r="BJ304" s="5" t="s">
        <v>99</v>
      </c>
      <c r="BK304" s="5" t="s">
        <v>99</v>
      </c>
      <c r="BL304" s="5" t="s">
        <v>99</v>
      </c>
      <c r="BM304" s="5" t="s">
        <v>99</v>
      </c>
      <c r="BN304" s="5" t="s">
        <v>283</v>
      </c>
      <c r="BO304" s="5" t="s">
        <v>99</v>
      </c>
      <c r="BP304" s="5" t="s">
        <v>2740</v>
      </c>
      <c r="BQ304" s="5" t="s">
        <v>113</v>
      </c>
      <c r="BR304" s="5" t="s">
        <v>2741</v>
      </c>
      <c r="BS304" s="5" t="s">
        <v>99</v>
      </c>
      <c r="BT304" s="5" t="s">
        <v>99</v>
      </c>
      <c r="BU304" s="5" t="s">
        <v>99</v>
      </c>
      <c r="BV304" s="5" t="s">
        <v>99</v>
      </c>
      <c r="BW304" s="5" t="s">
        <v>99</v>
      </c>
      <c r="BX304" s="5" t="s">
        <v>99</v>
      </c>
      <c r="BY304" s="5" t="s">
        <v>99</v>
      </c>
      <c r="BZ304" s="5" t="s">
        <v>99</v>
      </c>
      <c r="CA304" s="5" t="s">
        <v>99</v>
      </c>
      <c r="CB304" s="5" t="s">
        <v>99</v>
      </c>
      <c r="CC304" s="5" t="s">
        <v>99</v>
      </c>
      <c r="CD304" s="5" t="s">
        <v>99</v>
      </c>
      <c r="CE304" s="5" t="s">
        <v>99</v>
      </c>
      <c r="CF304" s="5" t="s">
        <v>99</v>
      </c>
      <c r="CG304" s="5" t="s">
        <v>99</v>
      </c>
      <c r="CH304" s="5" t="s">
        <v>99</v>
      </c>
      <c r="CI304" s="5" t="s">
        <v>99</v>
      </c>
      <c r="CJ304" s="5" t="s">
        <v>99</v>
      </c>
      <c r="CK304" s="28" t="s">
        <v>2742</v>
      </c>
      <c r="CL304" s="5" t="s">
        <v>112</v>
      </c>
      <c r="CM304" s="5" t="s">
        <v>99</v>
      </c>
      <c r="CN304" s="5" t="s">
        <v>99</v>
      </c>
      <c r="CO304" s="5" t="s">
        <v>99</v>
      </c>
      <c r="CP304" s="13" t="s">
        <v>2743</v>
      </c>
      <c r="CQ304" s="6"/>
      <c r="CR304" s="6"/>
      <c r="CS304" s="6"/>
      <c r="CT304" s="6"/>
      <c r="CU304" s="6"/>
      <c r="CV304" s="6"/>
      <c r="CW304" s="6"/>
      <c r="CX304" s="6"/>
      <c r="CY304" s="6"/>
      <c r="CZ304" s="6"/>
    </row>
    <row r="305">
      <c r="A305" s="5" t="s">
        <v>94</v>
      </c>
      <c r="B305" s="5" t="s">
        <v>1487</v>
      </c>
      <c r="C305" s="5" t="s">
        <v>2711</v>
      </c>
      <c r="D305" s="5">
        <v>3200.0</v>
      </c>
      <c r="E305" s="5" t="s">
        <v>99</v>
      </c>
      <c r="F305" s="5" t="s">
        <v>2744</v>
      </c>
      <c r="G305" s="5" t="s">
        <v>191</v>
      </c>
      <c r="H305" s="5" t="s">
        <v>99</v>
      </c>
      <c r="I305" s="5" t="s">
        <v>144</v>
      </c>
      <c r="J305" s="5" t="s">
        <v>118</v>
      </c>
      <c r="K305" s="5" t="s">
        <v>193</v>
      </c>
      <c r="L305" s="5" t="s">
        <v>99</v>
      </c>
      <c r="M305" s="5" t="s">
        <v>103</v>
      </c>
      <c r="N305" s="5">
        <v>2.0</v>
      </c>
      <c r="O305" s="28" t="s">
        <v>2745</v>
      </c>
      <c r="P305" s="5" t="s">
        <v>99</v>
      </c>
      <c r="Q305" s="5" t="s">
        <v>2746</v>
      </c>
      <c r="R305" s="5" t="s">
        <v>99</v>
      </c>
      <c r="S305" s="5" t="s">
        <v>99</v>
      </c>
      <c r="T305" s="5" t="s">
        <v>99</v>
      </c>
      <c r="U305" s="5" t="s">
        <v>99</v>
      </c>
      <c r="V305" s="5" t="s">
        <v>99</v>
      </c>
      <c r="W305" s="5" t="s">
        <v>99</v>
      </c>
      <c r="X305" s="5" t="s">
        <v>99</v>
      </c>
      <c r="Y305" s="5" t="s">
        <v>99</v>
      </c>
      <c r="Z305" s="5" t="s">
        <v>255</v>
      </c>
      <c r="AA305" s="5" t="s">
        <v>99</v>
      </c>
      <c r="AB305" s="5" t="s">
        <v>99</v>
      </c>
      <c r="AC305" s="5" t="s">
        <v>576</v>
      </c>
      <c r="AD305" s="5" t="s">
        <v>99</v>
      </c>
      <c r="AE305" s="5" t="s">
        <v>99</v>
      </c>
      <c r="AF305" s="5" t="s">
        <v>99</v>
      </c>
      <c r="AG305" s="5" t="s">
        <v>99</v>
      </c>
      <c r="AH305" s="5" t="s">
        <v>99</v>
      </c>
      <c r="AI305" s="5" t="s">
        <v>99</v>
      </c>
      <c r="AJ305" s="5" t="s">
        <v>99</v>
      </c>
      <c r="AK305" s="5" t="s">
        <v>99</v>
      </c>
      <c r="AL305" s="5">
        <v>2.0</v>
      </c>
      <c r="AM305" s="5" t="s">
        <v>99</v>
      </c>
      <c r="AN305" s="5" t="s">
        <v>99</v>
      </c>
      <c r="AO305" s="5" t="s">
        <v>99</v>
      </c>
      <c r="AP305" s="5" t="s">
        <v>99</v>
      </c>
      <c r="AQ305" s="5" t="s">
        <v>99</v>
      </c>
      <c r="AR305" s="5" t="s">
        <v>99</v>
      </c>
      <c r="AS305" s="5" t="s">
        <v>99</v>
      </c>
      <c r="AT305" s="5" t="s">
        <v>99</v>
      </c>
      <c r="AU305" s="5" t="s">
        <v>99</v>
      </c>
      <c r="AV305" s="5" t="s">
        <v>99</v>
      </c>
      <c r="AW305" s="5" t="s">
        <v>99</v>
      </c>
      <c r="AX305" s="5" t="s">
        <v>99</v>
      </c>
      <c r="AY305" s="5" t="s">
        <v>99</v>
      </c>
      <c r="AZ305" s="5" t="s">
        <v>99</v>
      </c>
      <c r="BA305" s="5" t="s">
        <v>99</v>
      </c>
      <c r="BB305" s="5" t="s">
        <v>99</v>
      </c>
      <c r="BC305" s="5" t="s">
        <v>99</v>
      </c>
      <c r="BD305" s="5" t="s">
        <v>99</v>
      </c>
      <c r="BE305" s="5" t="s">
        <v>99</v>
      </c>
      <c r="BF305" s="5" t="s">
        <v>99</v>
      </c>
      <c r="BG305" s="5" t="s">
        <v>99</v>
      </c>
      <c r="BH305" s="5" t="s">
        <v>99</v>
      </c>
      <c r="BI305" s="5" t="s">
        <v>99</v>
      </c>
      <c r="BJ305" s="5" t="s">
        <v>99</v>
      </c>
      <c r="BK305" s="5" t="s">
        <v>99</v>
      </c>
      <c r="BL305" s="5" t="s">
        <v>99</v>
      </c>
      <c r="BM305" s="5" t="s">
        <v>99</v>
      </c>
      <c r="BN305" s="5" t="s">
        <v>2747</v>
      </c>
      <c r="BO305" s="5" t="s">
        <v>99</v>
      </c>
      <c r="BP305" s="5" t="s">
        <v>99</v>
      </c>
      <c r="BQ305" s="5" t="s">
        <v>99</v>
      </c>
      <c r="BR305" s="5" t="s">
        <v>597</v>
      </c>
      <c r="BS305" s="5" t="s">
        <v>99</v>
      </c>
      <c r="BT305" s="5" t="s">
        <v>99</v>
      </c>
      <c r="BU305" s="5" t="s">
        <v>99</v>
      </c>
      <c r="BV305" s="5" t="s">
        <v>99</v>
      </c>
      <c r="BW305" s="5" t="s">
        <v>99</v>
      </c>
      <c r="BX305" s="5" t="s">
        <v>99</v>
      </c>
      <c r="BY305" s="5" t="s">
        <v>99</v>
      </c>
      <c r="BZ305" s="5" t="s">
        <v>99</v>
      </c>
      <c r="CA305" s="5" t="s">
        <v>99</v>
      </c>
      <c r="CB305" s="5" t="s">
        <v>99</v>
      </c>
      <c r="CC305" s="5" t="s">
        <v>99</v>
      </c>
      <c r="CD305" s="5" t="s">
        <v>99</v>
      </c>
      <c r="CE305" s="5" t="s">
        <v>99</v>
      </c>
      <c r="CF305" s="5" t="s">
        <v>99</v>
      </c>
      <c r="CG305" s="5" t="s">
        <v>99</v>
      </c>
      <c r="CH305" s="5" t="s">
        <v>99</v>
      </c>
      <c r="CI305" s="5" t="s">
        <v>99</v>
      </c>
      <c r="CJ305" s="5" t="s">
        <v>99</v>
      </c>
      <c r="CK305" s="28" t="s">
        <v>2748</v>
      </c>
      <c r="CL305" s="5" t="s">
        <v>99</v>
      </c>
      <c r="CM305" s="5" t="s">
        <v>99</v>
      </c>
      <c r="CN305" s="5" t="s">
        <v>99</v>
      </c>
      <c r="CO305" s="5" t="s">
        <v>99</v>
      </c>
      <c r="CP305" s="13" t="s">
        <v>2749</v>
      </c>
      <c r="CQ305" s="6"/>
      <c r="CR305" s="6"/>
      <c r="CS305" s="6"/>
      <c r="CT305" s="6"/>
      <c r="CU305" s="6"/>
      <c r="CV305" s="6"/>
      <c r="CW305" s="6"/>
      <c r="CX305" s="6"/>
      <c r="CY305" s="6"/>
      <c r="CZ305" s="6"/>
    </row>
    <row r="306">
      <c r="A306" s="5" t="s">
        <v>94</v>
      </c>
      <c r="B306" s="5" t="s">
        <v>1487</v>
      </c>
      <c r="C306" s="5" t="s">
        <v>2711</v>
      </c>
      <c r="D306" s="5">
        <v>5529.0</v>
      </c>
      <c r="E306" s="5" t="s">
        <v>99</v>
      </c>
      <c r="F306" s="5">
        <v>1984.0</v>
      </c>
      <c r="G306" s="5" t="s">
        <v>191</v>
      </c>
      <c r="H306" s="5">
        <v>17.0</v>
      </c>
      <c r="I306" s="5" t="s">
        <v>144</v>
      </c>
      <c r="J306" s="5" t="s">
        <v>101</v>
      </c>
      <c r="K306" s="5" t="s">
        <v>102</v>
      </c>
      <c r="L306" s="5" t="s">
        <v>99</v>
      </c>
      <c r="M306" s="5" t="s">
        <v>131</v>
      </c>
      <c r="N306" s="5">
        <v>2.0</v>
      </c>
      <c r="O306" s="28" t="s">
        <v>2750</v>
      </c>
      <c r="P306" s="5" t="s">
        <v>2751</v>
      </c>
      <c r="Q306" s="5" t="s">
        <v>2752</v>
      </c>
      <c r="R306" s="5" t="s">
        <v>2753</v>
      </c>
      <c r="S306" s="5" t="s">
        <v>99</v>
      </c>
      <c r="T306" s="5" t="s">
        <v>99</v>
      </c>
      <c r="U306" s="5" t="s">
        <v>99</v>
      </c>
      <c r="V306" s="5" t="s">
        <v>99</v>
      </c>
      <c r="W306" s="5" t="s">
        <v>99</v>
      </c>
      <c r="X306" s="5">
        <v>1530.0</v>
      </c>
      <c r="Y306" s="5" t="s">
        <v>184</v>
      </c>
      <c r="Z306" s="5" t="s">
        <v>161</v>
      </c>
      <c r="AA306" s="5" t="s">
        <v>278</v>
      </c>
      <c r="AB306" s="5">
        <v>72.0</v>
      </c>
      <c r="AC306" s="5" t="s">
        <v>1845</v>
      </c>
      <c r="AD306" s="5" t="s">
        <v>1690</v>
      </c>
      <c r="AE306" s="5" t="s">
        <v>99</v>
      </c>
      <c r="AF306" s="5" t="s">
        <v>99</v>
      </c>
      <c r="AG306" s="5">
        <v>0.3</v>
      </c>
      <c r="AH306" s="27">
        <f t="shared" ref="AH306:AH311" si="76">CONVERT(AI306, "ft", "m")</f>
        <v>91.44</v>
      </c>
      <c r="AI306" s="22">
        <v>300.0</v>
      </c>
      <c r="AJ306" s="24">
        <f t="shared" ref="AJ306:AJ311" si="77">CONVERT(AI306, "ft", "yd")</f>
        <v>100</v>
      </c>
      <c r="AK306" s="5" t="s">
        <v>99</v>
      </c>
      <c r="AL306" s="5">
        <v>1.0</v>
      </c>
      <c r="AM306" s="5">
        <v>8.5</v>
      </c>
      <c r="AN306" s="5" t="s">
        <v>99</v>
      </c>
      <c r="AO306" s="5" t="s">
        <v>99</v>
      </c>
      <c r="AP306" s="5" t="s">
        <v>99</v>
      </c>
      <c r="AQ306" s="5" t="s">
        <v>99</v>
      </c>
      <c r="AR306" s="5" t="s">
        <v>99</v>
      </c>
      <c r="AS306" s="5" t="s">
        <v>99</v>
      </c>
      <c r="AT306" s="5" t="s">
        <v>99</v>
      </c>
      <c r="AU306" s="5" t="s">
        <v>99</v>
      </c>
      <c r="AV306" s="5" t="s">
        <v>569</v>
      </c>
      <c r="AW306" s="5" t="s">
        <v>99</v>
      </c>
      <c r="AX306" s="5" t="s">
        <v>99</v>
      </c>
      <c r="AY306" s="5" t="s">
        <v>99</v>
      </c>
      <c r="AZ306" s="5" t="s">
        <v>99</v>
      </c>
      <c r="BA306" s="5" t="s">
        <v>975</v>
      </c>
      <c r="BB306" s="5" t="s">
        <v>99</v>
      </c>
      <c r="BC306" s="5" t="s">
        <v>99</v>
      </c>
      <c r="BD306" s="5" t="s">
        <v>99</v>
      </c>
      <c r="BE306" s="5" t="s">
        <v>99</v>
      </c>
      <c r="BF306" s="5" t="s">
        <v>99</v>
      </c>
      <c r="BG306" s="5" t="s">
        <v>99</v>
      </c>
      <c r="BH306" s="5" t="s">
        <v>99</v>
      </c>
      <c r="BI306" s="5" t="s">
        <v>694</v>
      </c>
      <c r="BJ306" s="5" t="s">
        <v>99</v>
      </c>
      <c r="BK306" s="5" t="s">
        <v>99</v>
      </c>
      <c r="BL306" s="5" t="s">
        <v>2754</v>
      </c>
      <c r="BM306" s="5" t="s">
        <v>99</v>
      </c>
      <c r="BN306" s="5" t="s">
        <v>2755</v>
      </c>
      <c r="BO306" s="5" t="s">
        <v>112</v>
      </c>
      <c r="BP306" s="5" t="s">
        <v>2756</v>
      </c>
      <c r="BQ306" s="5" t="s">
        <v>113</v>
      </c>
      <c r="BR306" s="5" t="s">
        <v>99</v>
      </c>
      <c r="BS306" s="5" t="s">
        <v>99</v>
      </c>
      <c r="BT306" s="5" t="s">
        <v>99</v>
      </c>
      <c r="BU306" s="5">
        <v>1.0</v>
      </c>
      <c r="BV306" s="5" t="s">
        <v>99</v>
      </c>
      <c r="BW306" s="5" t="s">
        <v>99</v>
      </c>
      <c r="BX306" s="5">
        <v>20.0</v>
      </c>
      <c r="BY306" s="5" t="s">
        <v>99</v>
      </c>
      <c r="BZ306" s="5" t="s">
        <v>99</v>
      </c>
      <c r="CA306" s="5">
        <v>1.25</v>
      </c>
      <c r="CB306" s="5" t="s">
        <v>99</v>
      </c>
      <c r="CC306" s="5" t="s">
        <v>99</v>
      </c>
      <c r="CD306" s="5" t="s">
        <v>99</v>
      </c>
      <c r="CE306" s="5" t="s">
        <v>99</v>
      </c>
      <c r="CF306" s="5" t="s">
        <v>99</v>
      </c>
      <c r="CG306" s="5" t="s">
        <v>99</v>
      </c>
      <c r="CH306" s="5">
        <v>7.0</v>
      </c>
      <c r="CI306" s="5" t="s">
        <v>99</v>
      </c>
      <c r="CJ306" s="5" t="s">
        <v>2757</v>
      </c>
      <c r="CK306" s="5" t="s">
        <v>99</v>
      </c>
      <c r="CL306" s="5" t="s">
        <v>99</v>
      </c>
      <c r="CM306" s="5" t="s">
        <v>112</v>
      </c>
      <c r="CN306" s="5" t="s">
        <v>99</v>
      </c>
      <c r="CO306" s="5" t="s">
        <v>99</v>
      </c>
      <c r="CP306" s="13" t="s">
        <v>2758</v>
      </c>
      <c r="CQ306" s="6"/>
      <c r="CR306" s="6"/>
      <c r="CS306" s="6"/>
      <c r="CT306" s="6"/>
      <c r="CU306" s="6"/>
      <c r="CV306" s="6"/>
      <c r="CW306" s="6"/>
      <c r="CX306" s="6"/>
      <c r="CY306" s="6"/>
      <c r="CZ306" s="6"/>
    </row>
    <row r="307">
      <c r="A307" s="5" t="s">
        <v>94</v>
      </c>
      <c r="B307" s="5" t="s">
        <v>1487</v>
      </c>
      <c r="C307" s="5" t="s">
        <v>2711</v>
      </c>
      <c r="D307" s="5">
        <v>685.0</v>
      </c>
      <c r="E307" s="5" t="s">
        <v>2759</v>
      </c>
      <c r="F307" s="5" t="s">
        <v>2760</v>
      </c>
      <c r="G307" s="5" t="s">
        <v>191</v>
      </c>
      <c r="H307" s="5" t="s">
        <v>99</v>
      </c>
      <c r="I307" s="5" t="s">
        <v>144</v>
      </c>
      <c r="J307" s="5" t="s">
        <v>118</v>
      </c>
      <c r="K307" s="5" t="s">
        <v>193</v>
      </c>
      <c r="L307" s="5" t="s">
        <v>618</v>
      </c>
      <c r="M307" s="5" t="s">
        <v>2488</v>
      </c>
      <c r="N307" s="5">
        <v>2.0</v>
      </c>
      <c r="O307" s="28" t="s">
        <v>2761</v>
      </c>
      <c r="P307" s="5" t="s">
        <v>2762</v>
      </c>
      <c r="Q307" s="5" t="s">
        <v>2763</v>
      </c>
      <c r="R307" s="5" t="s">
        <v>2764</v>
      </c>
      <c r="S307" s="5" t="s">
        <v>2765</v>
      </c>
      <c r="T307" s="5">
        <v>43.580916</v>
      </c>
      <c r="U307" s="5">
        <v>-122.641746</v>
      </c>
      <c r="V307" s="5" t="s">
        <v>99</v>
      </c>
      <c r="W307" s="5">
        <v>5000.0</v>
      </c>
      <c r="X307" s="5">
        <v>2230.0</v>
      </c>
      <c r="Y307" s="5" t="s">
        <v>99</v>
      </c>
      <c r="Z307" s="5" t="s">
        <v>99</v>
      </c>
      <c r="AA307" s="5" t="s">
        <v>99</v>
      </c>
      <c r="AB307" s="5" t="s">
        <v>99</v>
      </c>
      <c r="AC307" s="5" t="s">
        <v>2165</v>
      </c>
      <c r="AD307" s="5" t="s">
        <v>99</v>
      </c>
      <c r="AE307" s="5" t="s">
        <v>99</v>
      </c>
      <c r="AF307" s="5" t="s">
        <v>99</v>
      </c>
      <c r="AG307" s="6">
        <f>8*60</f>
        <v>480</v>
      </c>
      <c r="AH307" s="27">
        <f t="shared" si="76"/>
        <v>3.048</v>
      </c>
      <c r="AI307" s="22">
        <v>10.0</v>
      </c>
      <c r="AJ307" s="24">
        <f t="shared" si="77"/>
        <v>3.333333333</v>
      </c>
      <c r="AK307" s="5" t="s">
        <v>99</v>
      </c>
      <c r="AL307" s="5">
        <v>1.0</v>
      </c>
      <c r="AM307" s="5" t="s">
        <v>99</v>
      </c>
      <c r="AN307" s="5" t="s">
        <v>99</v>
      </c>
      <c r="AO307" s="5" t="s">
        <v>99</v>
      </c>
      <c r="AP307" s="5" t="s">
        <v>99</v>
      </c>
      <c r="AQ307" s="5" t="s">
        <v>99</v>
      </c>
      <c r="AR307" s="5" t="s">
        <v>99</v>
      </c>
      <c r="AS307" s="5" t="s">
        <v>99</v>
      </c>
      <c r="AT307" s="5" t="s">
        <v>99</v>
      </c>
      <c r="AU307" s="5" t="s">
        <v>99</v>
      </c>
      <c r="AV307" s="5" t="s">
        <v>99</v>
      </c>
      <c r="AW307" s="5" t="s">
        <v>99</v>
      </c>
      <c r="AX307" s="5" t="s">
        <v>99</v>
      </c>
      <c r="AY307" s="5" t="s">
        <v>99</v>
      </c>
      <c r="AZ307" s="5" t="s">
        <v>99</v>
      </c>
      <c r="BA307" s="5" t="s">
        <v>99</v>
      </c>
      <c r="BB307" s="5" t="s">
        <v>99</v>
      </c>
      <c r="BC307" s="5" t="s">
        <v>99</v>
      </c>
      <c r="BD307" s="5" t="s">
        <v>99</v>
      </c>
      <c r="BE307" s="5" t="s">
        <v>99</v>
      </c>
      <c r="BF307" s="5" t="s">
        <v>99</v>
      </c>
      <c r="BG307" s="5" t="s">
        <v>99</v>
      </c>
      <c r="BH307" s="5" t="s">
        <v>99</v>
      </c>
      <c r="BI307" s="5" t="s">
        <v>99</v>
      </c>
      <c r="BJ307" s="5" t="s">
        <v>99</v>
      </c>
      <c r="BK307" s="5" t="s">
        <v>99</v>
      </c>
      <c r="BL307" s="5" t="s">
        <v>99</v>
      </c>
      <c r="BM307" s="5" t="s">
        <v>99</v>
      </c>
      <c r="BN307" s="5" t="s">
        <v>2766</v>
      </c>
      <c r="BO307" s="5" t="s">
        <v>99</v>
      </c>
      <c r="BP307" s="5" t="s">
        <v>99</v>
      </c>
      <c r="BQ307" s="5" t="s">
        <v>99</v>
      </c>
      <c r="BR307" s="5" t="s">
        <v>1307</v>
      </c>
      <c r="BS307" s="5" t="s">
        <v>99</v>
      </c>
      <c r="BT307" s="5" t="s">
        <v>99</v>
      </c>
      <c r="BU307" s="5" t="s">
        <v>99</v>
      </c>
      <c r="BV307" s="5" t="s">
        <v>99</v>
      </c>
      <c r="BW307" s="5" t="s">
        <v>99</v>
      </c>
      <c r="BX307" s="5" t="s">
        <v>99</v>
      </c>
      <c r="BY307" s="5" t="s">
        <v>99</v>
      </c>
      <c r="BZ307" s="5" t="s">
        <v>99</v>
      </c>
      <c r="CA307" s="5" t="s">
        <v>99</v>
      </c>
      <c r="CB307" s="5" t="s">
        <v>99</v>
      </c>
      <c r="CC307" s="5" t="s">
        <v>99</v>
      </c>
      <c r="CD307" s="5" t="s">
        <v>99</v>
      </c>
      <c r="CE307" s="5" t="s">
        <v>99</v>
      </c>
      <c r="CF307" s="5" t="s">
        <v>99</v>
      </c>
      <c r="CG307" s="5" t="s">
        <v>99</v>
      </c>
      <c r="CH307" s="5" t="s">
        <v>99</v>
      </c>
      <c r="CI307" s="5" t="s">
        <v>99</v>
      </c>
      <c r="CJ307" s="5" t="s">
        <v>99</v>
      </c>
      <c r="CK307" s="5" t="s">
        <v>99</v>
      </c>
      <c r="CL307" s="5" t="s">
        <v>112</v>
      </c>
      <c r="CM307" s="5" t="s">
        <v>99</v>
      </c>
      <c r="CN307" s="5" t="s">
        <v>2767</v>
      </c>
      <c r="CO307" s="5" t="s">
        <v>99</v>
      </c>
      <c r="CP307" s="13" t="s">
        <v>2768</v>
      </c>
      <c r="CQ307" s="6"/>
      <c r="CR307" s="6"/>
      <c r="CS307" s="6"/>
      <c r="CT307" s="6"/>
      <c r="CU307" s="6"/>
      <c r="CV307" s="6"/>
      <c r="CW307" s="6"/>
      <c r="CX307" s="6"/>
      <c r="CY307" s="6"/>
      <c r="CZ307" s="6"/>
    </row>
    <row r="308">
      <c r="A308" s="5" t="s">
        <v>94</v>
      </c>
      <c r="B308" s="5" t="s">
        <v>1487</v>
      </c>
      <c r="C308" s="5" t="s">
        <v>2711</v>
      </c>
      <c r="D308" s="5">
        <v>11304.0</v>
      </c>
      <c r="E308" s="5" t="s">
        <v>97</v>
      </c>
      <c r="F308" s="5">
        <v>1992.0</v>
      </c>
      <c r="G308" s="5" t="s">
        <v>485</v>
      </c>
      <c r="H308" s="5" t="s">
        <v>99</v>
      </c>
      <c r="I308" s="5" t="s">
        <v>130</v>
      </c>
      <c r="J308" s="5" t="s">
        <v>118</v>
      </c>
      <c r="K308" s="5" t="s">
        <v>193</v>
      </c>
      <c r="L308" s="5" t="s">
        <v>99</v>
      </c>
      <c r="M308" s="5" t="s">
        <v>99</v>
      </c>
      <c r="N308" s="5">
        <v>3.0</v>
      </c>
      <c r="O308" s="28" t="s">
        <v>2769</v>
      </c>
      <c r="P308" s="5" t="s">
        <v>2770</v>
      </c>
      <c r="Q308" s="5" t="s">
        <v>2771</v>
      </c>
      <c r="R308" s="5" t="s">
        <v>2044</v>
      </c>
      <c r="S308" s="5" t="s">
        <v>2772</v>
      </c>
      <c r="T308" s="5" t="s">
        <v>99</v>
      </c>
      <c r="U308" s="5" t="s">
        <v>99</v>
      </c>
      <c r="V308" s="5" t="s">
        <v>99</v>
      </c>
      <c r="W308" s="5" t="s">
        <v>99</v>
      </c>
      <c r="X308" s="5">
        <v>400.0</v>
      </c>
      <c r="Y308" s="5">
        <v>20.0</v>
      </c>
      <c r="Z308" s="5" t="s">
        <v>161</v>
      </c>
      <c r="AA308" s="5" t="s">
        <v>99</v>
      </c>
      <c r="AB308" s="5" t="s">
        <v>99</v>
      </c>
      <c r="AC308" s="5" t="s">
        <v>561</v>
      </c>
      <c r="AD308" s="5" t="s">
        <v>99</v>
      </c>
      <c r="AE308" s="5" t="s">
        <v>99</v>
      </c>
      <c r="AF308" s="5" t="s">
        <v>99</v>
      </c>
      <c r="AG308" s="5">
        <v>25.0</v>
      </c>
      <c r="AH308" s="27">
        <f t="shared" si="76"/>
        <v>402.336</v>
      </c>
      <c r="AI308" s="22">
        <f>5280*0.25</f>
        <v>1320</v>
      </c>
      <c r="AJ308" s="24">
        <f t="shared" si="77"/>
        <v>440</v>
      </c>
      <c r="AK308" s="5" t="s">
        <v>99</v>
      </c>
      <c r="AL308" s="5" t="s">
        <v>99</v>
      </c>
      <c r="AM308" s="5" t="s">
        <v>99</v>
      </c>
      <c r="AN308" s="5" t="s">
        <v>99</v>
      </c>
      <c r="AO308" s="5" t="s">
        <v>99</v>
      </c>
      <c r="AP308" s="5" t="s">
        <v>99</v>
      </c>
      <c r="AQ308" s="5" t="s">
        <v>99</v>
      </c>
      <c r="AR308" s="5" t="s">
        <v>99</v>
      </c>
      <c r="AS308" s="5" t="s">
        <v>99</v>
      </c>
      <c r="AT308" s="5" t="s">
        <v>99</v>
      </c>
      <c r="AU308" s="5" t="s">
        <v>99</v>
      </c>
      <c r="AV308" s="5" t="s">
        <v>99</v>
      </c>
      <c r="AW308" s="5" t="s">
        <v>99</v>
      </c>
      <c r="AX308" s="5" t="s">
        <v>99</v>
      </c>
      <c r="AY308" s="5" t="s">
        <v>99</v>
      </c>
      <c r="AZ308" s="5" t="s">
        <v>99</v>
      </c>
      <c r="BA308" s="5" t="s">
        <v>99</v>
      </c>
      <c r="BB308" s="5" t="s">
        <v>99</v>
      </c>
      <c r="BC308" s="5" t="s">
        <v>99</v>
      </c>
      <c r="BD308" s="5" t="s">
        <v>99</v>
      </c>
      <c r="BE308" s="5" t="s">
        <v>99</v>
      </c>
      <c r="BF308" s="5" t="s">
        <v>99</v>
      </c>
      <c r="BG308" s="5" t="s">
        <v>99</v>
      </c>
      <c r="BH308" s="5" t="s">
        <v>99</v>
      </c>
      <c r="BI308" s="5" t="s">
        <v>99</v>
      </c>
      <c r="BJ308" s="5" t="s">
        <v>99</v>
      </c>
      <c r="BK308" s="5" t="s">
        <v>99</v>
      </c>
      <c r="BL308" s="5" t="s">
        <v>99</v>
      </c>
      <c r="BM308" s="5" t="s">
        <v>99</v>
      </c>
      <c r="BN308" s="5" t="s">
        <v>99</v>
      </c>
      <c r="BO308" s="5" t="s">
        <v>99</v>
      </c>
      <c r="BP308" s="5" t="s">
        <v>99</v>
      </c>
      <c r="BQ308" s="5" t="s">
        <v>99</v>
      </c>
      <c r="BR308" s="5" t="s">
        <v>1041</v>
      </c>
      <c r="BS308" s="5" t="s">
        <v>99</v>
      </c>
      <c r="BT308" s="5" t="s">
        <v>99</v>
      </c>
      <c r="BU308" s="5" t="s">
        <v>99</v>
      </c>
      <c r="BV308" s="5" t="s">
        <v>99</v>
      </c>
      <c r="BW308" s="5" t="s">
        <v>99</v>
      </c>
      <c r="BX308" s="5" t="s">
        <v>99</v>
      </c>
      <c r="BY308" s="5" t="s">
        <v>99</v>
      </c>
      <c r="BZ308" s="5" t="s">
        <v>99</v>
      </c>
      <c r="CA308" s="5" t="s">
        <v>99</v>
      </c>
      <c r="CB308" s="5" t="s">
        <v>99</v>
      </c>
      <c r="CC308" s="5" t="s">
        <v>99</v>
      </c>
      <c r="CD308" s="5" t="s">
        <v>99</v>
      </c>
      <c r="CE308" s="5" t="s">
        <v>99</v>
      </c>
      <c r="CF308" s="5" t="s">
        <v>99</v>
      </c>
      <c r="CG308" s="5" t="s">
        <v>99</v>
      </c>
      <c r="CH308" s="5" t="s">
        <v>99</v>
      </c>
      <c r="CI308" s="5" t="s">
        <v>99</v>
      </c>
      <c r="CJ308" s="5" t="s">
        <v>2773</v>
      </c>
      <c r="CK308" s="28" t="s">
        <v>2774</v>
      </c>
      <c r="CL308" s="5" t="s">
        <v>99</v>
      </c>
      <c r="CM308" s="5" t="s">
        <v>99</v>
      </c>
      <c r="CN308" s="5" t="s">
        <v>99</v>
      </c>
      <c r="CO308" s="5" t="s">
        <v>99</v>
      </c>
      <c r="CP308" s="13" t="s">
        <v>2775</v>
      </c>
      <c r="CQ308" s="6"/>
      <c r="CR308" s="6"/>
      <c r="CS308" s="6"/>
      <c r="CT308" s="6"/>
      <c r="CU308" s="6"/>
      <c r="CV308" s="6"/>
      <c r="CW308" s="6"/>
      <c r="CX308" s="6"/>
      <c r="CY308" s="6"/>
      <c r="CZ308" s="6"/>
    </row>
    <row r="309">
      <c r="A309" s="5" t="s">
        <v>94</v>
      </c>
      <c r="B309" s="5" t="s">
        <v>1487</v>
      </c>
      <c r="C309" s="5" t="s">
        <v>2711</v>
      </c>
      <c r="D309" s="5">
        <v>206.0</v>
      </c>
      <c r="E309" s="5" t="s">
        <v>99</v>
      </c>
      <c r="F309" s="5">
        <v>1999.0</v>
      </c>
      <c r="G309" s="5" t="s">
        <v>143</v>
      </c>
      <c r="H309" s="5">
        <v>15.0</v>
      </c>
      <c r="I309" s="5" t="s">
        <v>144</v>
      </c>
      <c r="J309" s="5" t="s">
        <v>118</v>
      </c>
      <c r="K309" s="5" t="s">
        <v>102</v>
      </c>
      <c r="L309" s="5" t="s">
        <v>99</v>
      </c>
      <c r="M309" s="5" t="s">
        <v>209</v>
      </c>
      <c r="N309" s="5">
        <v>2.0</v>
      </c>
      <c r="O309" s="28" t="s">
        <v>2776</v>
      </c>
      <c r="P309" s="5" t="s">
        <v>99</v>
      </c>
      <c r="Q309" s="5" t="s">
        <v>2777</v>
      </c>
      <c r="R309" s="5" t="s">
        <v>2778</v>
      </c>
      <c r="S309" s="5" t="s">
        <v>99</v>
      </c>
      <c r="T309" s="5" t="s">
        <v>99</v>
      </c>
      <c r="U309" s="5" t="s">
        <v>99</v>
      </c>
      <c r="V309" s="5" t="s">
        <v>99</v>
      </c>
      <c r="W309" s="5" t="s">
        <v>99</v>
      </c>
      <c r="X309" s="5">
        <v>1507.0</v>
      </c>
      <c r="Y309" s="5" t="s">
        <v>99</v>
      </c>
      <c r="Z309" s="5" t="s">
        <v>161</v>
      </c>
      <c r="AA309" s="5" t="s">
        <v>150</v>
      </c>
      <c r="AB309" s="5">
        <v>8.0</v>
      </c>
      <c r="AC309" s="5" t="s">
        <v>2779</v>
      </c>
      <c r="AD309" s="5" t="s">
        <v>99</v>
      </c>
      <c r="AE309" s="5" t="s">
        <v>99</v>
      </c>
      <c r="AF309" s="5" t="s">
        <v>99</v>
      </c>
      <c r="AG309" s="5" t="s">
        <v>99</v>
      </c>
      <c r="AH309" s="27">
        <f t="shared" si="76"/>
        <v>182.88</v>
      </c>
      <c r="AI309" s="22">
        <v>600.0</v>
      </c>
      <c r="AJ309" s="24">
        <f t="shared" si="77"/>
        <v>200</v>
      </c>
      <c r="AK309" s="5" t="s">
        <v>99</v>
      </c>
      <c r="AL309" s="5">
        <v>1.0</v>
      </c>
      <c r="AM309" s="5" t="s">
        <v>99</v>
      </c>
      <c r="AN309" s="5" t="s">
        <v>99</v>
      </c>
      <c r="AO309" s="5" t="s">
        <v>99</v>
      </c>
      <c r="AP309" s="5" t="s">
        <v>99</v>
      </c>
      <c r="AQ309" s="5" t="s">
        <v>99</v>
      </c>
      <c r="AR309" s="5" t="s">
        <v>99</v>
      </c>
      <c r="AS309" s="5" t="s">
        <v>99</v>
      </c>
      <c r="AT309" s="5" t="s">
        <v>99</v>
      </c>
      <c r="AU309" s="5" t="s">
        <v>99</v>
      </c>
      <c r="AV309" s="5" t="s">
        <v>2780</v>
      </c>
      <c r="AW309" s="5" t="s">
        <v>99</v>
      </c>
      <c r="AX309" s="5" t="s">
        <v>99</v>
      </c>
      <c r="AY309" s="5" t="s">
        <v>99</v>
      </c>
      <c r="AZ309" s="5" t="s">
        <v>99</v>
      </c>
      <c r="BA309" s="5" t="s">
        <v>99</v>
      </c>
      <c r="BB309" s="5" t="s">
        <v>99</v>
      </c>
      <c r="BC309" s="5" t="s">
        <v>99</v>
      </c>
      <c r="BD309" s="5" t="s">
        <v>99</v>
      </c>
      <c r="BE309" s="5" t="s">
        <v>99</v>
      </c>
      <c r="BF309" s="5" t="s">
        <v>99</v>
      </c>
      <c r="BG309" s="5" t="s">
        <v>99</v>
      </c>
      <c r="BH309" s="5" t="s">
        <v>99</v>
      </c>
      <c r="BI309" s="5" t="s">
        <v>99</v>
      </c>
      <c r="BJ309" s="5" t="s">
        <v>99</v>
      </c>
      <c r="BK309" s="5" t="s">
        <v>99</v>
      </c>
      <c r="BL309" s="5" t="s">
        <v>99</v>
      </c>
      <c r="BM309" s="5" t="s">
        <v>99</v>
      </c>
      <c r="BN309" s="5" t="s">
        <v>209</v>
      </c>
      <c r="BO309" s="5" t="s">
        <v>99</v>
      </c>
      <c r="BP309" s="5" t="s">
        <v>1352</v>
      </c>
      <c r="BQ309" s="5" t="s">
        <v>99</v>
      </c>
      <c r="BR309" s="5" t="s">
        <v>99</v>
      </c>
      <c r="BS309" s="5" t="s">
        <v>99</v>
      </c>
      <c r="BT309" s="5" t="s">
        <v>99</v>
      </c>
      <c r="BU309" s="5" t="s">
        <v>99</v>
      </c>
      <c r="BV309" s="5" t="s">
        <v>99</v>
      </c>
      <c r="BW309" s="5" t="s">
        <v>99</v>
      </c>
      <c r="BX309" s="5" t="s">
        <v>99</v>
      </c>
      <c r="BY309" s="5" t="s">
        <v>99</v>
      </c>
      <c r="BZ309" s="5" t="s">
        <v>99</v>
      </c>
      <c r="CA309" s="5" t="s">
        <v>99</v>
      </c>
      <c r="CB309" s="5" t="s">
        <v>99</v>
      </c>
      <c r="CC309" s="5" t="s">
        <v>99</v>
      </c>
      <c r="CD309" s="5" t="s">
        <v>99</v>
      </c>
      <c r="CE309" s="5" t="s">
        <v>99</v>
      </c>
      <c r="CF309" s="5" t="s">
        <v>99</v>
      </c>
      <c r="CG309" s="5" t="s">
        <v>99</v>
      </c>
      <c r="CH309" s="5" t="s">
        <v>99</v>
      </c>
      <c r="CI309" s="5" t="s">
        <v>99</v>
      </c>
      <c r="CJ309" s="5" t="s">
        <v>99</v>
      </c>
      <c r="CK309" s="28" t="s">
        <v>2781</v>
      </c>
      <c r="CL309" s="5" t="s">
        <v>99</v>
      </c>
      <c r="CM309" s="5" t="s">
        <v>99</v>
      </c>
      <c r="CN309" s="5" t="s">
        <v>99</v>
      </c>
      <c r="CO309" s="5" t="s">
        <v>99</v>
      </c>
      <c r="CP309" s="13" t="s">
        <v>2782</v>
      </c>
      <c r="CQ309" s="6"/>
      <c r="CR309" s="6"/>
      <c r="CS309" s="6"/>
      <c r="CT309" s="6"/>
      <c r="CU309" s="6"/>
      <c r="CV309" s="6"/>
      <c r="CW309" s="6"/>
      <c r="CX309" s="6"/>
      <c r="CY309" s="6"/>
      <c r="CZ309" s="6"/>
    </row>
    <row r="310">
      <c r="A310" s="5" t="s">
        <v>94</v>
      </c>
      <c r="B310" s="5" t="s">
        <v>1487</v>
      </c>
      <c r="C310" s="5" t="s">
        <v>2711</v>
      </c>
      <c r="D310" s="5">
        <v>673.0</v>
      </c>
      <c r="E310" s="5" t="s">
        <v>99</v>
      </c>
      <c r="F310" s="5">
        <v>2000.0</v>
      </c>
      <c r="G310" s="5" t="s">
        <v>143</v>
      </c>
      <c r="H310" s="5">
        <v>15.0</v>
      </c>
      <c r="I310" s="5" t="s">
        <v>144</v>
      </c>
      <c r="J310" s="5" t="s">
        <v>101</v>
      </c>
      <c r="K310" s="5" t="s">
        <v>102</v>
      </c>
      <c r="L310" s="5" t="s">
        <v>99</v>
      </c>
      <c r="M310" s="5" t="s">
        <v>103</v>
      </c>
      <c r="N310" s="5">
        <v>1.0</v>
      </c>
      <c r="O310" s="28" t="s">
        <v>2783</v>
      </c>
      <c r="P310" s="28" t="s">
        <v>2784</v>
      </c>
      <c r="Q310" s="28" t="s">
        <v>2785</v>
      </c>
      <c r="R310" s="5" t="s">
        <v>2786</v>
      </c>
      <c r="S310" s="5" t="s">
        <v>2787</v>
      </c>
      <c r="T310" s="5" t="s">
        <v>99</v>
      </c>
      <c r="U310" s="5" t="s">
        <v>99</v>
      </c>
      <c r="V310" s="5" t="s">
        <v>99</v>
      </c>
      <c r="W310" s="5" t="s">
        <v>99</v>
      </c>
      <c r="X310" s="5">
        <v>1300.0</v>
      </c>
      <c r="Y310" s="5" t="s">
        <v>99</v>
      </c>
      <c r="Z310" s="5" t="s">
        <v>812</v>
      </c>
      <c r="AA310" s="5" t="s">
        <v>135</v>
      </c>
      <c r="AB310" s="5">
        <v>99.0</v>
      </c>
      <c r="AC310" s="5" t="s">
        <v>2788</v>
      </c>
      <c r="AD310" s="5" t="s">
        <v>2188</v>
      </c>
      <c r="AE310" s="5" t="s">
        <v>99</v>
      </c>
      <c r="AF310" s="5" t="s">
        <v>99</v>
      </c>
      <c r="AG310" s="6">
        <f>5/60</f>
        <v>0.08333333333</v>
      </c>
      <c r="AH310" s="27">
        <f t="shared" si="76"/>
        <v>6.096</v>
      </c>
      <c r="AI310" s="22">
        <v>20.0</v>
      </c>
      <c r="AJ310" s="24">
        <f t="shared" si="77"/>
        <v>6.666666667</v>
      </c>
      <c r="AK310" s="5" t="s">
        <v>99</v>
      </c>
      <c r="AL310" s="5">
        <v>1.0</v>
      </c>
      <c r="AM310" s="5">
        <v>8.0</v>
      </c>
      <c r="AN310" s="5" t="s">
        <v>99</v>
      </c>
      <c r="AO310" s="5" t="s">
        <v>99</v>
      </c>
      <c r="AP310" s="5" t="s">
        <v>99</v>
      </c>
      <c r="AQ310" s="5" t="s">
        <v>99</v>
      </c>
      <c r="AR310" s="5" t="s">
        <v>99</v>
      </c>
      <c r="AS310" s="5" t="s">
        <v>99</v>
      </c>
      <c r="AT310" s="5" t="s">
        <v>99</v>
      </c>
      <c r="AU310" s="5" t="s">
        <v>99</v>
      </c>
      <c r="AV310" s="5" t="s">
        <v>2789</v>
      </c>
      <c r="AW310" s="5">
        <v>5.0</v>
      </c>
      <c r="AX310" s="5" t="s">
        <v>99</v>
      </c>
      <c r="AY310" s="5" t="s">
        <v>99</v>
      </c>
      <c r="AZ310" s="5" t="s">
        <v>99</v>
      </c>
      <c r="BA310" s="5" t="s">
        <v>99</v>
      </c>
      <c r="BB310" s="5" t="s">
        <v>112</v>
      </c>
      <c r="BC310" s="5" t="s">
        <v>99</v>
      </c>
      <c r="BD310" s="5" t="s">
        <v>99</v>
      </c>
      <c r="BE310" s="5" t="s">
        <v>312</v>
      </c>
      <c r="BF310" s="5" t="s">
        <v>99</v>
      </c>
      <c r="BG310" s="5" t="s">
        <v>99</v>
      </c>
      <c r="BH310" s="5" t="s">
        <v>99</v>
      </c>
      <c r="BI310" s="5" t="s">
        <v>99</v>
      </c>
      <c r="BJ310" s="5" t="s">
        <v>99</v>
      </c>
      <c r="BK310" s="5" t="s">
        <v>112</v>
      </c>
      <c r="BL310" s="5" t="s">
        <v>2790</v>
      </c>
      <c r="BM310" s="5" t="s">
        <v>99</v>
      </c>
      <c r="BN310" s="5" t="s">
        <v>2791</v>
      </c>
      <c r="BO310" s="5" t="s">
        <v>112</v>
      </c>
      <c r="BP310" s="5" t="s">
        <v>1352</v>
      </c>
      <c r="BQ310" s="5" t="s">
        <v>113</v>
      </c>
      <c r="BR310" s="5" t="s">
        <v>99</v>
      </c>
      <c r="BS310" s="5" t="s">
        <v>99</v>
      </c>
      <c r="BT310" s="5" t="s">
        <v>99</v>
      </c>
      <c r="BU310" s="5" t="s">
        <v>99</v>
      </c>
      <c r="BV310" s="5" t="s">
        <v>99</v>
      </c>
      <c r="BW310" s="5" t="s">
        <v>99</v>
      </c>
      <c r="BX310" s="5" t="s">
        <v>99</v>
      </c>
      <c r="BY310" s="5" t="s">
        <v>99</v>
      </c>
      <c r="BZ310" s="5" t="s">
        <v>99</v>
      </c>
      <c r="CA310" s="5" t="s">
        <v>99</v>
      </c>
      <c r="CB310" s="5" t="s">
        <v>99</v>
      </c>
      <c r="CC310" s="5" t="s">
        <v>99</v>
      </c>
      <c r="CD310" s="5" t="s">
        <v>99</v>
      </c>
      <c r="CE310" s="5" t="s">
        <v>99</v>
      </c>
      <c r="CF310" s="5" t="s">
        <v>99</v>
      </c>
      <c r="CG310" s="5" t="s">
        <v>99</v>
      </c>
      <c r="CH310" s="5" t="s">
        <v>99</v>
      </c>
      <c r="CI310" s="5" t="s">
        <v>99</v>
      </c>
      <c r="CJ310" s="5" t="s">
        <v>99</v>
      </c>
      <c r="CK310" s="28" t="s">
        <v>2792</v>
      </c>
      <c r="CL310" s="5" t="s">
        <v>99</v>
      </c>
      <c r="CM310" s="5" t="s">
        <v>99</v>
      </c>
      <c r="CN310" s="5" t="s">
        <v>99</v>
      </c>
      <c r="CO310" s="5" t="s">
        <v>99</v>
      </c>
      <c r="CP310" s="13" t="s">
        <v>2793</v>
      </c>
      <c r="CQ310" s="6"/>
      <c r="CR310" s="6"/>
      <c r="CS310" s="6"/>
      <c r="CT310" s="6"/>
      <c r="CU310" s="6"/>
      <c r="CV310" s="6"/>
      <c r="CW310" s="6"/>
      <c r="CX310" s="6"/>
      <c r="CY310" s="6"/>
      <c r="CZ310" s="6"/>
    </row>
    <row r="311">
      <c r="A311" s="5" t="s">
        <v>94</v>
      </c>
      <c r="B311" s="5" t="s">
        <v>1487</v>
      </c>
      <c r="C311" s="5" t="s">
        <v>2711</v>
      </c>
      <c r="D311" s="5">
        <v>1778.0</v>
      </c>
      <c r="E311" s="5" t="s">
        <v>99</v>
      </c>
      <c r="F311" s="5">
        <v>2000.0</v>
      </c>
      <c r="G311" s="5" t="s">
        <v>129</v>
      </c>
      <c r="H311" s="5" t="s">
        <v>99</v>
      </c>
      <c r="I311" s="5" t="s">
        <v>130</v>
      </c>
      <c r="J311" s="5" t="s">
        <v>118</v>
      </c>
      <c r="K311" s="5" t="s">
        <v>193</v>
      </c>
      <c r="L311" s="5" t="s">
        <v>99</v>
      </c>
      <c r="M311" s="5" t="s">
        <v>99</v>
      </c>
      <c r="N311" s="5">
        <v>3.0</v>
      </c>
      <c r="O311" s="28" t="s">
        <v>2794</v>
      </c>
      <c r="P311" s="5" t="s">
        <v>2795</v>
      </c>
      <c r="Q311" s="5" t="s">
        <v>2771</v>
      </c>
      <c r="R311" s="5" t="s">
        <v>2796</v>
      </c>
      <c r="S311" s="5" t="s">
        <v>2797</v>
      </c>
      <c r="T311" s="5" t="s">
        <v>99</v>
      </c>
      <c r="U311" s="5" t="s">
        <v>99</v>
      </c>
      <c r="V311" s="5" t="s">
        <v>99</v>
      </c>
      <c r="W311" s="5">
        <v>5500.0</v>
      </c>
      <c r="X311" s="5">
        <v>1530.0</v>
      </c>
      <c r="Y311" s="5" t="s">
        <v>409</v>
      </c>
      <c r="Z311" s="5" t="s">
        <v>161</v>
      </c>
      <c r="AA311" s="5" t="s">
        <v>99</v>
      </c>
      <c r="AB311" s="5" t="s">
        <v>99</v>
      </c>
      <c r="AC311" s="5" t="s">
        <v>468</v>
      </c>
      <c r="AD311" s="5" t="s">
        <v>2318</v>
      </c>
      <c r="AE311" s="5" t="s">
        <v>99</v>
      </c>
      <c r="AF311" s="5" t="s">
        <v>99</v>
      </c>
      <c r="AG311" s="6">
        <f>(30+45)/2</f>
        <v>37.5</v>
      </c>
      <c r="AH311" s="27">
        <f t="shared" si="76"/>
        <v>1609.344</v>
      </c>
      <c r="AI311" s="22">
        <v>5280.0</v>
      </c>
      <c r="AJ311" s="24">
        <f t="shared" si="77"/>
        <v>1760</v>
      </c>
      <c r="AK311" s="5" t="s">
        <v>99</v>
      </c>
      <c r="AL311" s="5">
        <v>1.0</v>
      </c>
      <c r="AM311" s="5" t="s">
        <v>99</v>
      </c>
      <c r="AN311" s="5" t="s">
        <v>99</v>
      </c>
      <c r="AO311" s="5" t="s">
        <v>99</v>
      </c>
      <c r="AP311" s="5" t="s">
        <v>99</v>
      </c>
      <c r="AQ311" s="5" t="s">
        <v>99</v>
      </c>
      <c r="AR311" s="5" t="s">
        <v>99</v>
      </c>
      <c r="AS311" s="5" t="s">
        <v>99</v>
      </c>
      <c r="AT311" s="5" t="s">
        <v>99</v>
      </c>
      <c r="AU311" s="5" t="s">
        <v>99</v>
      </c>
      <c r="AV311" s="5" t="s">
        <v>99</v>
      </c>
      <c r="AW311" s="5" t="s">
        <v>99</v>
      </c>
      <c r="AX311" s="5" t="s">
        <v>99</v>
      </c>
      <c r="AY311" s="5" t="s">
        <v>99</v>
      </c>
      <c r="AZ311" s="5" t="s">
        <v>99</v>
      </c>
      <c r="BA311" s="5" t="s">
        <v>99</v>
      </c>
      <c r="BB311" s="5" t="s">
        <v>99</v>
      </c>
      <c r="BC311" s="5" t="s">
        <v>99</v>
      </c>
      <c r="BD311" s="5" t="s">
        <v>99</v>
      </c>
      <c r="BE311" s="5" t="s">
        <v>99</v>
      </c>
      <c r="BF311" s="5" t="s">
        <v>99</v>
      </c>
      <c r="BG311" s="5" t="s">
        <v>99</v>
      </c>
      <c r="BH311" s="5" t="s">
        <v>99</v>
      </c>
      <c r="BI311" s="5" t="s">
        <v>99</v>
      </c>
      <c r="BJ311" s="5" t="s">
        <v>99</v>
      </c>
      <c r="BK311" s="5" t="s">
        <v>99</v>
      </c>
      <c r="BL311" s="5" t="s">
        <v>99</v>
      </c>
      <c r="BM311" s="5" t="s">
        <v>99</v>
      </c>
      <c r="BN311" s="5" t="s">
        <v>99</v>
      </c>
      <c r="BO311" s="5" t="s">
        <v>99</v>
      </c>
      <c r="BP311" s="5" t="s">
        <v>99</v>
      </c>
      <c r="BQ311" s="5" t="s">
        <v>99</v>
      </c>
      <c r="BR311" s="5" t="s">
        <v>361</v>
      </c>
      <c r="BS311" s="5" t="s">
        <v>99</v>
      </c>
      <c r="BT311" s="5" t="s">
        <v>99</v>
      </c>
      <c r="BU311" s="5" t="s">
        <v>99</v>
      </c>
      <c r="BV311" s="5" t="s">
        <v>99</v>
      </c>
      <c r="BW311" s="5" t="s">
        <v>99</v>
      </c>
      <c r="BX311" s="5" t="s">
        <v>99</v>
      </c>
      <c r="BY311" s="5" t="s">
        <v>99</v>
      </c>
      <c r="BZ311" s="5" t="s">
        <v>99</v>
      </c>
      <c r="CA311" s="5" t="s">
        <v>99</v>
      </c>
      <c r="CB311" s="5" t="s">
        <v>99</v>
      </c>
      <c r="CC311" s="5" t="s">
        <v>99</v>
      </c>
      <c r="CD311" s="5" t="s">
        <v>99</v>
      </c>
      <c r="CE311" s="5" t="s">
        <v>99</v>
      </c>
      <c r="CF311" s="5" t="s">
        <v>99</v>
      </c>
      <c r="CG311" s="5" t="s">
        <v>99</v>
      </c>
      <c r="CH311" s="5" t="s">
        <v>99</v>
      </c>
      <c r="CI311" s="5" t="s">
        <v>99</v>
      </c>
      <c r="CJ311" s="5" t="s">
        <v>99</v>
      </c>
      <c r="CK311" s="28" t="s">
        <v>2798</v>
      </c>
      <c r="CL311" s="5" t="s">
        <v>99</v>
      </c>
      <c r="CM311" s="5" t="s">
        <v>99</v>
      </c>
      <c r="CN311" s="5" t="s">
        <v>99</v>
      </c>
      <c r="CO311" s="5" t="s">
        <v>99</v>
      </c>
      <c r="CP311" s="13" t="s">
        <v>2799</v>
      </c>
      <c r="CQ311" s="6"/>
      <c r="CR311" s="6"/>
      <c r="CS311" s="6"/>
      <c r="CT311" s="6"/>
      <c r="CU311" s="6"/>
      <c r="CV311" s="6"/>
      <c r="CW311" s="6"/>
      <c r="CX311" s="6"/>
      <c r="CY311" s="6"/>
      <c r="CZ311" s="6"/>
    </row>
    <row r="312">
      <c r="A312" s="5" t="s">
        <v>94</v>
      </c>
      <c r="B312" s="5" t="s">
        <v>1487</v>
      </c>
      <c r="C312" s="5" t="s">
        <v>2711</v>
      </c>
      <c r="D312" s="5">
        <v>7366.0</v>
      </c>
      <c r="E312" s="5" t="s">
        <v>97</v>
      </c>
      <c r="F312" s="5">
        <v>2003.0</v>
      </c>
      <c r="G312" s="5" t="s">
        <v>234</v>
      </c>
      <c r="H312" s="5">
        <v>8.0</v>
      </c>
      <c r="I312" s="5" t="s">
        <v>130</v>
      </c>
      <c r="J312" s="5" t="s">
        <v>101</v>
      </c>
      <c r="K312" s="5" t="s">
        <v>102</v>
      </c>
      <c r="L312" s="5" t="s">
        <v>99</v>
      </c>
      <c r="M312" s="5" t="s">
        <v>209</v>
      </c>
      <c r="N312" s="5">
        <v>2.0</v>
      </c>
      <c r="O312" s="28" t="s">
        <v>2800</v>
      </c>
      <c r="P312" s="5" t="s">
        <v>2801</v>
      </c>
      <c r="Q312" s="5" t="s">
        <v>2802</v>
      </c>
      <c r="R312" s="5" t="s">
        <v>2044</v>
      </c>
      <c r="S312" s="5" t="s">
        <v>99</v>
      </c>
      <c r="T312" s="5" t="s">
        <v>99</v>
      </c>
      <c r="U312" s="5" t="s">
        <v>99</v>
      </c>
      <c r="V312" s="5" t="s">
        <v>99</v>
      </c>
      <c r="W312" s="5" t="s">
        <v>99</v>
      </c>
      <c r="X312" s="5">
        <v>130.0</v>
      </c>
      <c r="Y312" s="5" t="s">
        <v>99</v>
      </c>
      <c r="Z312" s="5" t="s">
        <v>255</v>
      </c>
      <c r="AA312" s="5" t="s">
        <v>135</v>
      </c>
      <c r="AB312" s="5">
        <v>100.0</v>
      </c>
      <c r="AC312" s="5" t="s">
        <v>99</v>
      </c>
      <c r="AD312" s="5" t="s">
        <v>99</v>
      </c>
      <c r="AE312" s="5" t="s">
        <v>99</v>
      </c>
      <c r="AF312" s="5" t="s">
        <v>99</v>
      </c>
      <c r="AG312" s="5" t="s">
        <v>99</v>
      </c>
      <c r="AH312" s="15" t="s">
        <v>99</v>
      </c>
      <c r="AI312" s="22" t="s">
        <v>99</v>
      </c>
      <c r="AJ312" s="25" t="s">
        <v>99</v>
      </c>
      <c r="AK312" s="5" t="s">
        <v>99</v>
      </c>
      <c r="AL312" s="5">
        <v>1.0</v>
      </c>
      <c r="AM312" s="5">
        <v>6.5</v>
      </c>
      <c r="AN312" s="5" t="s">
        <v>99</v>
      </c>
      <c r="AO312" s="5" t="s">
        <v>99</v>
      </c>
      <c r="AP312" s="5" t="s">
        <v>99</v>
      </c>
      <c r="AQ312" s="5" t="s">
        <v>99</v>
      </c>
      <c r="AR312" s="5" t="s">
        <v>99</v>
      </c>
      <c r="AS312" s="5" t="s">
        <v>99</v>
      </c>
      <c r="AT312" s="5" t="s">
        <v>99</v>
      </c>
      <c r="AU312" s="5" t="s">
        <v>99</v>
      </c>
      <c r="AV312" s="5" t="s">
        <v>2803</v>
      </c>
      <c r="AW312" s="5" t="s">
        <v>99</v>
      </c>
      <c r="AX312" s="5" t="s">
        <v>99</v>
      </c>
      <c r="AY312" s="5" t="s">
        <v>99</v>
      </c>
      <c r="AZ312" s="5" t="s">
        <v>99</v>
      </c>
      <c r="BA312" s="5" t="s">
        <v>99</v>
      </c>
      <c r="BB312" s="5" t="s">
        <v>99</v>
      </c>
      <c r="BC312" s="5" t="s">
        <v>99</v>
      </c>
      <c r="BD312" s="5" t="s">
        <v>99</v>
      </c>
      <c r="BE312" s="5" t="s">
        <v>99</v>
      </c>
      <c r="BF312" s="5" t="s">
        <v>99</v>
      </c>
      <c r="BG312" s="5" t="s">
        <v>99</v>
      </c>
      <c r="BH312" s="5" t="s">
        <v>99</v>
      </c>
      <c r="BI312" s="5" t="s">
        <v>99</v>
      </c>
      <c r="BJ312" s="5" t="s">
        <v>99</v>
      </c>
      <c r="BK312" s="5" t="s">
        <v>99</v>
      </c>
      <c r="BL312" s="5" t="s">
        <v>99</v>
      </c>
      <c r="BM312" s="5" t="s">
        <v>99</v>
      </c>
      <c r="BN312" s="5" t="s">
        <v>209</v>
      </c>
      <c r="BO312" s="5" t="s">
        <v>99</v>
      </c>
      <c r="BP312" s="5" t="s">
        <v>1352</v>
      </c>
      <c r="BQ312" s="5" t="s">
        <v>113</v>
      </c>
      <c r="BR312" s="5" t="s">
        <v>99</v>
      </c>
      <c r="BS312" s="5" t="s">
        <v>99</v>
      </c>
      <c r="BT312" s="5" t="s">
        <v>99</v>
      </c>
      <c r="BU312" s="5" t="s">
        <v>99</v>
      </c>
      <c r="BV312" s="5" t="s">
        <v>99</v>
      </c>
      <c r="BW312" s="5" t="s">
        <v>99</v>
      </c>
      <c r="BX312" s="5" t="s">
        <v>99</v>
      </c>
      <c r="BY312" s="5" t="s">
        <v>99</v>
      </c>
      <c r="BZ312" s="5" t="s">
        <v>99</v>
      </c>
      <c r="CA312" s="5" t="s">
        <v>99</v>
      </c>
      <c r="CB312" s="5" t="s">
        <v>99</v>
      </c>
      <c r="CC312" s="5" t="s">
        <v>99</v>
      </c>
      <c r="CD312" s="5" t="s">
        <v>99</v>
      </c>
      <c r="CE312" s="5" t="s">
        <v>99</v>
      </c>
      <c r="CF312" s="5" t="s">
        <v>99</v>
      </c>
      <c r="CG312" s="5" t="s">
        <v>99</v>
      </c>
      <c r="CH312" s="5" t="s">
        <v>99</v>
      </c>
      <c r="CI312" s="5" t="s">
        <v>99</v>
      </c>
      <c r="CJ312" s="5" t="s">
        <v>99</v>
      </c>
      <c r="CK312" s="28" t="s">
        <v>2804</v>
      </c>
      <c r="CL312" s="5" t="s">
        <v>99</v>
      </c>
      <c r="CM312" s="5" t="s">
        <v>99</v>
      </c>
      <c r="CN312" s="5" t="s">
        <v>99</v>
      </c>
      <c r="CO312" s="5" t="s">
        <v>99</v>
      </c>
      <c r="CP312" s="13" t="s">
        <v>2805</v>
      </c>
      <c r="CQ312" s="6"/>
      <c r="CR312" s="6"/>
      <c r="CS312" s="6"/>
      <c r="CT312" s="6"/>
      <c r="CU312" s="6"/>
      <c r="CV312" s="6"/>
      <c r="CW312" s="6"/>
      <c r="CX312" s="6"/>
      <c r="CY312" s="6"/>
      <c r="CZ312" s="6"/>
    </row>
    <row r="313">
      <c r="A313" s="5" t="s">
        <v>94</v>
      </c>
      <c r="B313" s="5" t="s">
        <v>1487</v>
      </c>
      <c r="C313" s="5" t="s">
        <v>2711</v>
      </c>
      <c r="D313" s="5">
        <v>9020.0</v>
      </c>
      <c r="E313" s="5" t="s">
        <v>97</v>
      </c>
      <c r="F313" s="5">
        <v>2004.0</v>
      </c>
      <c r="G313" s="5" t="s">
        <v>143</v>
      </c>
      <c r="H313" s="5">
        <v>17.0</v>
      </c>
      <c r="I313" s="5" t="s">
        <v>144</v>
      </c>
      <c r="J313" s="5" t="s">
        <v>118</v>
      </c>
      <c r="K313" s="5" t="s">
        <v>193</v>
      </c>
      <c r="L313" s="5" t="s">
        <v>99</v>
      </c>
      <c r="M313" s="5" t="s">
        <v>2488</v>
      </c>
      <c r="N313" s="5">
        <v>3.0</v>
      </c>
      <c r="O313" s="28" t="s">
        <v>2806</v>
      </c>
      <c r="P313" s="5" t="s">
        <v>2807</v>
      </c>
      <c r="Q313" s="5" t="s">
        <v>2763</v>
      </c>
      <c r="R313" s="5" t="s">
        <v>2808</v>
      </c>
      <c r="S313" s="5" t="s">
        <v>2809</v>
      </c>
      <c r="T313" s="5">
        <v>43.583135</v>
      </c>
      <c r="U313" s="5">
        <v>-122.713746</v>
      </c>
      <c r="V313" s="5" t="s">
        <v>99</v>
      </c>
      <c r="W313" s="5">
        <v>1784.0</v>
      </c>
      <c r="X313" s="5">
        <v>400.0</v>
      </c>
      <c r="Y313" s="5" t="s">
        <v>99</v>
      </c>
      <c r="Z313" s="5" t="s">
        <v>99</v>
      </c>
      <c r="AA313" s="5" t="s">
        <v>1834</v>
      </c>
      <c r="AB313" s="5">
        <v>0.0</v>
      </c>
      <c r="AC313" s="5" t="s">
        <v>1522</v>
      </c>
      <c r="AD313" s="5" t="s">
        <v>99</v>
      </c>
      <c r="AE313" s="5" t="s">
        <v>99</v>
      </c>
      <c r="AF313" s="5" t="s">
        <v>99</v>
      </c>
      <c r="AG313" s="5" t="s">
        <v>99</v>
      </c>
      <c r="AH313" s="15" t="s">
        <v>99</v>
      </c>
      <c r="AI313" s="22" t="s">
        <v>99</v>
      </c>
      <c r="AJ313" s="25" t="s">
        <v>99</v>
      </c>
      <c r="AK313" s="5" t="s">
        <v>112</v>
      </c>
      <c r="AL313" s="5" t="s">
        <v>99</v>
      </c>
      <c r="AM313" s="5" t="s">
        <v>99</v>
      </c>
      <c r="AN313" s="5" t="s">
        <v>99</v>
      </c>
      <c r="AO313" s="5" t="s">
        <v>99</v>
      </c>
      <c r="AP313" s="5" t="s">
        <v>99</v>
      </c>
      <c r="AQ313" s="5" t="s">
        <v>99</v>
      </c>
      <c r="AR313" s="5" t="s">
        <v>99</v>
      </c>
      <c r="AS313" s="5" t="s">
        <v>99</v>
      </c>
      <c r="AT313" s="5" t="s">
        <v>99</v>
      </c>
      <c r="AU313" s="5" t="s">
        <v>99</v>
      </c>
      <c r="AV313" s="5" t="s">
        <v>99</v>
      </c>
      <c r="AW313" s="5" t="s">
        <v>99</v>
      </c>
      <c r="AX313" s="5" t="s">
        <v>99</v>
      </c>
      <c r="AY313" s="5" t="s">
        <v>99</v>
      </c>
      <c r="AZ313" s="5" t="s">
        <v>99</v>
      </c>
      <c r="BA313" s="5" t="s">
        <v>99</v>
      </c>
      <c r="BB313" s="5" t="s">
        <v>99</v>
      </c>
      <c r="BC313" s="5" t="s">
        <v>99</v>
      </c>
      <c r="BD313" s="5" t="s">
        <v>99</v>
      </c>
      <c r="BE313" s="5" t="s">
        <v>99</v>
      </c>
      <c r="BF313" s="5" t="s">
        <v>99</v>
      </c>
      <c r="BG313" s="5" t="s">
        <v>99</v>
      </c>
      <c r="BH313" s="5" t="s">
        <v>99</v>
      </c>
      <c r="BI313" s="5" t="s">
        <v>99</v>
      </c>
      <c r="BJ313" s="5" t="s">
        <v>99</v>
      </c>
      <c r="BK313" s="5" t="s">
        <v>112</v>
      </c>
      <c r="BL313" s="5" t="s">
        <v>99</v>
      </c>
      <c r="BM313" s="5" t="s">
        <v>99</v>
      </c>
      <c r="BN313" s="5" t="s">
        <v>2810</v>
      </c>
      <c r="BO313" s="5" t="s">
        <v>99</v>
      </c>
      <c r="BP313" s="5" t="s">
        <v>99</v>
      </c>
      <c r="BQ313" s="5" t="s">
        <v>113</v>
      </c>
      <c r="BR313" s="5" t="s">
        <v>1307</v>
      </c>
      <c r="BS313" s="5" t="s">
        <v>99</v>
      </c>
      <c r="BT313" s="5" t="s">
        <v>99</v>
      </c>
      <c r="BU313" s="5" t="s">
        <v>99</v>
      </c>
      <c r="BV313" s="5" t="s">
        <v>99</v>
      </c>
      <c r="BW313" s="5" t="s">
        <v>99</v>
      </c>
      <c r="BX313" s="5" t="s">
        <v>99</v>
      </c>
      <c r="BY313" s="5" t="s">
        <v>99</v>
      </c>
      <c r="BZ313" s="5" t="s">
        <v>99</v>
      </c>
      <c r="CA313" s="5" t="s">
        <v>99</v>
      </c>
      <c r="CB313" s="5" t="s">
        <v>99</v>
      </c>
      <c r="CC313" s="5" t="s">
        <v>99</v>
      </c>
      <c r="CD313" s="5" t="s">
        <v>99</v>
      </c>
      <c r="CE313" s="5" t="s">
        <v>99</v>
      </c>
      <c r="CF313" s="5" t="s">
        <v>99</v>
      </c>
      <c r="CG313" s="5" t="s">
        <v>99</v>
      </c>
      <c r="CH313" s="5" t="s">
        <v>99</v>
      </c>
      <c r="CI313" s="5" t="s">
        <v>99</v>
      </c>
      <c r="CJ313" s="5" t="s">
        <v>2811</v>
      </c>
      <c r="CK313" s="28" t="s">
        <v>2812</v>
      </c>
      <c r="CL313" s="5" t="s">
        <v>112</v>
      </c>
      <c r="CM313" s="5" t="s">
        <v>99</v>
      </c>
      <c r="CN313" s="5" t="s">
        <v>99</v>
      </c>
      <c r="CO313" s="5" t="s">
        <v>99</v>
      </c>
      <c r="CP313" s="13" t="s">
        <v>2813</v>
      </c>
      <c r="CQ313" s="6"/>
      <c r="CR313" s="6"/>
      <c r="CS313" s="6"/>
      <c r="CT313" s="6"/>
      <c r="CU313" s="6"/>
      <c r="CV313" s="6"/>
      <c r="CW313" s="6"/>
      <c r="CX313" s="6"/>
      <c r="CY313" s="6"/>
      <c r="CZ313" s="6"/>
    </row>
    <row r="314">
      <c r="A314" s="5" t="s">
        <v>94</v>
      </c>
      <c r="B314" s="5" t="s">
        <v>1487</v>
      </c>
      <c r="C314" s="5" t="s">
        <v>2711</v>
      </c>
      <c r="D314" s="5">
        <v>27479.0</v>
      </c>
      <c r="E314" s="5" t="s">
        <v>1517</v>
      </c>
      <c r="F314" s="5">
        <v>2010.0</v>
      </c>
      <c r="G314" s="5" t="s">
        <v>389</v>
      </c>
      <c r="H314" s="5">
        <v>29.0</v>
      </c>
      <c r="I314" s="5" t="s">
        <v>100</v>
      </c>
      <c r="J314" s="5" t="s">
        <v>118</v>
      </c>
      <c r="K314" s="5" t="s">
        <v>193</v>
      </c>
      <c r="L314" s="5" t="s">
        <v>145</v>
      </c>
      <c r="M314" s="5" t="s">
        <v>103</v>
      </c>
      <c r="N314" s="5">
        <v>4.0</v>
      </c>
      <c r="O314" s="28" t="s">
        <v>2814</v>
      </c>
      <c r="P314" s="5" t="s">
        <v>2815</v>
      </c>
      <c r="Q314" s="5" t="s">
        <v>2816</v>
      </c>
      <c r="R314" s="5" t="s">
        <v>2817</v>
      </c>
      <c r="S314" s="5" t="s">
        <v>2818</v>
      </c>
      <c r="T314" s="5" t="s">
        <v>99</v>
      </c>
      <c r="U314" s="5" t="s">
        <v>99</v>
      </c>
      <c r="V314" s="5" t="s">
        <v>99</v>
      </c>
      <c r="W314" s="5" t="s">
        <v>99</v>
      </c>
      <c r="X314" s="5">
        <v>2145.0</v>
      </c>
      <c r="Y314" s="5" t="s">
        <v>99</v>
      </c>
      <c r="Z314" s="5" t="s">
        <v>255</v>
      </c>
      <c r="AA314" s="5" t="s">
        <v>135</v>
      </c>
      <c r="AB314" s="5">
        <v>99.0</v>
      </c>
      <c r="AC314" s="5" t="s">
        <v>2819</v>
      </c>
      <c r="AD314" s="5" t="s">
        <v>99</v>
      </c>
      <c r="AE314" s="5" t="s">
        <v>99</v>
      </c>
      <c r="AF314" s="5" t="s">
        <v>99</v>
      </c>
      <c r="AG314" s="5" t="s">
        <v>99</v>
      </c>
      <c r="AH314" s="27">
        <f t="shared" ref="AH314:AH318" si="78">CONVERT(AI314, "ft", "m")</f>
        <v>32.004</v>
      </c>
      <c r="AI314" s="8">
        <f>35*3</f>
        <v>105</v>
      </c>
      <c r="AJ314" s="24">
        <f t="shared" ref="AJ314:AJ318" si="79">CONVERT(AI314, "ft", "yd")</f>
        <v>35</v>
      </c>
      <c r="AK314" s="5" t="s">
        <v>99</v>
      </c>
      <c r="AL314" s="5" t="s">
        <v>99</v>
      </c>
      <c r="AM314" s="5" t="s">
        <v>99</v>
      </c>
      <c r="AN314" s="5" t="s">
        <v>99</v>
      </c>
      <c r="AO314" s="5" t="s">
        <v>99</v>
      </c>
      <c r="AP314" s="5" t="s">
        <v>99</v>
      </c>
      <c r="AQ314" s="5" t="s">
        <v>99</v>
      </c>
      <c r="AR314" s="5" t="s">
        <v>99</v>
      </c>
      <c r="AS314" s="5" t="s">
        <v>99</v>
      </c>
      <c r="AT314" s="5" t="s">
        <v>99</v>
      </c>
      <c r="AU314" s="5" t="s">
        <v>99</v>
      </c>
      <c r="AV314" s="5" t="s">
        <v>2820</v>
      </c>
      <c r="AW314" s="5" t="s">
        <v>99</v>
      </c>
      <c r="AX314" s="5" t="s">
        <v>99</v>
      </c>
      <c r="AY314" s="5" t="s">
        <v>99</v>
      </c>
      <c r="AZ314" s="5" t="s">
        <v>99</v>
      </c>
      <c r="BA314" s="5" t="s">
        <v>99</v>
      </c>
      <c r="BB314" s="5" t="s">
        <v>99</v>
      </c>
      <c r="BC314" s="5" t="s">
        <v>99</v>
      </c>
      <c r="BD314" s="5" t="s">
        <v>99</v>
      </c>
      <c r="BE314" s="5" t="s">
        <v>99</v>
      </c>
      <c r="BF314" s="5" t="s">
        <v>99</v>
      </c>
      <c r="BG314" s="5" t="s">
        <v>99</v>
      </c>
      <c r="BH314" s="5" t="s">
        <v>99</v>
      </c>
      <c r="BI314" s="5" t="s">
        <v>99</v>
      </c>
      <c r="BJ314" s="5" t="s">
        <v>99</v>
      </c>
      <c r="BK314" s="5" t="s">
        <v>99</v>
      </c>
      <c r="BL314" s="5" t="s">
        <v>99</v>
      </c>
      <c r="BM314" s="5" t="s">
        <v>99</v>
      </c>
      <c r="BN314" s="5" t="s">
        <v>2821</v>
      </c>
      <c r="BO314" s="5" t="s">
        <v>99</v>
      </c>
      <c r="BP314" s="5" t="s">
        <v>1220</v>
      </c>
      <c r="BQ314" s="5" t="s">
        <v>99</v>
      </c>
      <c r="BR314" s="5" t="s">
        <v>2822</v>
      </c>
      <c r="BS314" s="5" t="s">
        <v>99</v>
      </c>
      <c r="BT314" s="5" t="s">
        <v>99</v>
      </c>
      <c r="BU314" s="5">
        <v>1.0</v>
      </c>
      <c r="BV314" s="5">
        <v>1.0</v>
      </c>
      <c r="BW314" s="5" t="s">
        <v>99</v>
      </c>
      <c r="BX314" s="5" t="s">
        <v>99</v>
      </c>
      <c r="BY314" s="5" t="s">
        <v>99</v>
      </c>
      <c r="BZ314" s="5" t="s">
        <v>99</v>
      </c>
      <c r="CA314" s="5" t="s">
        <v>99</v>
      </c>
      <c r="CB314" s="5" t="s">
        <v>99</v>
      </c>
      <c r="CC314" s="5" t="s">
        <v>99</v>
      </c>
      <c r="CD314" s="5" t="s">
        <v>99</v>
      </c>
      <c r="CE314" s="5" t="s">
        <v>99</v>
      </c>
      <c r="CF314" s="5" t="s">
        <v>112</v>
      </c>
      <c r="CG314" s="5">
        <v>3.0</v>
      </c>
      <c r="CH314" s="5" t="s">
        <v>99</v>
      </c>
      <c r="CI314" s="5" t="s">
        <v>99</v>
      </c>
      <c r="CJ314" s="5" t="s">
        <v>99</v>
      </c>
      <c r="CK314" s="28" t="s">
        <v>2823</v>
      </c>
      <c r="CL314" s="5" t="s">
        <v>99</v>
      </c>
      <c r="CM314" s="5" t="s">
        <v>99</v>
      </c>
      <c r="CN314" s="5" t="s">
        <v>99</v>
      </c>
      <c r="CO314" s="5" t="s">
        <v>99</v>
      </c>
      <c r="CP314" s="13" t="s">
        <v>2824</v>
      </c>
      <c r="CQ314" s="6"/>
      <c r="CR314" s="6"/>
      <c r="CS314" s="6"/>
      <c r="CT314" s="6"/>
      <c r="CU314" s="6"/>
      <c r="CV314" s="6"/>
      <c r="CW314" s="6"/>
      <c r="CX314" s="6"/>
      <c r="CY314" s="6"/>
      <c r="CZ314" s="6"/>
    </row>
    <row r="315">
      <c r="A315" s="5" t="s">
        <v>94</v>
      </c>
      <c r="B315" s="5" t="s">
        <v>1487</v>
      </c>
      <c r="C315" s="5" t="s">
        <v>2711</v>
      </c>
      <c r="D315" s="5">
        <v>36505.0</v>
      </c>
      <c r="E315" s="5" t="s">
        <v>1517</v>
      </c>
      <c r="F315" s="5">
        <v>2012.0</v>
      </c>
      <c r="G315" s="5" t="s">
        <v>129</v>
      </c>
      <c r="H315" s="5">
        <v>19.0</v>
      </c>
      <c r="I315" s="5" t="s">
        <v>130</v>
      </c>
      <c r="J315" s="5" t="s">
        <v>118</v>
      </c>
      <c r="K315" s="5" t="s">
        <v>319</v>
      </c>
      <c r="L315" s="5" t="s">
        <v>99</v>
      </c>
      <c r="M315" s="5" t="s">
        <v>99</v>
      </c>
      <c r="N315" s="5">
        <v>2.0</v>
      </c>
      <c r="O315" s="28" t="s">
        <v>2825</v>
      </c>
      <c r="P315" s="5" t="s">
        <v>99</v>
      </c>
      <c r="Q315" s="5" t="s">
        <v>2729</v>
      </c>
      <c r="R315" s="5" t="s">
        <v>2826</v>
      </c>
      <c r="S315" s="5" t="s">
        <v>2827</v>
      </c>
      <c r="T315" s="5" t="s">
        <v>99</v>
      </c>
      <c r="U315" s="5" t="s">
        <v>99</v>
      </c>
      <c r="V315" s="5" t="s">
        <v>99</v>
      </c>
      <c r="W315" s="5" t="s">
        <v>99</v>
      </c>
      <c r="X315" s="5">
        <v>1900.0</v>
      </c>
      <c r="Y315" s="5">
        <v>60.0</v>
      </c>
      <c r="Z315" s="5" t="s">
        <v>255</v>
      </c>
      <c r="AA315" s="5" t="s">
        <v>150</v>
      </c>
      <c r="AB315" s="5">
        <v>15.0</v>
      </c>
      <c r="AC315" s="5" t="s">
        <v>2828</v>
      </c>
      <c r="AD315" s="5" t="s">
        <v>395</v>
      </c>
      <c r="AE315" s="5" t="s">
        <v>99</v>
      </c>
      <c r="AF315" s="5" t="s">
        <v>99</v>
      </c>
      <c r="AG315" s="5">
        <v>120.0</v>
      </c>
      <c r="AH315" s="27">
        <f t="shared" si="78"/>
        <v>27.432</v>
      </c>
      <c r="AI315" s="22">
        <v>90.0</v>
      </c>
      <c r="AJ315" s="24">
        <f t="shared" si="79"/>
        <v>30</v>
      </c>
      <c r="AK315" s="5" t="s">
        <v>99</v>
      </c>
      <c r="AL315" s="5" t="s">
        <v>99</v>
      </c>
      <c r="AM315" s="5" t="s">
        <v>99</v>
      </c>
      <c r="AN315" s="5" t="s">
        <v>99</v>
      </c>
      <c r="AO315" s="5" t="s">
        <v>99</v>
      </c>
      <c r="AP315" s="5" t="s">
        <v>99</v>
      </c>
      <c r="AQ315" s="5" t="s">
        <v>99</v>
      </c>
      <c r="AR315" s="5" t="s">
        <v>99</v>
      </c>
      <c r="AS315" s="5" t="s">
        <v>99</v>
      </c>
      <c r="AT315" s="5" t="s">
        <v>99</v>
      </c>
      <c r="AU315" s="5" t="s">
        <v>99</v>
      </c>
      <c r="AV315" s="5" t="s">
        <v>99</v>
      </c>
      <c r="AW315" s="5" t="s">
        <v>99</v>
      </c>
      <c r="AX315" s="5" t="s">
        <v>99</v>
      </c>
      <c r="AY315" s="5" t="s">
        <v>99</v>
      </c>
      <c r="AZ315" s="5" t="s">
        <v>99</v>
      </c>
      <c r="BA315" s="5" t="s">
        <v>99</v>
      </c>
      <c r="BB315" s="5" t="s">
        <v>99</v>
      </c>
      <c r="BC315" s="5" t="s">
        <v>99</v>
      </c>
      <c r="BD315" s="5" t="s">
        <v>99</v>
      </c>
      <c r="BE315" s="5" t="s">
        <v>99</v>
      </c>
      <c r="BF315" s="5" t="s">
        <v>99</v>
      </c>
      <c r="BG315" s="5" t="s">
        <v>99</v>
      </c>
      <c r="BH315" s="5" t="s">
        <v>99</v>
      </c>
      <c r="BI315" s="5" t="s">
        <v>99</v>
      </c>
      <c r="BJ315" s="5" t="s">
        <v>99</v>
      </c>
      <c r="BK315" s="5" t="s">
        <v>99</v>
      </c>
      <c r="BL315" s="5" t="s">
        <v>99</v>
      </c>
      <c r="BM315" s="5" t="s">
        <v>99</v>
      </c>
      <c r="BN315" s="5" t="s">
        <v>99</v>
      </c>
      <c r="BO315" s="5" t="s">
        <v>99</v>
      </c>
      <c r="BP315" s="5" t="s">
        <v>99</v>
      </c>
      <c r="BQ315" s="5" t="s">
        <v>99</v>
      </c>
      <c r="BR315" s="5" t="s">
        <v>99</v>
      </c>
      <c r="BS315" s="5" t="s">
        <v>112</v>
      </c>
      <c r="BT315" s="5" t="s">
        <v>2829</v>
      </c>
      <c r="BU315" s="5" t="s">
        <v>99</v>
      </c>
      <c r="BV315" s="5" t="s">
        <v>99</v>
      </c>
      <c r="BW315" s="5" t="s">
        <v>99</v>
      </c>
      <c r="BX315" s="5" t="s">
        <v>99</v>
      </c>
      <c r="BY315" s="5" t="s">
        <v>99</v>
      </c>
      <c r="BZ315" s="5" t="s">
        <v>99</v>
      </c>
      <c r="CA315" s="5" t="s">
        <v>99</v>
      </c>
      <c r="CB315" s="5" t="s">
        <v>99</v>
      </c>
      <c r="CC315" s="5" t="s">
        <v>99</v>
      </c>
      <c r="CD315" s="5" t="s">
        <v>99</v>
      </c>
      <c r="CE315" s="5" t="s">
        <v>99</v>
      </c>
      <c r="CF315" s="5" t="s">
        <v>99</v>
      </c>
      <c r="CG315" s="5" t="s">
        <v>99</v>
      </c>
      <c r="CH315" s="5" t="s">
        <v>99</v>
      </c>
      <c r="CI315" s="5" t="s">
        <v>99</v>
      </c>
      <c r="CJ315" s="5" t="s">
        <v>2830</v>
      </c>
      <c r="CK315" s="28" t="s">
        <v>2831</v>
      </c>
      <c r="CL315" s="5" t="s">
        <v>99</v>
      </c>
      <c r="CM315" s="5" t="s">
        <v>99</v>
      </c>
      <c r="CN315" s="5" t="s">
        <v>99</v>
      </c>
      <c r="CO315" s="5" t="s">
        <v>99</v>
      </c>
      <c r="CP315" s="13" t="s">
        <v>2832</v>
      </c>
      <c r="CQ315" s="6"/>
      <c r="CR315" s="6"/>
      <c r="CS315" s="6"/>
      <c r="CT315" s="6"/>
      <c r="CU315" s="6"/>
      <c r="CV315" s="6"/>
      <c r="CW315" s="6"/>
      <c r="CX315" s="6"/>
      <c r="CY315" s="6"/>
      <c r="CZ315" s="6"/>
    </row>
    <row r="316">
      <c r="A316" s="5" t="s">
        <v>94</v>
      </c>
      <c r="B316" s="5" t="s">
        <v>1487</v>
      </c>
      <c r="C316" s="5" t="s">
        <v>2711</v>
      </c>
      <c r="D316" s="5">
        <v>50901.0</v>
      </c>
      <c r="E316" s="5" t="s">
        <v>2833</v>
      </c>
      <c r="F316" s="5">
        <v>2016.0</v>
      </c>
      <c r="G316" s="5" t="s">
        <v>389</v>
      </c>
      <c r="H316" s="5">
        <v>20.0</v>
      </c>
      <c r="I316" s="5" t="s">
        <v>100</v>
      </c>
      <c r="J316" s="5" t="s">
        <v>118</v>
      </c>
      <c r="K316" s="5" t="s">
        <v>102</v>
      </c>
      <c r="L316" s="5" t="s">
        <v>99</v>
      </c>
      <c r="M316" s="5" t="s">
        <v>131</v>
      </c>
      <c r="N316" s="5">
        <v>1.0</v>
      </c>
      <c r="O316" s="28" t="s">
        <v>2834</v>
      </c>
      <c r="P316" s="5" t="s">
        <v>2835</v>
      </c>
      <c r="Q316" s="5" t="s">
        <v>2836</v>
      </c>
      <c r="R316" s="5" t="s">
        <v>2837</v>
      </c>
      <c r="S316" s="5" t="s">
        <v>99</v>
      </c>
      <c r="T316" s="5" t="s">
        <v>99</v>
      </c>
      <c r="U316" s="5" t="s">
        <v>99</v>
      </c>
      <c r="V316" s="5" t="s">
        <v>99</v>
      </c>
      <c r="W316" s="5" t="s">
        <v>99</v>
      </c>
      <c r="X316" s="5">
        <v>1100.0</v>
      </c>
      <c r="Y316" s="5" t="s">
        <v>99</v>
      </c>
      <c r="Z316" s="5" t="s">
        <v>255</v>
      </c>
      <c r="AA316" s="5" t="s">
        <v>135</v>
      </c>
      <c r="AB316" s="5">
        <v>86.0</v>
      </c>
      <c r="AC316" s="5" t="s">
        <v>2838</v>
      </c>
      <c r="AD316" s="5" t="s">
        <v>99</v>
      </c>
      <c r="AE316" s="5" t="s">
        <v>99</v>
      </c>
      <c r="AF316" s="5" t="s">
        <v>99</v>
      </c>
      <c r="AG316" s="6">
        <f>20/60</f>
        <v>0.3333333333</v>
      </c>
      <c r="AH316" s="27">
        <f t="shared" si="78"/>
        <v>64.008</v>
      </c>
      <c r="AI316" s="22">
        <v>210.0</v>
      </c>
      <c r="AJ316" s="24">
        <f t="shared" si="79"/>
        <v>70</v>
      </c>
      <c r="AK316" s="5" t="s">
        <v>99</v>
      </c>
      <c r="AL316" s="5">
        <v>1.0</v>
      </c>
      <c r="AM316" s="5">
        <v>5.5</v>
      </c>
      <c r="AN316" s="5" t="s">
        <v>99</v>
      </c>
      <c r="AO316" s="5" t="s">
        <v>99</v>
      </c>
      <c r="AP316" s="5">
        <v>4.5</v>
      </c>
      <c r="AQ316" s="5" t="s">
        <v>99</v>
      </c>
      <c r="AR316" s="5" t="s">
        <v>99</v>
      </c>
      <c r="AS316" s="5" t="s">
        <v>99</v>
      </c>
      <c r="AT316" s="5" t="s">
        <v>99</v>
      </c>
      <c r="AU316" s="5" t="s">
        <v>99</v>
      </c>
      <c r="AV316" s="5" t="s">
        <v>281</v>
      </c>
      <c r="AW316" s="5" t="s">
        <v>99</v>
      </c>
      <c r="AX316" s="5" t="s">
        <v>99</v>
      </c>
      <c r="AY316" s="5" t="s">
        <v>99</v>
      </c>
      <c r="AZ316" s="5" t="s">
        <v>99</v>
      </c>
      <c r="BA316" s="5" t="s">
        <v>99</v>
      </c>
      <c r="BB316" s="5" t="s">
        <v>99</v>
      </c>
      <c r="BC316" s="5" t="s">
        <v>99</v>
      </c>
      <c r="BD316" s="5" t="s">
        <v>99</v>
      </c>
      <c r="BE316" s="5" t="s">
        <v>99</v>
      </c>
      <c r="BF316" s="5" t="s">
        <v>99</v>
      </c>
      <c r="BG316" s="5" t="s">
        <v>99</v>
      </c>
      <c r="BH316" s="5" t="s">
        <v>99</v>
      </c>
      <c r="BI316" s="5" t="s">
        <v>99</v>
      </c>
      <c r="BJ316" s="5" t="s">
        <v>99</v>
      </c>
      <c r="BK316" s="5" t="s">
        <v>99</v>
      </c>
      <c r="BL316" s="5" t="s">
        <v>986</v>
      </c>
      <c r="BM316" s="5" t="s">
        <v>99</v>
      </c>
      <c r="BN316" s="5" t="s">
        <v>2839</v>
      </c>
      <c r="BO316" s="5" t="s">
        <v>99</v>
      </c>
      <c r="BP316" s="5" t="s">
        <v>99</v>
      </c>
      <c r="BQ316" s="5" t="s">
        <v>99</v>
      </c>
      <c r="BR316" s="5" t="s">
        <v>99</v>
      </c>
      <c r="BS316" s="5" t="s">
        <v>99</v>
      </c>
      <c r="BT316" s="5" t="s">
        <v>99</v>
      </c>
      <c r="BU316" s="5" t="s">
        <v>99</v>
      </c>
      <c r="BV316" s="5" t="s">
        <v>99</v>
      </c>
      <c r="BW316" s="5" t="s">
        <v>99</v>
      </c>
      <c r="BX316" s="5" t="s">
        <v>99</v>
      </c>
      <c r="BY316" s="5" t="s">
        <v>99</v>
      </c>
      <c r="BZ316" s="5" t="s">
        <v>99</v>
      </c>
      <c r="CA316" s="5" t="s">
        <v>99</v>
      </c>
      <c r="CB316" s="5" t="s">
        <v>99</v>
      </c>
      <c r="CC316" s="5" t="s">
        <v>99</v>
      </c>
      <c r="CD316" s="5" t="s">
        <v>99</v>
      </c>
      <c r="CE316" s="5" t="s">
        <v>99</v>
      </c>
      <c r="CF316" s="5" t="s">
        <v>99</v>
      </c>
      <c r="CG316" s="5" t="s">
        <v>99</v>
      </c>
      <c r="CH316" s="5" t="s">
        <v>99</v>
      </c>
      <c r="CI316" s="5" t="s">
        <v>99</v>
      </c>
      <c r="CJ316" s="5" t="s">
        <v>99</v>
      </c>
      <c r="CK316" s="28" t="s">
        <v>2840</v>
      </c>
      <c r="CL316" s="5" t="s">
        <v>99</v>
      </c>
      <c r="CM316" s="5" t="s">
        <v>99</v>
      </c>
      <c r="CN316" s="5" t="s">
        <v>99</v>
      </c>
      <c r="CO316" s="5" t="s">
        <v>99</v>
      </c>
      <c r="CP316" s="13" t="s">
        <v>2841</v>
      </c>
      <c r="CQ316" s="6"/>
      <c r="CR316" s="6"/>
      <c r="CS316" s="6"/>
      <c r="CT316" s="6"/>
      <c r="CU316" s="6"/>
      <c r="CV316" s="6"/>
      <c r="CW316" s="6"/>
      <c r="CX316" s="6"/>
      <c r="CY316" s="6"/>
      <c r="CZ316" s="6"/>
    </row>
    <row r="317">
      <c r="A317" s="5" t="s">
        <v>94</v>
      </c>
      <c r="B317" s="5" t="s">
        <v>1487</v>
      </c>
      <c r="C317" s="5" t="s">
        <v>2711</v>
      </c>
      <c r="D317" s="5">
        <v>63141.0</v>
      </c>
      <c r="E317" s="5" t="s">
        <v>1933</v>
      </c>
      <c r="F317" s="5">
        <v>2019.0</v>
      </c>
      <c r="G317" s="5" t="s">
        <v>143</v>
      </c>
      <c r="H317" s="5">
        <v>23.0</v>
      </c>
      <c r="I317" s="5" t="s">
        <v>144</v>
      </c>
      <c r="J317" s="5" t="s">
        <v>118</v>
      </c>
      <c r="K317" s="5" t="s">
        <v>102</v>
      </c>
      <c r="L317" s="5" t="s">
        <v>99</v>
      </c>
      <c r="M317" s="5" t="s">
        <v>103</v>
      </c>
      <c r="N317" s="5">
        <v>2.0</v>
      </c>
      <c r="O317" s="28" t="s">
        <v>2842</v>
      </c>
      <c r="P317" s="5" t="s">
        <v>2843</v>
      </c>
      <c r="Q317" s="5" t="s">
        <v>2844</v>
      </c>
      <c r="R317" s="5" t="s">
        <v>2845</v>
      </c>
      <c r="S317" s="5" t="s">
        <v>99</v>
      </c>
      <c r="T317" s="5">
        <v>43.842925</v>
      </c>
      <c r="U317" s="5">
        <v>-122.685835</v>
      </c>
      <c r="V317" s="5" t="s">
        <v>99</v>
      </c>
      <c r="W317" s="5">
        <v>1147.0</v>
      </c>
      <c r="X317" s="5">
        <v>1400.0</v>
      </c>
      <c r="Y317" s="5" t="s">
        <v>99</v>
      </c>
      <c r="Z317" s="5" t="s">
        <v>161</v>
      </c>
      <c r="AA317" s="5" t="s">
        <v>278</v>
      </c>
      <c r="AB317" s="5">
        <v>65.0</v>
      </c>
      <c r="AC317" s="5" t="s">
        <v>2846</v>
      </c>
      <c r="AD317" s="5" t="s">
        <v>99</v>
      </c>
      <c r="AE317" s="5" t="s">
        <v>99</v>
      </c>
      <c r="AF317" s="5" t="s">
        <v>99</v>
      </c>
      <c r="AG317" s="5">
        <f>0.33</f>
        <v>0.33</v>
      </c>
      <c r="AH317" s="27">
        <f t="shared" si="78"/>
        <v>194.31</v>
      </c>
      <c r="AI317" s="8">
        <f>((200+225)/2)*3</f>
        <v>637.5</v>
      </c>
      <c r="AJ317" s="24">
        <f t="shared" si="79"/>
        <v>212.5</v>
      </c>
      <c r="AK317" s="5" t="s">
        <v>99</v>
      </c>
      <c r="AL317" s="5">
        <v>1.0</v>
      </c>
      <c r="AM317" s="5">
        <v>8.75</v>
      </c>
      <c r="AN317" s="5" t="s">
        <v>99</v>
      </c>
      <c r="AO317" s="5" t="s">
        <v>99</v>
      </c>
      <c r="AP317" s="5" t="s">
        <v>99</v>
      </c>
      <c r="AQ317" s="5" t="s">
        <v>99</v>
      </c>
      <c r="AR317" s="5" t="s">
        <v>99</v>
      </c>
      <c r="AS317" s="5" t="s">
        <v>99</v>
      </c>
      <c r="AT317" s="5" t="s">
        <v>99</v>
      </c>
      <c r="AU317" s="5" t="s">
        <v>99</v>
      </c>
      <c r="AV317" s="5" t="s">
        <v>281</v>
      </c>
      <c r="AW317" s="5" t="s">
        <v>99</v>
      </c>
      <c r="AX317" s="5" t="s">
        <v>99</v>
      </c>
      <c r="AY317" s="5" t="s">
        <v>99</v>
      </c>
      <c r="AZ317" s="5" t="s">
        <v>99</v>
      </c>
      <c r="BA317" s="5" t="s">
        <v>99</v>
      </c>
      <c r="BB317" s="5" t="s">
        <v>99</v>
      </c>
      <c r="BC317" s="5" t="s">
        <v>99</v>
      </c>
      <c r="BD317" s="5" t="s">
        <v>99</v>
      </c>
      <c r="BE317" s="5" t="s">
        <v>99</v>
      </c>
      <c r="BF317" s="5" t="s">
        <v>99</v>
      </c>
      <c r="BG317" s="5" t="s">
        <v>99</v>
      </c>
      <c r="BH317" s="5" t="s">
        <v>99</v>
      </c>
      <c r="BI317" s="5" t="s">
        <v>99</v>
      </c>
      <c r="BJ317" s="5" t="s">
        <v>99</v>
      </c>
      <c r="BK317" s="5" t="s">
        <v>99</v>
      </c>
      <c r="BL317" s="5" t="s">
        <v>99</v>
      </c>
      <c r="BM317" s="5" t="s">
        <v>99</v>
      </c>
      <c r="BN317" s="5" t="s">
        <v>2847</v>
      </c>
      <c r="BO317" s="5" t="s">
        <v>99</v>
      </c>
      <c r="BP317" s="5" t="s">
        <v>99</v>
      </c>
      <c r="BQ317" s="5" t="s">
        <v>99</v>
      </c>
      <c r="BR317" s="5" t="s">
        <v>99</v>
      </c>
      <c r="BS317" s="5" t="s">
        <v>99</v>
      </c>
      <c r="BT317" s="5" t="s">
        <v>99</v>
      </c>
      <c r="BU317" s="5" t="s">
        <v>99</v>
      </c>
      <c r="BV317" s="5" t="s">
        <v>99</v>
      </c>
      <c r="BW317" s="5" t="s">
        <v>99</v>
      </c>
      <c r="BX317" s="5" t="s">
        <v>99</v>
      </c>
      <c r="BY317" s="5" t="s">
        <v>99</v>
      </c>
      <c r="BZ317" s="5" t="s">
        <v>99</v>
      </c>
      <c r="CA317" s="5" t="s">
        <v>99</v>
      </c>
      <c r="CB317" s="5" t="s">
        <v>99</v>
      </c>
      <c r="CC317" s="5" t="s">
        <v>99</v>
      </c>
      <c r="CD317" s="5" t="s">
        <v>99</v>
      </c>
      <c r="CE317" s="5" t="s">
        <v>99</v>
      </c>
      <c r="CF317" s="5" t="s">
        <v>99</v>
      </c>
      <c r="CG317" s="5" t="s">
        <v>99</v>
      </c>
      <c r="CH317" s="5" t="s">
        <v>99</v>
      </c>
      <c r="CI317" s="5" t="s">
        <v>99</v>
      </c>
      <c r="CJ317" s="5" t="s">
        <v>2848</v>
      </c>
      <c r="CK317" s="28" t="s">
        <v>2849</v>
      </c>
      <c r="CL317" s="5" t="s">
        <v>112</v>
      </c>
      <c r="CM317" s="5" t="s">
        <v>99</v>
      </c>
      <c r="CN317" s="5" t="s">
        <v>99</v>
      </c>
      <c r="CO317" s="5" t="s">
        <v>99</v>
      </c>
      <c r="CP317" s="13" t="s">
        <v>2850</v>
      </c>
      <c r="CQ317" s="6"/>
      <c r="CR317" s="6"/>
      <c r="CS317" s="6"/>
      <c r="CT317" s="6"/>
      <c r="CU317" s="6"/>
      <c r="CV317" s="6"/>
      <c r="CW317" s="6"/>
      <c r="CX317" s="6"/>
      <c r="CY317" s="6"/>
      <c r="CZ317" s="6"/>
    </row>
    <row r="318">
      <c r="A318" s="5" t="s">
        <v>94</v>
      </c>
      <c r="B318" s="5" t="s">
        <v>1487</v>
      </c>
      <c r="C318" s="5" t="s">
        <v>2851</v>
      </c>
      <c r="D318" s="5">
        <v>6027.0</v>
      </c>
      <c r="E318" s="5" t="s">
        <v>97</v>
      </c>
      <c r="F318" s="5">
        <v>1970.0</v>
      </c>
      <c r="G318" s="5" t="s">
        <v>99</v>
      </c>
      <c r="H318" s="5" t="s">
        <v>99</v>
      </c>
      <c r="I318" s="5" t="s">
        <v>144</v>
      </c>
      <c r="J318" s="5" t="s">
        <v>118</v>
      </c>
      <c r="K318" s="5" t="s">
        <v>618</v>
      </c>
      <c r="L318" s="5" t="s">
        <v>99</v>
      </c>
      <c r="M318" s="5" t="s">
        <v>2488</v>
      </c>
      <c r="N318" s="5">
        <v>4.0</v>
      </c>
      <c r="O318" s="28" t="s">
        <v>2852</v>
      </c>
      <c r="P318" s="5" t="s">
        <v>2853</v>
      </c>
      <c r="Q318" s="5" t="s">
        <v>2854</v>
      </c>
      <c r="R318" s="5" t="s">
        <v>2855</v>
      </c>
      <c r="S318" s="5" t="s">
        <v>2856</v>
      </c>
      <c r="T318" s="5">
        <v>44.628882</v>
      </c>
      <c r="U318" s="5">
        <v>-121.819944</v>
      </c>
      <c r="V318" s="5" t="s">
        <v>99</v>
      </c>
      <c r="W318" s="5">
        <v>5275.0</v>
      </c>
      <c r="X318" s="5">
        <v>2300.0</v>
      </c>
      <c r="Y318" s="5" t="s">
        <v>99</v>
      </c>
      <c r="Z318" s="5" t="s">
        <v>99</v>
      </c>
      <c r="AA318" s="5" t="s">
        <v>99</v>
      </c>
      <c r="AB318" s="5" t="s">
        <v>99</v>
      </c>
      <c r="AC318" s="5" t="s">
        <v>2165</v>
      </c>
      <c r="AD318" s="5" t="s">
        <v>99</v>
      </c>
      <c r="AE318" s="5" t="s">
        <v>99</v>
      </c>
      <c r="AF318" s="5" t="s">
        <v>99</v>
      </c>
      <c r="AG318" s="5" t="s">
        <v>99</v>
      </c>
      <c r="AH318" s="27">
        <f t="shared" si="78"/>
        <v>0.9144</v>
      </c>
      <c r="AI318" s="22">
        <v>3.0</v>
      </c>
      <c r="AJ318" s="24">
        <f t="shared" si="79"/>
        <v>1</v>
      </c>
      <c r="AK318" s="5" t="s">
        <v>99</v>
      </c>
      <c r="AL318" s="5">
        <v>1.0</v>
      </c>
      <c r="AM318" s="5" t="s">
        <v>99</v>
      </c>
      <c r="AN318" s="5" t="s">
        <v>99</v>
      </c>
      <c r="AO318" s="5" t="s">
        <v>99</v>
      </c>
      <c r="AP318" s="5" t="s">
        <v>99</v>
      </c>
      <c r="AQ318" s="5" t="s">
        <v>99</v>
      </c>
      <c r="AR318" s="5" t="s">
        <v>99</v>
      </c>
      <c r="AS318" s="5" t="s">
        <v>99</v>
      </c>
      <c r="AT318" s="5" t="s">
        <v>99</v>
      </c>
      <c r="AU318" s="5" t="s">
        <v>99</v>
      </c>
      <c r="AV318" s="5" t="s">
        <v>99</v>
      </c>
      <c r="AW318" s="5" t="s">
        <v>99</v>
      </c>
      <c r="AX318" s="5" t="s">
        <v>99</v>
      </c>
      <c r="AY318" s="5" t="s">
        <v>99</v>
      </c>
      <c r="AZ318" s="5" t="s">
        <v>99</v>
      </c>
      <c r="BA318" s="5" t="s">
        <v>99</v>
      </c>
      <c r="BB318" s="5" t="s">
        <v>99</v>
      </c>
      <c r="BC318" s="5" t="s">
        <v>99</v>
      </c>
      <c r="BD318" s="5" t="s">
        <v>99</v>
      </c>
      <c r="BE318" s="5" t="s">
        <v>99</v>
      </c>
      <c r="BF318" s="5" t="s">
        <v>99</v>
      </c>
      <c r="BG318" s="5" t="s">
        <v>99</v>
      </c>
      <c r="BH318" s="5" t="s">
        <v>99</v>
      </c>
      <c r="BI318" s="5" t="s">
        <v>99</v>
      </c>
      <c r="BJ318" s="5" t="s">
        <v>99</v>
      </c>
      <c r="BK318" s="5" t="s">
        <v>99</v>
      </c>
      <c r="BL318" s="5" t="s">
        <v>99</v>
      </c>
      <c r="BM318" s="5" t="s">
        <v>99</v>
      </c>
      <c r="BN318" s="5" t="s">
        <v>2857</v>
      </c>
      <c r="BO318" s="5" t="s">
        <v>99</v>
      </c>
      <c r="BP318" s="5" t="s">
        <v>1514</v>
      </c>
      <c r="BQ318" s="5" t="s">
        <v>113</v>
      </c>
      <c r="BR318" s="5" t="s">
        <v>99</v>
      </c>
      <c r="BS318" s="5" t="s">
        <v>99</v>
      </c>
      <c r="BT318" s="5" t="s">
        <v>99</v>
      </c>
      <c r="BU318" s="5" t="s">
        <v>99</v>
      </c>
      <c r="BV318" s="5" t="s">
        <v>99</v>
      </c>
      <c r="BW318" s="5" t="s">
        <v>99</v>
      </c>
      <c r="BX318" s="5" t="s">
        <v>99</v>
      </c>
      <c r="BY318" s="5" t="s">
        <v>99</v>
      </c>
      <c r="BZ318" s="5" t="s">
        <v>99</v>
      </c>
      <c r="CA318" s="5" t="s">
        <v>99</v>
      </c>
      <c r="CB318" s="5" t="s">
        <v>99</v>
      </c>
      <c r="CC318" s="5" t="s">
        <v>99</v>
      </c>
      <c r="CD318" s="5" t="s">
        <v>99</v>
      </c>
      <c r="CE318" s="5" t="s">
        <v>99</v>
      </c>
      <c r="CF318" s="5" t="s">
        <v>99</v>
      </c>
      <c r="CG318" s="5" t="s">
        <v>99</v>
      </c>
      <c r="CH318" s="5" t="s">
        <v>99</v>
      </c>
      <c r="CI318" s="5" t="s">
        <v>99</v>
      </c>
      <c r="CJ318" s="5" t="s">
        <v>99</v>
      </c>
      <c r="CK318" s="28" t="s">
        <v>2858</v>
      </c>
      <c r="CL318" s="6"/>
      <c r="CM318" s="5" t="s">
        <v>99</v>
      </c>
      <c r="CN318" s="5" t="s">
        <v>99</v>
      </c>
      <c r="CO318" s="5" t="s">
        <v>99</v>
      </c>
      <c r="CP318" s="13" t="s">
        <v>2859</v>
      </c>
      <c r="CQ318" s="6"/>
      <c r="CR318" s="6"/>
      <c r="CS318" s="6"/>
      <c r="CT318" s="6"/>
      <c r="CU318" s="6"/>
      <c r="CV318" s="6"/>
      <c r="CW318" s="6"/>
      <c r="CX318" s="6"/>
      <c r="CY318" s="6"/>
      <c r="CZ318" s="6"/>
    </row>
    <row r="319">
      <c r="A319" s="5" t="s">
        <v>94</v>
      </c>
      <c r="B319" s="5" t="s">
        <v>1487</v>
      </c>
      <c r="C319" s="5" t="s">
        <v>2851</v>
      </c>
      <c r="D319" s="5">
        <v>687.0</v>
      </c>
      <c r="E319" s="5" t="s">
        <v>99</v>
      </c>
      <c r="F319" s="5">
        <v>1992.0</v>
      </c>
      <c r="G319" s="5" t="s">
        <v>234</v>
      </c>
      <c r="H319" s="5" t="s">
        <v>99</v>
      </c>
      <c r="I319" s="5" t="s">
        <v>130</v>
      </c>
      <c r="J319" s="5" t="s">
        <v>118</v>
      </c>
      <c r="K319" s="5" t="s">
        <v>102</v>
      </c>
      <c r="L319" s="5" t="s">
        <v>99</v>
      </c>
      <c r="M319" s="5" t="s">
        <v>219</v>
      </c>
      <c r="N319" s="5">
        <v>2.0</v>
      </c>
      <c r="O319" s="28" t="s">
        <v>2860</v>
      </c>
      <c r="P319" s="5" t="s">
        <v>2861</v>
      </c>
      <c r="Q319" s="5" t="s">
        <v>99</v>
      </c>
      <c r="R319" s="5" t="s">
        <v>99</v>
      </c>
      <c r="S319" s="5" t="s">
        <v>99</v>
      </c>
      <c r="T319" s="5" t="s">
        <v>99</v>
      </c>
      <c r="U319" s="5" t="s">
        <v>99</v>
      </c>
      <c r="V319" s="5" t="s">
        <v>99</v>
      </c>
      <c r="W319" s="5" t="s">
        <v>99</v>
      </c>
      <c r="X319" s="5" t="s">
        <v>99</v>
      </c>
      <c r="Y319" s="5" t="s">
        <v>99</v>
      </c>
      <c r="Z319" s="5" t="s">
        <v>99</v>
      </c>
      <c r="AA319" s="5" t="s">
        <v>99</v>
      </c>
      <c r="AB319" s="5" t="s">
        <v>99</v>
      </c>
      <c r="AC319" s="5" t="s">
        <v>99</v>
      </c>
      <c r="AD319" s="5" t="s">
        <v>99</v>
      </c>
      <c r="AE319" s="5" t="s">
        <v>99</v>
      </c>
      <c r="AF319" s="5" t="s">
        <v>99</v>
      </c>
      <c r="AG319" s="5" t="s">
        <v>99</v>
      </c>
      <c r="AH319" s="15" t="s">
        <v>99</v>
      </c>
      <c r="AI319" s="22" t="s">
        <v>99</v>
      </c>
      <c r="AJ319" s="25" t="s">
        <v>99</v>
      </c>
      <c r="AK319" s="5" t="s">
        <v>99</v>
      </c>
      <c r="AL319" s="5">
        <v>1.0</v>
      </c>
      <c r="AM319" s="5">
        <v>7.0</v>
      </c>
      <c r="AN319" s="5" t="s">
        <v>99</v>
      </c>
      <c r="AO319" s="5" t="s">
        <v>99</v>
      </c>
      <c r="AP319" s="5" t="s">
        <v>99</v>
      </c>
      <c r="AQ319" s="5" t="s">
        <v>99</v>
      </c>
      <c r="AR319" s="5" t="s">
        <v>99</v>
      </c>
      <c r="AS319" s="5" t="s">
        <v>99</v>
      </c>
      <c r="AT319" s="5" t="s">
        <v>99</v>
      </c>
      <c r="AU319" s="5" t="s">
        <v>99</v>
      </c>
      <c r="AV319" s="5" t="s">
        <v>2862</v>
      </c>
      <c r="AW319" s="5">
        <v>3.0</v>
      </c>
      <c r="AX319" s="5" t="s">
        <v>99</v>
      </c>
      <c r="AY319" s="5" t="s">
        <v>99</v>
      </c>
      <c r="AZ319" s="5" t="s">
        <v>99</v>
      </c>
      <c r="BA319" s="5" t="s">
        <v>99</v>
      </c>
      <c r="BB319" s="5" t="s">
        <v>99</v>
      </c>
      <c r="BC319" s="5" t="s">
        <v>99</v>
      </c>
      <c r="BD319" s="5" t="s">
        <v>99</v>
      </c>
      <c r="BE319" s="5" t="s">
        <v>99</v>
      </c>
      <c r="BF319" s="5" t="s">
        <v>99</v>
      </c>
      <c r="BG319" s="5" t="s">
        <v>99</v>
      </c>
      <c r="BH319" s="5" t="s">
        <v>99</v>
      </c>
      <c r="BI319" s="5" t="s">
        <v>99</v>
      </c>
      <c r="BJ319" s="5" t="s">
        <v>99</v>
      </c>
      <c r="BK319" s="5" t="s">
        <v>99</v>
      </c>
      <c r="BL319" s="5" t="s">
        <v>2863</v>
      </c>
      <c r="BM319" s="5" t="s">
        <v>99</v>
      </c>
      <c r="BN319" s="5" t="s">
        <v>2864</v>
      </c>
      <c r="BO319" s="5" t="s">
        <v>99</v>
      </c>
      <c r="BP319" s="5" t="s">
        <v>99</v>
      </c>
      <c r="BQ319" s="5" t="s">
        <v>99</v>
      </c>
      <c r="BR319" s="5" t="s">
        <v>99</v>
      </c>
      <c r="BS319" s="5" t="s">
        <v>99</v>
      </c>
      <c r="BT319" s="5" t="s">
        <v>99</v>
      </c>
      <c r="BU319" s="5" t="s">
        <v>99</v>
      </c>
      <c r="BV319" s="5" t="s">
        <v>99</v>
      </c>
      <c r="BW319" s="5" t="s">
        <v>99</v>
      </c>
      <c r="BX319" s="5" t="s">
        <v>99</v>
      </c>
      <c r="BY319" s="5" t="s">
        <v>99</v>
      </c>
      <c r="BZ319" s="5" t="s">
        <v>99</v>
      </c>
      <c r="CA319" s="5" t="s">
        <v>99</v>
      </c>
      <c r="CB319" s="5" t="s">
        <v>99</v>
      </c>
      <c r="CC319" s="5" t="s">
        <v>99</v>
      </c>
      <c r="CD319" s="5" t="s">
        <v>99</v>
      </c>
      <c r="CE319" s="5" t="s">
        <v>99</v>
      </c>
      <c r="CF319" s="5" t="s">
        <v>99</v>
      </c>
      <c r="CG319" s="5" t="s">
        <v>99</v>
      </c>
      <c r="CH319" s="5" t="s">
        <v>99</v>
      </c>
      <c r="CI319" s="5" t="s">
        <v>99</v>
      </c>
      <c r="CJ319" s="5" t="s">
        <v>99</v>
      </c>
      <c r="CK319" s="5" t="s">
        <v>99</v>
      </c>
      <c r="CL319" s="5" t="s">
        <v>99</v>
      </c>
      <c r="CM319" s="5" t="s">
        <v>99</v>
      </c>
      <c r="CN319" s="5" t="s">
        <v>2865</v>
      </c>
      <c r="CO319" s="5" t="s">
        <v>112</v>
      </c>
      <c r="CP319" s="13" t="s">
        <v>2866</v>
      </c>
      <c r="CQ319" s="6"/>
      <c r="CR319" s="6"/>
      <c r="CS319" s="6"/>
      <c r="CT319" s="6"/>
      <c r="CU319" s="6"/>
      <c r="CV319" s="6"/>
      <c r="CW319" s="6"/>
      <c r="CX319" s="6"/>
      <c r="CY319" s="6"/>
      <c r="CZ319" s="6"/>
    </row>
    <row r="320">
      <c r="A320" s="5" t="s">
        <v>94</v>
      </c>
      <c r="B320" s="5" t="s">
        <v>1487</v>
      </c>
      <c r="C320" s="5" t="s">
        <v>2851</v>
      </c>
      <c r="D320" s="5">
        <v>686.0</v>
      </c>
      <c r="E320" s="5" t="s">
        <v>99</v>
      </c>
      <c r="F320" s="5">
        <v>1994.0</v>
      </c>
      <c r="G320" s="5" t="s">
        <v>143</v>
      </c>
      <c r="H320" s="5" t="s">
        <v>99</v>
      </c>
      <c r="I320" s="5" t="s">
        <v>144</v>
      </c>
      <c r="J320" s="5" t="s">
        <v>118</v>
      </c>
      <c r="K320" s="5" t="s">
        <v>145</v>
      </c>
      <c r="L320" s="5" t="s">
        <v>99</v>
      </c>
      <c r="M320" s="5" t="s">
        <v>99</v>
      </c>
      <c r="N320" s="5">
        <v>2.0</v>
      </c>
      <c r="O320" s="28" t="s">
        <v>2867</v>
      </c>
      <c r="P320" s="5" t="s">
        <v>2868</v>
      </c>
      <c r="Q320" s="5" t="s">
        <v>2869</v>
      </c>
      <c r="R320" s="5" t="s">
        <v>99</v>
      </c>
      <c r="S320" s="5" t="s">
        <v>99</v>
      </c>
      <c r="T320" s="5" t="s">
        <v>99</v>
      </c>
      <c r="U320" s="5" t="s">
        <v>99</v>
      </c>
      <c r="V320" s="5" t="s">
        <v>99</v>
      </c>
      <c r="W320" s="5" t="s">
        <v>99</v>
      </c>
      <c r="X320" s="5">
        <v>1600.0</v>
      </c>
      <c r="Y320" s="5" t="s">
        <v>99</v>
      </c>
      <c r="Z320" s="5" t="s">
        <v>99</v>
      </c>
      <c r="AA320" s="5" t="s">
        <v>99</v>
      </c>
      <c r="AB320" s="5" t="s">
        <v>99</v>
      </c>
      <c r="AC320" s="5" t="s">
        <v>2870</v>
      </c>
      <c r="AD320" s="5" t="s">
        <v>99</v>
      </c>
      <c r="AE320" s="5" t="s">
        <v>99</v>
      </c>
      <c r="AF320" s="5" t="s">
        <v>99</v>
      </c>
      <c r="AG320" s="5" t="s">
        <v>99</v>
      </c>
      <c r="AH320" s="27">
        <f t="shared" ref="AH320:AH326" si="80">CONVERT(AI320, "ft", "m")</f>
        <v>0.3048</v>
      </c>
      <c r="AI320" s="22">
        <v>1.0</v>
      </c>
      <c r="AJ320" s="24">
        <f t="shared" ref="AJ320:AJ326" si="81">CONVERT(AI320, "ft", "yd")</f>
        <v>0.3333333333</v>
      </c>
      <c r="AK320" s="5" t="s">
        <v>99</v>
      </c>
      <c r="AL320" s="5" t="s">
        <v>99</v>
      </c>
      <c r="AM320" s="5" t="s">
        <v>99</v>
      </c>
      <c r="AN320" s="5" t="s">
        <v>99</v>
      </c>
      <c r="AO320" s="5" t="s">
        <v>99</v>
      </c>
      <c r="AP320" s="5" t="s">
        <v>99</v>
      </c>
      <c r="AQ320" s="5" t="s">
        <v>99</v>
      </c>
      <c r="AR320" s="5" t="s">
        <v>99</v>
      </c>
      <c r="AS320" s="5" t="s">
        <v>99</v>
      </c>
      <c r="AT320" s="5" t="s">
        <v>99</v>
      </c>
      <c r="AU320" s="5" t="s">
        <v>99</v>
      </c>
      <c r="AV320" s="5" t="s">
        <v>99</v>
      </c>
      <c r="AW320" s="5" t="s">
        <v>99</v>
      </c>
      <c r="AX320" s="5" t="s">
        <v>99</v>
      </c>
      <c r="AY320" s="5" t="s">
        <v>99</v>
      </c>
      <c r="AZ320" s="5" t="s">
        <v>99</v>
      </c>
      <c r="BA320" s="5" t="s">
        <v>99</v>
      </c>
      <c r="BB320" s="5" t="s">
        <v>99</v>
      </c>
      <c r="BC320" s="5" t="s">
        <v>99</v>
      </c>
      <c r="BD320" s="5" t="s">
        <v>99</v>
      </c>
      <c r="BE320" s="5" t="s">
        <v>99</v>
      </c>
      <c r="BF320" s="5" t="s">
        <v>99</v>
      </c>
      <c r="BG320" s="5" t="s">
        <v>99</v>
      </c>
      <c r="BH320" s="5" t="s">
        <v>99</v>
      </c>
      <c r="BI320" s="5" t="s">
        <v>99</v>
      </c>
      <c r="BJ320" s="5" t="s">
        <v>99</v>
      </c>
      <c r="BK320" s="5" t="s">
        <v>99</v>
      </c>
      <c r="BL320" s="5" t="s">
        <v>99</v>
      </c>
      <c r="BM320" s="5" t="s">
        <v>99</v>
      </c>
      <c r="BN320" s="5" t="s">
        <v>2871</v>
      </c>
      <c r="BO320" s="5" t="s">
        <v>99</v>
      </c>
      <c r="BP320" s="5" t="s">
        <v>99</v>
      </c>
      <c r="BQ320" s="5" t="s">
        <v>99</v>
      </c>
      <c r="BR320" s="5" t="s">
        <v>99</v>
      </c>
      <c r="BS320" s="5" t="s">
        <v>99</v>
      </c>
      <c r="BT320" s="5" t="s">
        <v>99</v>
      </c>
      <c r="BU320" s="5">
        <v>1.0</v>
      </c>
      <c r="BV320" s="5" t="s">
        <v>99</v>
      </c>
      <c r="BW320" s="5" t="s">
        <v>99</v>
      </c>
      <c r="BX320" s="5">
        <v>18.0</v>
      </c>
      <c r="BY320" s="5" t="s">
        <v>99</v>
      </c>
      <c r="BZ320" s="5" t="s">
        <v>99</v>
      </c>
      <c r="CA320" s="5" t="s">
        <v>99</v>
      </c>
      <c r="CB320" s="5" t="s">
        <v>99</v>
      </c>
      <c r="CC320" s="5" t="s">
        <v>99</v>
      </c>
      <c r="CD320" s="5" t="s">
        <v>99</v>
      </c>
      <c r="CE320" s="5" t="s">
        <v>99</v>
      </c>
      <c r="CF320" s="5" t="s">
        <v>112</v>
      </c>
      <c r="CG320" s="5">
        <v>4.0</v>
      </c>
      <c r="CH320" s="5" t="s">
        <v>99</v>
      </c>
      <c r="CI320" s="5" t="s">
        <v>99</v>
      </c>
      <c r="CJ320" s="5" t="s">
        <v>99</v>
      </c>
      <c r="CK320" s="5" t="s">
        <v>99</v>
      </c>
      <c r="CL320" s="5" t="s">
        <v>99</v>
      </c>
      <c r="CM320" s="5" t="s">
        <v>99</v>
      </c>
      <c r="CN320" s="5" t="s">
        <v>99</v>
      </c>
      <c r="CO320" s="5" t="s">
        <v>99</v>
      </c>
      <c r="CP320" s="13" t="s">
        <v>2872</v>
      </c>
      <c r="CQ320" s="6"/>
      <c r="CR320" s="6"/>
      <c r="CS320" s="6"/>
      <c r="CT320" s="6"/>
      <c r="CU320" s="6"/>
      <c r="CV320" s="6"/>
      <c r="CW320" s="6"/>
      <c r="CX320" s="6"/>
      <c r="CY320" s="6"/>
      <c r="CZ320" s="6"/>
    </row>
    <row r="321">
      <c r="A321" s="5" t="s">
        <v>94</v>
      </c>
      <c r="B321" s="5" t="s">
        <v>1487</v>
      </c>
      <c r="C321" s="5" t="s">
        <v>2851</v>
      </c>
      <c r="D321" s="5">
        <v>7209.0</v>
      </c>
      <c r="E321" s="5" t="s">
        <v>97</v>
      </c>
      <c r="F321" s="5">
        <v>2001.0</v>
      </c>
      <c r="G321" s="5" t="s">
        <v>143</v>
      </c>
      <c r="H321" s="5">
        <v>15.0</v>
      </c>
      <c r="I321" s="5" t="s">
        <v>144</v>
      </c>
      <c r="J321" s="5" t="s">
        <v>118</v>
      </c>
      <c r="K321" s="5" t="s">
        <v>193</v>
      </c>
      <c r="L321" s="5" t="s">
        <v>145</v>
      </c>
      <c r="M321" s="5" t="s">
        <v>99</v>
      </c>
      <c r="N321" s="5">
        <v>1.0</v>
      </c>
      <c r="O321" s="28" t="s">
        <v>2873</v>
      </c>
      <c r="P321" s="5" t="s">
        <v>2874</v>
      </c>
      <c r="Q321" s="5" t="s">
        <v>2875</v>
      </c>
      <c r="R321" s="5" t="s">
        <v>2876</v>
      </c>
      <c r="S321" s="5" t="s">
        <v>99</v>
      </c>
      <c r="T321" s="5">
        <v>44.663397</v>
      </c>
      <c r="U321" s="5">
        <v>-122.848341</v>
      </c>
      <c r="V321" s="5" t="s">
        <v>99</v>
      </c>
      <c r="W321" s="5">
        <v>372.0</v>
      </c>
      <c r="X321" s="5" t="s">
        <v>99</v>
      </c>
      <c r="Y321" s="5" t="s">
        <v>99</v>
      </c>
      <c r="Z321" s="5" t="s">
        <v>99</v>
      </c>
      <c r="AA321" s="5" t="s">
        <v>214</v>
      </c>
      <c r="AB321" s="5">
        <v>33.0</v>
      </c>
      <c r="AC321" s="5" t="s">
        <v>2605</v>
      </c>
      <c r="AD321" s="5" t="s">
        <v>99</v>
      </c>
      <c r="AE321" s="5" t="s">
        <v>99</v>
      </c>
      <c r="AF321" s="5" t="s">
        <v>99</v>
      </c>
      <c r="AG321" s="5" t="s">
        <v>99</v>
      </c>
      <c r="AH321" s="27">
        <f t="shared" si="80"/>
        <v>22.86</v>
      </c>
      <c r="AI321" s="22">
        <v>75.0</v>
      </c>
      <c r="AJ321" s="24">
        <f t="shared" si="81"/>
        <v>25</v>
      </c>
      <c r="AK321" s="5" t="s">
        <v>99</v>
      </c>
      <c r="AL321" s="5">
        <v>1.0</v>
      </c>
      <c r="AM321" s="5" t="s">
        <v>99</v>
      </c>
      <c r="AN321" s="5" t="s">
        <v>99</v>
      </c>
      <c r="AO321" s="5" t="s">
        <v>99</v>
      </c>
      <c r="AP321" s="5" t="s">
        <v>99</v>
      </c>
      <c r="AQ321" s="5" t="s">
        <v>99</v>
      </c>
      <c r="AR321" s="5" t="s">
        <v>99</v>
      </c>
      <c r="AS321" s="5" t="s">
        <v>99</v>
      </c>
      <c r="AT321" s="5" t="s">
        <v>99</v>
      </c>
      <c r="AU321" s="5" t="s">
        <v>99</v>
      </c>
      <c r="AV321" s="5" t="s">
        <v>99</v>
      </c>
      <c r="AW321" s="5" t="s">
        <v>99</v>
      </c>
      <c r="AX321" s="5" t="s">
        <v>99</v>
      </c>
      <c r="AY321" s="5" t="s">
        <v>99</v>
      </c>
      <c r="AZ321" s="5" t="s">
        <v>99</v>
      </c>
      <c r="BA321" s="5" t="s">
        <v>99</v>
      </c>
      <c r="BB321" s="5" t="s">
        <v>99</v>
      </c>
      <c r="BC321" s="5" t="s">
        <v>99</v>
      </c>
      <c r="BD321" s="5" t="s">
        <v>99</v>
      </c>
      <c r="BE321" s="5" t="s">
        <v>99</v>
      </c>
      <c r="BF321" s="5" t="s">
        <v>99</v>
      </c>
      <c r="BG321" s="5" t="s">
        <v>99</v>
      </c>
      <c r="BH321" s="5" t="s">
        <v>99</v>
      </c>
      <c r="BI321" s="5" t="s">
        <v>99</v>
      </c>
      <c r="BJ321" s="5" t="s">
        <v>99</v>
      </c>
      <c r="BK321" s="5" t="s">
        <v>99</v>
      </c>
      <c r="BL321" s="5" t="s">
        <v>99</v>
      </c>
      <c r="BM321" s="5" t="s">
        <v>99</v>
      </c>
      <c r="BN321" s="5" t="s">
        <v>99</v>
      </c>
      <c r="BO321" s="5" t="s">
        <v>99</v>
      </c>
      <c r="BP321" s="5" t="s">
        <v>99</v>
      </c>
      <c r="BQ321" s="5" t="s">
        <v>113</v>
      </c>
      <c r="BR321" s="5" t="s">
        <v>361</v>
      </c>
      <c r="BS321" s="5" t="s">
        <v>99</v>
      </c>
      <c r="BT321" s="5" t="s">
        <v>99</v>
      </c>
      <c r="BU321" s="5">
        <v>1.0</v>
      </c>
      <c r="BV321" s="5">
        <v>4.0</v>
      </c>
      <c r="BW321" s="5" t="s">
        <v>99</v>
      </c>
      <c r="BX321" s="5">
        <v>19.0</v>
      </c>
      <c r="BY321" s="5" t="s">
        <v>99</v>
      </c>
      <c r="BZ321" s="5" t="s">
        <v>99</v>
      </c>
      <c r="CA321" s="5" t="s">
        <v>99</v>
      </c>
      <c r="CB321" s="5" t="s">
        <v>99</v>
      </c>
      <c r="CC321" s="5" t="s">
        <v>99</v>
      </c>
      <c r="CD321" s="5" t="s">
        <v>99</v>
      </c>
      <c r="CE321" s="5" t="s">
        <v>99</v>
      </c>
      <c r="CF321" s="5" t="s">
        <v>112</v>
      </c>
      <c r="CG321" s="5" t="s">
        <v>99</v>
      </c>
      <c r="CH321" s="5" t="s">
        <v>99</v>
      </c>
      <c r="CI321" s="5" t="s">
        <v>99</v>
      </c>
      <c r="CJ321" s="5" t="s">
        <v>99</v>
      </c>
      <c r="CK321" s="28" t="s">
        <v>2877</v>
      </c>
      <c r="CL321" s="5" t="s">
        <v>112</v>
      </c>
      <c r="CM321" s="5" t="s">
        <v>99</v>
      </c>
      <c r="CN321" s="5" t="s">
        <v>99</v>
      </c>
      <c r="CO321" s="5" t="s">
        <v>99</v>
      </c>
      <c r="CP321" s="13" t="s">
        <v>2878</v>
      </c>
      <c r="CQ321" s="6"/>
      <c r="CR321" s="6"/>
      <c r="CS321" s="6"/>
      <c r="CT321" s="6"/>
      <c r="CU321" s="6"/>
      <c r="CV321" s="6"/>
      <c r="CW321" s="6"/>
      <c r="CX321" s="6"/>
      <c r="CY321" s="6"/>
      <c r="CZ321" s="6"/>
    </row>
    <row r="322">
      <c r="A322" s="5" t="s">
        <v>94</v>
      </c>
      <c r="B322" s="5" t="s">
        <v>1487</v>
      </c>
      <c r="C322" s="5" t="s">
        <v>2851</v>
      </c>
      <c r="D322" s="5">
        <v>9289.0</v>
      </c>
      <c r="E322" s="5" t="s">
        <v>97</v>
      </c>
      <c r="F322" s="5">
        <v>2004.0</v>
      </c>
      <c r="G322" s="5" t="s">
        <v>191</v>
      </c>
      <c r="H322" s="5">
        <v>31.0</v>
      </c>
      <c r="I322" s="5" t="s">
        <v>144</v>
      </c>
      <c r="J322" s="5" t="s">
        <v>118</v>
      </c>
      <c r="K322" s="5" t="s">
        <v>193</v>
      </c>
      <c r="L322" s="5" t="s">
        <v>145</v>
      </c>
      <c r="M322" s="5" t="s">
        <v>2488</v>
      </c>
      <c r="N322" s="5">
        <v>1.0</v>
      </c>
      <c r="O322" s="28" t="s">
        <v>2879</v>
      </c>
      <c r="P322" s="5" t="s">
        <v>2880</v>
      </c>
      <c r="Q322" s="5" t="s">
        <v>2881</v>
      </c>
      <c r="R322" s="5" t="s">
        <v>2882</v>
      </c>
      <c r="S322" s="5" t="s">
        <v>2880</v>
      </c>
      <c r="T322" s="5" t="s">
        <v>99</v>
      </c>
      <c r="U322" s="5" t="s">
        <v>99</v>
      </c>
      <c r="V322" s="5" t="s">
        <v>99</v>
      </c>
      <c r="W322" s="5" t="s">
        <v>99</v>
      </c>
      <c r="X322" s="5">
        <v>300.0</v>
      </c>
      <c r="Y322" s="5" t="s">
        <v>99</v>
      </c>
      <c r="Z322" s="5" t="s">
        <v>812</v>
      </c>
      <c r="AA322" s="5" t="s">
        <v>278</v>
      </c>
      <c r="AB322" s="5">
        <v>97.0</v>
      </c>
      <c r="AC322" s="5" t="s">
        <v>279</v>
      </c>
      <c r="AD322" s="5" t="s">
        <v>2883</v>
      </c>
      <c r="AE322" s="5" t="s">
        <v>99</v>
      </c>
      <c r="AF322" s="5" t="s">
        <v>99</v>
      </c>
      <c r="AG322" s="5" t="s">
        <v>99</v>
      </c>
      <c r="AH322" s="27">
        <f t="shared" si="80"/>
        <v>0.9144</v>
      </c>
      <c r="AI322" s="22">
        <v>3.0</v>
      </c>
      <c r="AJ322" s="24">
        <f t="shared" si="81"/>
        <v>1</v>
      </c>
      <c r="AK322" s="5" t="s">
        <v>99</v>
      </c>
      <c r="AL322" s="5">
        <v>1.0</v>
      </c>
      <c r="AM322" s="5" t="s">
        <v>99</v>
      </c>
      <c r="AN322" s="5" t="s">
        <v>99</v>
      </c>
      <c r="AO322" s="5" t="s">
        <v>99</v>
      </c>
      <c r="AP322" s="5" t="s">
        <v>99</v>
      </c>
      <c r="AQ322" s="5" t="s">
        <v>99</v>
      </c>
      <c r="AR322" s="5" t="s">
        <v>99</v>
      </c>
      <c r="AS322" s="5" t="s">
        <v>99</v>
      </c>
      <c r="AT322" s="5" t="s">
        <v>99</v>
      </c>
      <c r="AU322" s="5" t="s">
        <v>99</v>
      </c>
      <c r="AV322" s="5" t="s">
        <v>99</v>
      </c>
      <c r="AW322" s="5" t="s">
        <v>99</v>
      </c>
      <c r="AX322" s="5" t="s">
        <v>99</v>
      </c>
      <c r="AY322" s="5" t="s">
        <v>99</v>
      </c>
      <c r="AZ322" s="5" t="s">
        <v>99</v>
      </c>
      <c r="BA322" s="5" t="s">
        <v>99</v>
      </c>
      <c r="BB322" s="5" t="s">
        <v>99</v>
      </c>
      <c r="BC322" s="5" t="s">
        <v>99</v>
      </c>
      <c r="BD322" s="5" t="s">
        <v>99</v>
      </c>
      <c r="BE322" s="5" t="s">
        <v>99</v>
      </c>
      <c r="BF322" s="5" t="s">
        <v>99</v>
      </c>
      <c r="BG322" s="5" t="s">
        <v>99</v>
      </c>
      <c r="BH322" s="5" t="s">
        <v>99</v>
      </c>
      <c r="BI322" s="5" t="s">
        <v>99</v>
      </c>
      <c r="BJ322" s="5" t="s">
        <v>99</v>
      </c>
      <c r="BK322" s="5" t="s">
        <v>99</v>
      </c>
      <c r="BL322" s="5" t="s">
        <v>99</v>
      </c>
      <c r="BM322" s="5" t="s">
        <v>99</v>
      </c>
      <c r="BN322" s="5" t="s">
        <v>2884</v>
      </c>
      <c r="BO322" s="5" t="s">
        <v>99</v>
      </c>
      <c r="BP322" s="5" t="s">
        <v>283</v>
      </c>
      <c r="BQ322" s="5" t="s">
        <v>113</v>
      </c>
      <c r="BR322" s="5" t="s">
        <v>1074</v>
      </c>
      <c r="BS322" s="5" t="s">
        <v>99</v>
      </c>
      <c r="BT322" s="5" t="s">
        <v>99</v>
      </c>
      <c r="BU322" s="5">
        <v>2.0</v>
      </c>
      <c r="BV322" s="5" t="s">
        <v>99</v>
      </c>
      <c r="BW322" s="5" t="s">
        <v>99</v>
      </c>
      <c r="BX322" s="5">
        <v>14.0</v>
      </c>
      <c r="BY322" s="5" t="s">
        <v>99</v>
      </c>
      <c r="BZ322" s="5" t="s">
        <v>99</v>
      </c>
      <c r="CA322" s="5" t="s">
        <v>99</v>
      </c>
      <c r="CB322" s="5" t="s">
        <v>99</v>
      </c>
      <c r="CC322" s="5">
        <v>5.0</v>
      </c>
      <c r="CD322" s="5" t="s">
        <v>99</v>
      </c>
      <c r="CE322" s="5" t="s">
        <v>99</v>
      </c>
      <c r="CF322" s="5" t="s">
        <v>112</v>
      </c>
      <c r="CG322" s="5" t="s">
        <v>99</v>
      </c>
      <c r="CH322" s="5" t="s">
        <v>99</v>
      </c>
      <c r="CI322" s="5" t="s">
        <v>99</v>
      </c>
      <c r="CJ322" s="5" t="s">
        <v>2885</v>
      </c>
      <c r="CK322" s="28" t="s">
        <v>2886</v>
      </c>
      <c r="CL322" s="5" t="s">
        <v>99</v>
      </c>
      <c r="CM322" s="5" t="s">
        <v>99</v>
      </c>
      <c r="CN322" s="5" t="s">
        <v>99</v>
      </c>
      <c r="CO322" s="5" t="s">
        <v>99</v>
      </c>
      <c r="CP322" s="13" t="s">
        <v>2887</v>
      </c>
      <c r="CQ322" s="6"/>
      <c r="CR322" s="6"/>
      <c r="CS322" s="6"/>
      <c r="CT322" s="6"/>
      <c r="CU322" s="6"/>
      <c r="CV322" s="6"/>
      <c r="CW322" s="6"/>
      <c r="CX322" s="6"/>
      <c r="CY322" s="6"/>
      <c r="CZ322" s="6"/>
    </row>
    <row r="323">
      <c r="A323" s="5" t="s">
        <v>94</v>
      </c>
      <c r="B323" s="5" t="s">
        <v>1487</v>
      </c>
      <c r="C323" s="5" t="s">
        <v>2851</v>
      </c>
      <c r="D323" s="5">
        <v>36370.0</v>
      </c>
      <c r="E323" s="5" t="s">
        <v>1517</v>
      </c>
      <c r="F323" s="5">
        <v>2012.0</v>
      </c>
      <c r="G323" s="5" t="s">
        <v>191</v>
      </c>
      <c r="H323" s="5">
        <v>31.0</v>
      </c>
      <c r="I323" s="5" t="s">
        <v>144</v>
      </c>
      <c r="J323" s="5" t="s">
        <v>101</v>
      </c>
      <c r="K323" s="5" t="s">
        <v>102</v>
      </c>
      <c r="L323" s="5" t="s">
        <v>99</v>
      </c>
      <c r="M323" s="5" t="s">
        <v>2488</v>
      </c>
      <c r="N323" s="5">
        <v>2.0</v>
      </c>
      <c r="O323" s="28" t="s">
        <v>2888</v>
      </c>
      <c r="P323" s="5" t="s">
        <v>99</v>
      </c>
      <c r="Q323" s="5" t="s">
        <v>2889</v>
      </c>
      <c r="R323" s="5" t="s">
        <v>2080</v>
      </c>
      <c r="S323" s="5" t="s">
        <v>99</v>
      </c>
      <c r="T323" s="5" t="s">
        <v>99</v>
      </c>
      <c r="U323" s="5" t="s">
        <v>99</v>
      </c>
      <c r="V323" s="5" t="s">
        <v>99</v>
      </c>
      <c r="W323" s="5" t="s">
        <v>99</v>
      </c>
      <c r="X323" s="5">
        <v>2300.0</v>
      </c>
      <c r="Y323" s="5" t="s">
        <v>99</v>
      </c>
      <c r="Z323" s="5" t="s">
        <v>161</v>
      </c>
      <c r="AA323" s="5" t="s">
        <v>539</v>
      </c>
      <c r="AB323" s="5">
        <v>100.0</v>
      </c>
      <c r="AC323" s="5" t="s">
        <v>2890</v>
      </c>
      <c r="AD323" s="5" t="s">
        <v>395</v>
      </c>
      <c r="AE323" s="5" t="s">
        <v>99</v>
      </c>
      <c r="AF323" s="5" t="s">
        <v>99</v>
      </c>
      <c r="AG323" s="6">
        <f>5*60</f>
        <v>300</v>
      </c>
      <c r="AH323" s="27">
        <f t="shared" si="80"/>
        <v>27.432</v>
      </c>
      <c r="AI323" s="22">
        <v>90.0</v>
      </c>
      <c r="AJ323" s="24">
        <f t="shared" si="81"/>
        <v>30</v>
      </c>
      <c r="AK323" s="5" t="s">
        <v>99</v>
      </c>
      <c r="AL323" s="5">
        <v>2.0</v>
      </c>
      <c r="AM323" s="5">
        <v>8.5</v>
      </c>
      <c r="AN323" s="5" t="s">
        <v>99</v>
      </c>
      <c r="AO323" s="5" t="s">
        <v>99</v>
      </c>
      <c r="AP323" s="5" t="s">
        <v>99</v>
      </c>
      <c r="AQ323" s="5" t="s">
        <v>99</v>
      </c>
      <c r="AR323" s="5" t="s">
        <v>99</v>
      </c>
      <c r="AS323" s="5" t="s">
        <v>99</v>
      </c>
      <c r="AT323" s="5" t="s">
        <v>99</v>
      </c>
      <c r="AU323" s="5" t="s">
        <v>99</v>
      </c>
      <c r="AV323" s="5" t="s">
        <v>110</v>
      </c>
      <c r="AW323" s="5" t="s">
        <v>99</v>
      </c>
      <c r="AX323" s="5" t="s">
        <v>99</v>
      </c>
      <c r="AY323" s="5" t="s">
        <v>99</v>
      </c>
      <c r="AZ323" s="5" t="s">
        <v>99</v>
      </c>
      <c r="BA323" s="5" t="s">
        <v>99</v>
      </c>
      <c r="BB323" s="5" t="s">
        <v>99</v>
      </c>
      <c r="BC323" s="5" t="s">
        <v>99</v>
      </c>
      <c r="BD323" s="5" t="s">
        <v>99</v>
      </c>
      <c r="BE323" s="5" t="s">
        <v>99</v>
      </c>
      <c r="BF323" s="5" t="s">
        <v>99</v>
      </c>
      <c r="BG323" s="5" t="s">
        <v>99</v>
      </c>
      <c r="BH323" s="5" t="s">
        <v>99</v>
      </c>
      <c r="BI323" s="5" t="s">
        <v>99</v>
      </c>
      <c r="BJ323" s="5" t="s">
        <v>99</v>
      </c>
      <c r="BK323" s="5" t="s">
        <v>99</v>
      </c>
      <c r="BL323" s="5" t="s">
        <v>99</v>
      </c>
      <c r="BM323" s="5" t="s">
        <v>99</v>
      </c>
      <c r="BN323" s="5" t="s">
        <v>2891</v>
      </c>
      <c r="BO323" s="5" t="s">
        <v>99</v>
      </c>
      <c r="BP323" s="5" t="s">
        <v>1514</v>
      </c>
      <c r="BQ323" s="5" t="s">
        <v>113</v>
      </c>
      <c r="BR323" s="5" t="s">
        <v>99</v>
      </c>
      <c r="BS323" s="5" t="s">
        <v>99</v>
      </c>
      <c r="BT323" s="5" t="s">
        <v>99</v>
      </c>
      <c r="BU323" s="5" t="s">
        <v>99</v>
      </c>
      <c r="BV323" s="5" t="s">
        <v>99</v>
      </c>
      <c r="BW323" s="5" t="s">
        <v>99</v>
      </c>
      <c r="BX323" s="5" t="s">
        <v>99</v>
      </c>
      <c r="BY323" s="5" t="s">
        <v>99</v>
      </c>
      <c r="BZ323" s="5" t="s">
        <v>99</v>
      </c>
      <c r="CA323" s="5" t="s">
        <v>99</v>
      </c>
      <c r="CB323" s="5" t="s">
        <v>99</v>
      </c>
      <c r="CC323" s="5" t="s">
        <v>99</v>
      </c>
      <c r="CD323" s="5" t="s">
        <v>99</v>
      </c>
      <c r="CE323" s="5" t="s">
        <v>99</v>
      </c>
      <c r="CF323" s="5" t="s">
        <v>99</v>
      </c>
      <c r="CG323" s="5" t="s">
        <v>99</v>
      </c>
      <c r="CH323" s="5" t="s">
        <v>99</v>
      </c>
      <c r="CI323" s="5" t="s">
        <v>99</v>
      </c>
      <c r="CJ323" s="5" t="s">
        <v>2892</v>
      </c>
      <c r="CK323" s="28" t="s">
        <v>2893</v>
      </c>
      <c r="CL323" s="5" t="s">
        <v>99</v>
      </c>
      <c r="CM323" s="5" t="s">
        <v>112</v>
      </c>
      <c r="CN323" s="5" t="s">
        <v>99</v>
      </c>
      <c r="CO323" s="5" t="s">
        <v>99</v>
      </c>
      <c r="CP323" s="13" t="s">
        <v>2894</v>
      </c>
      <c r="CQ323" s="6"/>
      <c r="CR323" s="6"/>
      <c r="CS323" s="6"/>
      <c r="CT323" s="6"/>
      <c r="CU323" s="6"/>
      <c r="CV323" s="6"/>
      <c r="CW323" s="6"/>
      <c r="CX323" s="6"/>
      <c r="CY323" s="6"/>
      <c r="CZ323" s="6"/>
    </row>
    <row r="324">
      <c r="A324" s="5" t="s">
        <v>94</v>
      </c>
      <c r="B324" s="5" t="s">
        <v>1487</v>
      </c>
      <c r="C324" s="5" t="s">
        <v>2851</v>
      </c>
      <c r="D324" s="5">
        <v>41378.0</v>
      </c>
      <c r="E324" s="5" t="s">
        <v>1517</v>
      </c>
      <c r="F324" s="5">
        <v>2013.0</v>
      </c>
      <c r="G324" s="5" t="s">
        <v>157</v>
      </c>
      <c r="H324" s="5">
        <v>9.0</v>
      </c>
      <c r="I324" s="5" t="s">
        <v>144</v>
      </c>
      <c r="J324" s="5" t="s">
        <v>101</v>
      </c>
      <c r="K324" s="5" t="s">
        <v>102</v>
      </c>
      <c r="L324" s="5" t="s">
        <v>99</v>
      </c>
      <c r="M324" s="5" t="s">
        <v>131</v>
      </c>
      <c r="N324" s="5">
        <v>3.0</v>
      </c>
      <c r="O324" s="28" t="s">
        <v>2895</v>
      </c>
      <c r="P324" s="5" t="s">
        <v>2896</v>
      </c>
      <c r="Q324" s="5" t="s">
        <v>2889</v>
      </c>
      <c r="R324" s="5" t="s">
        <v>2080</v>
      </c>
      <c r="S324" s="5" t="s">
        <v>2897</v>
      </c>
      <c r="T324" s="5" t="s">
        <v>99</v>
      </c>
      <c r="U324" s="5" t="s">
        <v>99</v>
      </c>
      <c r="V324" s="5" t="s">
        <v>99</v>
      </c>
      <c r="W324" s="5" t="s">
        <v>99</v>
      </c>
      <c r="X324" s="5">
        <v>2030.0</v>
      </c>
      <c r="Y324" s="5" t="s">
        <v>409</v>
      </c>
      <c r="Z324" s="5" t="s">
        <v>161</v>
      </c>
      <c r="AA324" s="5" t="s">
        <v>150</v>
      </c>
      <c r="AB324" s="5">
        <v>1.0</v>
      </c>
      <c r="AC324" s="5" t="s">
        <v>2898</v>
      </c>
      <c r="AD324" s="5" t="s">
        <v>2899</v>
      </c>
      <c r="AE324" s="5" t="s">
        <v>99</v>
      </c>
      <c r="AF324" s="5" t="s">
        <v>99</v>
      </c>
      <c r="AG324" s="6">
        <f>4/60</f>
        <v>0.06666666667</v>
      </c>
      <c r="AH324" s="27">
        <f t="shared" si="80"/>
        <v>182.88</v>
      </c>
      <c r="AI324" s="22">
        <v>600.0</v>
      </c>
      <c r="AJ324" s="24">
        <f t="shared" si="81"/>
        <v>200</v>
      </c>
      <c r="AK324" s="5" t="s">
        <v>99</v>
      </c>
      <c r="AL324" s="5">
        <v>1.0</v>
      </c>
      <c r="AM324" s="5">
        <v>6.5</v>
      </c>
      <c r="AN324" s="5" t="s">
        <v>99</v>
      </c>
      <c r="AO324" s="5" t="s">
        <v>99</v>
      </c>
      <c r="AP324" s="5" t="s">
        <v>99</v>
      </c>
      <c r="AQ324" s="5" t="s">
        <v>99</v>
      </c>
      <c r="AR324" s="5" t="s">
        <v>99</v>
      </c>
      <c r="AS324" s="5" t="s">
        <v>99</v>
      </c>
      <c r="AT324" s="5" t="s">
        <v>99</v>
      </c>
      <c r="AU324" s="5" t="s">
        <v>99</v>
      </c>
      <c r="AV324" s="5" t="s">
        <v>281</v>
      </c>
      <c r="AW324" s="5" t="s">
        <v>99</v>
      </c>
      <c r="AX324" s="5" t="s">
        <v>99</v>
      </c>
      <c r="AY324" s="5" t="s">
        <v>99</v>
      </c>
      <c r="AZ324" s="5" t="s">
        <v>99</v>
      </c>
      <c r="BA324" s="5" t="s">
        <v>99</v>
      </c>
      <c r="BB324" s="5" t="s">
        <v>99</v>
      </c>
      <c r="BC324" s="5" t="s">
        <v>99</v>
      </c>
      <c r="BD324" s="5" t="s">
        <v>99</v>
      </c>
      <c r="BE324" s="5" t="s">
        <v>99</v>
      </c>
      <c r="BF324" s="5" t="s">
        <v>99</v>
      </c>
      <c r="BG324" s="5" t="s">
        <v>99</v>
      </c>
      <c r="BH324" s="5" t="s">
        <v>99</v>
      </c>
      <c r="BI324" s="5" t="s">
        <v>99</v>
      </c>
      <c r="BJ324" s="5" t="s">
        <v>99</v>
      </c>
      <c r="BK324" s="5" t="s">
        <v>99</v>
      </c>
      <c r="BL324" s="5" t="s">
        <v>99</v>
      </c>
      <c r="BM324" s="5" t="s">
        <v>99</v>
      </c>
      <c r="BN324" s="5" t="s">
        <v>2900</v>
      </c>
      <c r="BO324" s="5" t="s">
        <v>99</v>
      </c>
      <c r="BP324" s="5" t="s">
        <v>1352</v>
      </c>
      <c r="BQ324" s="5" t="s">
        <v>113</v>
      </c>
      <c r="BR324" s="5" t="s">
        <v>99</v>
      </c>
      <c r="BS324" s="5" t="s">
        <v>99</v>
      </c>
      <c r="BT324" s="5" t="s">
        <v>99</v>
      </c>
      <c r="BU324" s="5" t="s">
        <v>99</v>
      </c>
      <c r="BV324" s="5" t="s">
        <v>99</v>
      </c>
      <c r="BW324" s="5" t="s">
        <v>99</v>
      </c>
      <c r="BX324" s="5" t="s">
        <v>99</v>
      </c>
      <c r="BY324" s="5" t="s">
        <v>99</v>
      </c>
      <c r="BZ324" s="5" t="s">
        <v>99</v>
      </c>
      <c r="CA324" s="5" t="s">
        <v>99</v>
      </c>
      <c r="CB324" s="5" t="s">
        <v>99</v>
      </c>
      <c r="CC324" s="5" t="s">
        <v>99</v>
      </c>
      <c r="CD324" s="5" t="s">
        <v>99</v>
      </c>
      <c r="CE324" s="5" t="s">
        <v>99</v>
      </c>
      <c r="CF324" s="5" t="s">
        <v>99</v>
      </c>
      <c r="CG324" s="5" t="s">
        <v>99</v>
      </c>
      <c r="CH324" s="5" t="s">
        <v>99</v>
      </c>
      <c r="CI324" s="5" t="s">
        <v>99</v>
      </c>
      <c r="CJ324" s="5" t="s">
        <v>2901</v>
      </c>
      <c r="CK324" s="28" t="s">
        <v>2902</v>
      </c>
      <c r="CL324" s="5" t="s">
        <v>99</v>
      </c>
      <c r="CM324" s="5" t="s">
        <v>99</v>
      </c>
      <c r="CN324" s="5" t="s">
        <v>99</v>
      </c>
      <c r="CO324" s="5" t="s">
        <v>99</v>
      </c>
      <c r="CP324" s="13" t="s">
        <v>2903</v>
      </c>
      <c r="CQ324" s="6"/>
      <c r="CR324" s="6"/>
      <c r="CS324" s="6"/>
      <c r="CT324" s="6"/>
      <c r="CU324" s="6"/>
      <c r="CV324" s="6"/>
      <c r="CW324" s="6"/>
      <c r="CX324" s="6"/>
      <c r="CY324" s="6"/>
      <c r="CZ324" s="6"/>
    </row>
    <row r="325">
      <c r="A325" s="5" t="s">
        <v>94</v>
      </c>
      <c r="B325" s="5" t="s">
        <v>1487</v>
      </c>
      <c r="C325" s="5" t="s">
        <v>2904</v>
      </c>
      <c r="D325" s="5">
        <v>688.0</v>
      </c>
      <c r="E325" s="5" t="s">
        <v>97</v>
      </c>
      <c r="F325" s="5">
        <v>1970.0</v>
      </c>
      <c r="G325" s="5" t="s">
        <v>99</v>
      </c>
      <c r="H325" s="5" t="s">
        <v>99</v>
      </c>
      <c r="I325" s="5" t="s">
        <v>99</v>
      </c>
      <c r="J325" s="5" t="s">
        <v>101</v>
      </c>
      <c r="K325" s="5" t="s">
        <v>102</v>
      </c>
      <c r="L325" s="5" t="s">
        <v>145</v>
      </c>
      <c r="M325" s="5" t="s">
        <v>273</v>
      </c>
      <c r="N325" s="5">
        <v>1.0</v>
      </c>
      <c r="O325" s="28" t="s">
        <v>2905</v>
      </c>
      <c r="P325" s="5" t="s">
        <v>2906</v>
      </c>
      <c r="Q325" s="5" t="s">
        <v>99</v>
      </c>
      <c r="R325" s="5" t="s">
        <v>99</v>
      </c>
      <c r="S325" s="5" t="s">
        <v>99</v>
      </c>
      <c r="T325" s="5" t="s">
        <v>99</v>
      </c>
      <c r="U325" s="5" t="s">
        <v>99</v>
      </c>
      <c r="V325" s="5" t="s">
        <v>99</v>
      </c>
      <c r="W325" s="5" t="s">
        <v>99</v>
      </c>
      <c r="X325" s="5" t="s">
        <v>99</v>
      </c>
      <c r="Y325" s="5" t="s">
        <v>99</v>
      </c>
      <c r="Z325" s="5" t="s">
        <v>99</v>
      </c>
      <c r="AA325" s="5" t="s">
        <v>99</v>
      </c>
      <c r="AB325" s="5" t="s">
        <v>99</v>
      </c>
      <c r="AC325" s="5" t="s">
        <v>99</v>
      </c>
      <c r="AD325" s="5" t="s">
        <v>99</v>
      </c>
      <c r="AE325" s="5" t="s">
        <v>99</v>
      </c>
      <c r="AF325" s="5" t="s">
        <v>99</v>
      </c>
      <c r="AG325" s="5" t="s">
        <v>99</v>
      </c>
      <c r="AH325" s="27">
        <f t="shared" si="80"/>
        <v>6.096</v>
      </c>
      <c r="AI325" s="22">
        <v>20.0</v>
      </c>
      <c r="AJ325" s="24">
        <f t="shared" si="81"/>
        <v>6.666666667</v>
      </c>
      <c r="AK325" s="5" t="s">
        <v>99</v>
      </c>
      <c r="AL325" s="5">
        <v>2.0</v>
      </c>
      <c r="AM325" s="5">
        <v>6.5</v>
      </c>
      <c r="AN325" s="5" t="s">
        <v>99</v>
      </c>
      <c r="AO325" s="5" t="s">
        <v>99</v>
      </c>
      <c r="AP325" s="5" t="s">
        <v>99</v>
      </c>
      <c r="AQ325" s="5" t="s">
        <v>99</v>
      </c>
      <c r="AR325" s="5" t="s">
        <v>99</v>
      </c>
      <c r="AS325" s="5" t="s">
        <v>99</v>
      </c>
      <c r="AT325" s="5" t="s">
        <v>99</v>
      </c>
      <c r="AU325" s="5" t="s">
        <v>99</v>
      </c>
      <c r="AV325" s="5" t="s">
        <v>491</v>
      </c>
      <c r="AW325" s="5" t="s">
        <v>99</v>
      </c>
      <c r="AX325" s="5" t="s">
        <v>99</v>
      </c>
      <c r="AY325" s="5" t="s">
        <v>99</v>
      </c>
      <c r="AZ325" s="5" t="s">
        <v>99</v>
      </c>
      <c r="BA325" s="5" t="s">
        <v>99</v>
      </c>
      <c r="BB325" s="5" t="s">
        <v>99</v>
      </c>
      <c r="BC325" s="5" t="s">
        <v>99</v>
      </c>
      <c r="BD325" s="5" t="s">
        <v>99</v>
      </c>
      <c r="BE325" s="5" t="s">
        <v>99</v>
      </c>
      <c r="BF325" s="5" t="s">
        <v>99</v>
      </c>
      <c r="BG325" s="5" t="s">
        <v>99</v>
      </c>
      <c r="BH325" s="5" t="s">
        <v>99</v>
      </c>
      <c r="BI325" s="5" t="s">
        <v>99</v>
      </c>
      <c r="BJ325" s="5" t="s">
        <v>99</v>
      </c>
      <c r="BK325" s="5" t="s">
        <v>99</v>
      </c>
      <c r="BL325" s="5" t="s">
        <v>99</v>
      </c>
      <c r="BM325" s="5" t="s">
        <v>493</v>
      </c>
      <c r="BN325" s="5" t="s">
        <v>2907</v>
      </c>
      <c r="BO325" s="5" t="s">
        <v>99</v>
      </c>
      <c r="BP325" s="5" t="s">
        <v>99</v>
      </c>
      <c r="BQ325" s="5" t="s">
        <v>113</v>
      </c>
      <c r="BR325" s="5" t="s">
        <v>99</v>
      </c>
      <c r="BS325" s="5" t="s">
        <v>99</v>
      </c>
      <c r="BT325" s="5" t="s">
        <v>99</v>
      </c>
      <c r="BU325" s="5" t="s">
        <v>99</v>
      </c>
      <c r="BV325" s="5" t="s">
        <v>99</v>
      </c>
      <c r="BW325" s="5" t="s">
        <v>99</v>
      </c>
      <c r="BX325" s="5">
        <v>14.0</v>
      </c>
      <c r="BY325" s="5" t="s">
        <v>99</v>
      </c>
      <c r="BZ325" s="5" t="s">
        <v>99</v>
      </c>
      <c r="CA325" s="5" t="s">
        <v>99</v>
      </c>
      <c r="CB325" s="5" t="s">
        <v>99</v>
      </c>
      <c r="CC325" s="5" t="s">
        <v>99</v>
      </c>
      <c r="CD325" s="5" t="s">
        <v>99</v>
      </c>
      <c r="CE325" s="5" t="s">
        <v>99</v>
      </c>
      <c r="CF325" s="5" t="s">
        <v>99</v>
      </c>
      <c r="CG325" s="5" t="s">
        <v>99</v>
      </c>
      <c r="CH325" s="5" t="s">
        <v>99</v>
      </c>
      <c r="CI325" s="5" t="s">
        <v>99</v>
      </c>
      <c r="CJ325" s="5" t="s">
        <v>99</v>
      </c>
      <c r="CK325" s="28" t="s">
        <v>2908</v>
      </c>
      <c r="CL325" s="5" t="s">
        <v>99</v>
      </c>
      <c r="CM325" s="5" t="s">
        <v>99</v>
      </c>
      <c r="CN325" s="5" t="s">
        <v>99</v>
      </c>
      <c r="CO325" s="5" t="s">
        <v>99</v>
      </c>
      <c r="CP325" s="13" t="s">
        <v>2909</v>
      </c>
      <c r="CQ325" s="6"/>
      <c r="CR325" s="6"/>
      <c r="CS325" s="6"/>
      <c r="CT325" s="6"/>
      <c r="CU325" s="6"/>
      <c r="CV325" s="6"/>
      <c r="CW325" s="6"/>
      <c r="CX325" s="6"/>
      <c r="CY325" s="6"/>
      <c r="CZ325" s="6"/>
    </row>
    <row r="326">
      <c r="A326" s="5" t="s">
        <v>94</v>
      </c>
      <c r="B326" s="5" t="s">
        <v>1487</v>
      </c>
      <c r="C326" s="5" t="s">
        <v>2904</v>
      </c>
      <c r="D326" s="5">
        <v>2628.0</v>
      </c>
      <c r="E326" s="5" t="s">
        <v>99</v>
      </c>
      <c r="F326" s="5">
        <v>1975.0</v>
      </c>
      <c r="G326" s="5" t="s">
        <v>99</v>
      </c>
      <c r="H326" s="5" t="s">
        <v>99</v>
      </c>
      <c r="I326" s="5" t="s">
        <v>144</v>
      </c>
      <c r="J326" s="5" t="s">
        <v>101</v>
      </c>
      <c r="K326" s="5" t="s">
        <v>102</v>
      </c>
      <c r="L326" s="5" t="s">
        <v>99</v>
      </c>
      <c r="M326" s="5" t="s">
        <v>209</v>
      </c>
      <c r="N326" s="5">
        <v>2.0</v>
      </c>
      <c r="O326" s="28" t="s">
        <v>2910</v>
      </c>
      <c r="P326" s="5" t="s">
        <v>2911</v>
      </c>
      <c r="Q326" s="5" t="s">
        <v>99</v>
      </c>
      <c r="R326" s="5" t="s">
        <v>2912</v>
      </c>
      <c r="S326" s="5" t="s">
        <v>2913</v>
      </c>
      <c r="T326" s="5" t="s">
        <v>99</v>
      </c>
      <c r="U326" s="5" t="s">
        <v>99</v>
      </c>
      <c r="V326" s="5" t="s">
        <v>99</v>
      </c>
      <c r="W326" s="5" t="s">
        <v>99</v>
      </c>
      <c r="X326" s="5" t="s">
        <v>99</v>
      </c>
      <c r="Y326" s="5" t="s">
        <v>99</v>
      </c>
      <c r="Z326" s="5" t="s">
        <v>161</v>
      </c>
      <c r="AA326" s="5" t="s">
        <v>99</v>
      </c>
      <c r="AB326" s="5" t="s">
        <v>99</v>
      </c>
      <c r="AC326" s="5" t="s">
        <v>279</v>
      </c>
      <c r="AD326" s="5" t="s">
        <v>2914</v>
      </c>
      <c r="AE326" s="5" t="s">
        <v>99</v>
      </c>
      <c r="AF326" s="5" t="s">
        <v>99</v>
      </c>
      <c r="AG326" s="5" t="s">
        <v>99</v>
      </c>
      <c r="AH326" s="27">
        <f t="shared" si="80"/>
        <v>20.574</v>
      </c>
      <c r="AI326" s="8">
        <f>(60+75)/2</f>
        <v>67.5</v>
      </c>
      <c r="AJ326" s="24">
        <f t="shared" si="81"/>
        <v>22.5</v>
      </c>
      <c r="AK326" s="5" t="s">
        <v>99</v>
      </c>
      <c r="AL326" s="5">
        <v>1.0</v>
      </c>
      <c r="AM326" s="5">
        <v>7.5</v>
      </c>
      <c r="AN326" s="5" t="s">
        <v>99</v>
      </c>
      <c r="AO326" s="5" t="s">
        <v>99</v>
      </c>
      <c r="AP326" s="5" t="s">
        <v>99</v>
      </c>
      <c r="AQ326" s="5" t="s">
        <v>99</v>
      </c>
      <c r="AR326" s="5" t="s">
        <v>99</v>
      </c>
      <c r="AS326" s="5">
        <v>800.0</v>
      </c>
      <c r="AT326" s="5" t="s">
        <v>99</v>
      </c>
      <c r="AU326" s="5" t="s">
        <v>99</v>
      </c>
      <c r="AV326" s="5" t="s">
        <v>110</v>
      </c>
      <c r="AW326" s="5">
        <v>2.0</v>
      </c>
      <c r="AX326" s="5" t="s">
        <v>99</v>
      </c>
      <c r="AY326" s="5" t="s">
        <v>99</v>
      </c>
      <c r="AZ326" s="5" t="s">
        <v>99</v>
      </c>
      <c r="BA326" s="5" t="s">
        <v>99</v>
      </c>
      <c r="BB326" s="5" t="s">
        <v>99</v>
      </c>
      <c r="BC326" s="5" t="s">
        <v>99</v>
      </c>
      <c r="BD326" s="5" t="s">
        <v>1649</v>
      </c>
      <c r="BE326" s="5" t="s">
        <v>99</v>
      </c>
      <c r="BF326" s="5" t="s">
        <v>99</v>
      </c>
      <c r="BG326" s="5" t="s">
        <v>99</v>
      </c>
      <c r="BH326" s="5" t="s">
        <v>99</v>
      </c>
      <c r="BI326" s="5" t="s">
        <v>99</v>
      </c>
      <c r="BJ326" s="5" t="s">
        <v>99</v>
      </c>
      <c r="BK326" s="5" t="s">
        <v>99</v>
      </c>
      <c r="BL326" s="5" t="s">
        <v>2915</v>
      </c>
      <c r="BM326" s="5" t="s">
        <v>99</v>
      </c>
      <c r="BN326" s="5" t="s">
        <v>2916</v>
      </c>
      <c r="BO326" s="5" t="s">
        <v>99</v>
      </c>
      <c r="BP326" s="5" t="s">
        <v>1514</v>
      </c>
      <c r="BQ326" s="5" t="s">
        <v>113</v>
      </c>
      <c r="BR326" s="5" t="s">
        <v>99</v>
      </c>
      <c r="BS326" s="5" t="s">
        <v>99</v>
      </c>
      <c r="BT326" s="5" t="s">
        <v>99</v>
      </c>
      <c r="BU326" s="5" t="s">
        <v>99</v>
      </c>
      <c r="BV326" s="5" t="s">
        <v>99</v>
      </c>
      <c r="BW326" s="5" t="s">
        <v>99</v>
      </c>
      <c r="BX326" s="5" t="s">
        <v>99</v>
      </c>
      <c r="BY326" s="5" t="s">
        <v>99</v>
      </c>
      <c r="BZ326" s="5" t="s">
        <v>99</v>
      </c>
      <c r="CA326" s="5" t="s">
        <v>99</v>
      </c>
      <c r="CB326" s="5" t="s">
        <v>99</v>
      </c>
      <c r="CC326" s="5" t="s">
        <v>99</v>
      </c>
      <c r="CD326" s="5" t="s">
        <v>99</v>
      </c>
      <c r="CE326" s="5" t="s">
        <v>99</v>
      </c>
      <c r="CF326" s="5" t="s">
        <v>99</v>
      </c>
      <c r="CG326" s="5" t="s">
        <v>99</v>
      </c>
      <c r="CH326" s="5" t="s">
        <v>99</v>
      </c>
      <c r="CI326" s="5" t="s">
        <v>99</v>
      </c>
      <c r="CJ326" s="5" t="s">
        <v>99</v>
      </c>
      <c r="CK326" s="28" t="s">
        <v>2917</v>
      </c>
      <c r="CL326" s="5" t="s">
        <v>99</v>
      </c>
      <c r="CM326" s="5" t="s">
        <v>99</v>
      </c>
      <c r="CN326" s="5" t="s">
        <v>99</v>
      </c>
      <c r="CO326" s="5" t="s">
        <v>99</v>
      </c>
      <c r="CP326" s="13" t="s">
        <v>2918</v>
      </c>
      <c r="CQ326" s="6"/>
      <c r="CR326" s="6"/>
      <c r="CS326" s="6"/>
      <c r="CT326" s="6"/>
      <c r="CU326" s="6"/>
      <c r="CV326" s="6"/>
      <c r="CW326" s="6"/>
      <c r="CX326" s="6"/>
      <c r="CY326" s="6"/>
      <c r="CZ326" s="6"/>
    </row>
    <row r="327">
      <c r="A327" s="5" t="s">
        <v>94</v>
      </c>
      <c r="B327" s="5" t="s">
        <v>1487</v>
      </c>
      <c r="C327" s="5" t="s">
        <v>2904</v>
      </c>
      <c r="D327" s="5">
        <v>5350.0</v>
      </c>
      <c r="E327" s="5" t="s">
        <v>97</v>
      </c>
      <c r="F327" s="5">
        <v>1977.0</v>
      </c>
      <c r="G327" s="5" t="s">
        <v>99</v>
      </c>
      <c r="H327" s="5" t="s">
        <v>99</v>
      </c>
      <c r="I327" s="5" t="s">
        <v>144</v>
      </c>
      <c r="J327" s="5" t="s">
        <v>118</v>
      </c>
      <c r="K327" s="5" t="s">
        <v>102</v>
      </c>
      <c r="L327" s="5" t="s">
        <v>99</v>
      </c>
      <c r="M327" s="5" t="s">
        <v>219</v>
      </c>
      <c r="N327" s="5">
        <v>4.0</v>
      </c>
      <c r="O327" s="28" t="s">
        <v>2919</v>
      </c>
      <c r="P327" s="28" t="s">
        <v>2920</v>
      </c>
      <c r="Q327" s="5" t="s">
        <v>2869</v>
      </c>
      <c r="R327" s="5" t="s">
        <v>2921</v>
      </c>
      <c r="S327" s="5" t="s">
        <v>2922</v>
      </c>
      <c r="T327" s="5" t="s">
        <v>99</v>
      </c>
      <c r="U327" s="5" t="s">
        <v>99</v>
      </c>
      <c r="V327" s="5" t="s">
        <v>99</v>
      </c>
      <c r="W327" s="5" t="s">
        <v>99</v>
      </c>
      <c r="X327" s="5">
        <v>2200.0</v>
      </c>
      <c r="Y327" s="5" t="s">
        <v>99</v>
      </c>
      <c r="Z327" s="5" t="s">
        <v>99</v>
      </c>
      <c r="AA327" s="5" t="s">
        <v>99</v>
      </c>
      <c r="AB327" s="5" t="s">
        <v>99</v>
      </c>
      <c r="AC327" s="5" t="s">
        <v>2779</v>
      </c>
      <c r="AD327" s="5" t="s">
        <v>99</v>
      </c>
      <c r="AE327" s="5" t="s">
        <v>99</v>
      </c>
      <c r="AF327" s="5" t="s">
        <v>99</v>
      </c>
      <c r="AG327" s="5" t="s">
        <v>99</v>
      </c>
      <c r="AH327" s="15" t="s">
        <v>99</v>
      </c>
      <c r="AI327" s="22" t="s">
        <v>99</v>
      </c>
      <c r="AJ327" s="25" t="s">
        <v>99</v>
      </c>
      <c r="AK327" s="5" t="s">
        <v>99</v>
      </c>
      <c r="AL327" s="5">
        <v>1.0</v>
      </c>
      <c r="AM327" s="5">
        <v>8.0</v>
      </c>
      <c r="AN327" s="5" t="s">
        <v>99</v>
      </c>
      <c r="AO327" s="5" t="s">
        <v>99</v>
      </c>
      <c r="AP327" s="5" t="s">
        <v>99</v>
      </c>
      <c r="AQ327" s="5" t="s">
        <v>99</v>
      </c>
      <c r="AR327" s="5" t="s">
        <v>99</v>
      </c>
      <c r="AS327" s="5" t="s">
        <v>99</v>
      </c>
      <c r="AT327" s="5" t="s">
        <v>99</v>
      </c>
      <c r="AU327" s="5" t="s">
        <v>99</v>
      </c>
      <c r="AV327" s="5" t="s">
        <v>99</v>
      </c>
      <c r="AW327" s="5" t="s">
        <v>99</v>
      </c>
      <c r="AX327" s="5" t="s">
        <v>99</v>
      </c>
      <c r="AY327" s="5" t="s">
        <v>99</v>
      </c>
      <c r="AZ327" s="5" t="s">
        <v>99</v>
      </c>
      <c r="BA327" s="5" t="s">
        <v>99</v>
      </c>
      <c r="BB327" s="5" t="s">
        <v>99</v>
      </c>
      <c r="BC327" s="5" t="s">
        <v>99</v>
      </c>
      <c r="BD327" s="5" t="s">
        <v>99</v>
      </c>
      <c r="BE327" s="5" t="s">
        <v>99</v>
      </c>
      <c r="BF327" s="5" t="s">
        <v>99</v>
      </c>
      <c r="BG327" s="5" t="s">
        <v>99</v>
      </c>
      <c r="BH327" s="5" t="s">
        <v>99</v>
      </c>
      <c r="BI327" s="5" t="s">
        <v>99</v>
      </c>
      <c r="BJ327" s="5" t="s">
        <v>99</v>
      </c>
      <c r="BK327" s="5" t="s">
        <v>99</v>
      </c>
      <c r="BL327" s="5" t="s">
        <v>99</v>
      </c>
      <c r="BM327" s="5" t="s">
        <v>99</v>
      </c>
      <c r="BN327" s="5" t="s">
        <v>2923</v>
      </c>
      <c r="BO327" s="5" t="s">
        <v>112</v>
      </c>
      <c r="BP327" s="5" t="s">
        <v>1352</v>
      </c>
      <c r="BQ327" s="5" t="s">
        <v>113</v>
      </c>
      <c r="BR327" s="5" t="s">
        <v>2087</v>
      </c>
      <c r="BS327" s="5" t="s">
        <v>99</v>
      </c>
      <c r="BT327" s="5" t="s">
        <v>99</v>
      </c>
      <c r="BU327" s="5" t="s">
        <v>99</v>
      </c>
      <c r="BV327" s="5" t="s">
        <v>99</v>
      </c>
      <c r="BW327" s="5" t="s">
        <v>99</v>
      </c>
      <c r="BX327" s="5" t="s">
        <v>99</v>
      </c>
      <c r="BY327" s="5" t="s">
        <v>99</v>
      </c>
      <c r="BZ327" s="5" t="s">
        <v>99</v>
      </c>
      <c r="CA327" s="5" t="s">
        <v>99</v>
      </c>
      <c r="CB327" s="5" t="s">
        <v>99</v>
      </c>
      <c r="CC327" s="5" t="s">
        <v>99</v>
      </c>
      <c r="CD327" s="5" t="s">
        <v>99</v>
      </c>
      <c r="CE327" s="5" t="s">
        <v>99</v>
      </c>
      <c r="CF327" s="5" t="s">
        <v>99</v>
      </c>
      <c r="CG327" s="5" t="s">
        <v>99</v>
      </c>
      <c r="CH327" s="5" t="s">
        <v>99</v>
      </c>
      <c r="CI327" s="5" t="s">
        <v>99</v>
      </c>
      <c r="CJ327" s="5" t="s">
        <v>99</v>
      </c>
      <c r="CK327" s="28" t="s">
        <v>2924</v>
      </c>
      <c r="CL327" s="5" t="s">
        <v>99</v>
      </c>
      <c r="CM327" s="5" t="s">
        <v>99</v>
      </c>
      <c r="CN327" s="5" t="s">
        <v>99</v>
      </c>
      <c r="CO327" s="5" t="s">
        <v>99</v>
      </c>
      <c r="CP327" s="13" t="s">
        <v>2925</v>
      </c>
      <c r="CQ327" s="6"/>
      <c r="CR327" s="6"/>
      <c r="CS327" s="6"/>
      <c r="CT327" s="6"/>
      <c r="CU327" s="6"/>
      <c r="CV327" s="6"/>
      <c r="CW327" s="6"/>
      <c r="CX327" s="6"/>
      <c r="CY327" s="6"/>
      <c r="CZ327" s="6"/>
    </row>
    <row r="328">
      <c r="A328" s="5" t="s">
        <v>94</v>
      </c>
      <c r="B328" s="5" t="s">
        <v>1487</v>
      </c>
      <c r="C328" s="5" t="s">
        <v>2904</v>
      </c>
      <c r="D328" s="5">
        <v>7642.0</v>
      </c>
      <c r="E328" s="5" t="s">
        <v>97</v>
      </c>
      <c r="F328" s="5">
        <v>1980.0</v>
      </c>
      <c r="G328" s="5" t="s">
        <v>143</v>
      </c>
      <c r="H328" s="5" t="s">
        <v>99</v>
      </c>
      <c r="I328" s="5" t="s">
        <v>144</v>
      </c>
      <c r="J328" s="5" t="s">
        <v>118</v>
      </c>
      <c r="K328" s="5" t="s">
        <v>618</v>
      </c>
      <c r="L328" s="5" t="s">
        <v>99</v>
      </c>
      <c r="M328" s="5" t="s">
        <v>618</v>
      </c>
      <c r="N328" s="5">
        <v>3.0</v>
      </c>
      <c r="O328" s="28" t="s">
        <v>2926</v>
      </c>
      <c r="P328" s="5" t="s">
        <v>2927</v>
      </c>
      <c r="Q328" s="5" t="s">
        <v>2928</v>
      </c>
      <c r="R328" s="5" t="s">
        <v>2929</v>
      </c>
      <c r="S328" s="5" t="s">
        <v>2927</v>
      </c>
      <c r="T328" s="5" t="s">
        <v>99</v>
      </c>
      <c r="U328" s="5" t="s">
        <v>99</v>
      </c>
      <c r="V328" s="5" t="s">
        <v>99</v>
      </c>
      <c r="W328" s="5" t="s">
        <v>99</v>
      </c>
      <c r="X328" s="5" t="s">
        <v>99</v>
      </c>
      <c r="Y328" s="5" t="s">
        <v>99</v>
      </c>
      <c r="Z328" s="5" t="s">
        <v>161</v>
      </c>
      <c r="AA328" s="5" t="s">
        <v>99</v>
      </c>
      <c r="AB328" s="5" t="s">
        <v>99</v>
      </c>
      <c r="AC328" s="5" t="s">
        <v>2930</v>
      </c>
      <c r="AD328" s="5" t="s">
        <v>99</v>
      </c>
      <c r="AE328" s="5" t="s">
        <v>99</v>
      </c>
      <c r="AF328" s="5" t="s">
        <v>99</v>
      </c>
      <c r="AG328" s="5" t="s">
        <v>99</v>
      </c>
      <c r="AH328" s="27">
        <f t="shared" ref="AH328:AH329" si="82">CONVERT(AI328, "ft", "m")</f>
        <v>0.3048</v>
      </c>
      <c r="AI328" s="22">
        <v>1.0</v>
      </c>
      <c r="AJ328" s="24">
        <f t="shared" ref="AJ328:AJ329" si="83">CONVERT(AI328, "ft", "yd")</f>
        <v>0.3333333333</v>
      </c>
      <c r="AK328" s="5" t="s">
        <v>99</v>
      </c>
      <c r="AL328" s="5" t="s">
        <v>99</v>
      </c>
      <c r="AM328" s="5" t="s">
        <v>99</v>
      </c>
      <c r="AN328" s="5" t="s">
        <v>99</v>
      </c>
      <c r="AO328" s="5" t="s">
        <v>99</v>
      </c>
      <c r="AP328" s="5" t="s">
        <v>99</v>
      </c>
      <c r="AQ328" s="5" t="s">
        <v>99</v>
      </c>
      <c r="AR328" s="5" t="s">
        <v>99</v>
      </c>
      <c r="AS328" s="5" t="s">
        <v>99</v>
      </c>
      <c r="AT328" s="5" t="s">
        <v>99</v>
      </c>
      <c r="AU328" s="5" t="s">
        <v>99</v>
      </c>
      <c r="AV328" s="5" t="s">
        <v>99</v>
      </c>
      <c r="AW328" s="5" t="s">
        <v>99</v>
      </c>
      <c r="AX328" s="5" t="s">
        <v>99</v>
      </c>
      <c r="AY328" s="5" t="s">
        <v>99</v>
      </c>
      <c r="AZ328" s="5" t="s">
        <v>99</v>
      </c>
      <c r="BA328" s="5" t="s">
        <v>99</v>
      </c>
      <c r="BB328" s="5" t="s">
        <v>99</v>
      </c>
      <c r="BC328" s="5" t="s">
        <v>99</v>
      </c>
      <c r="BD328" s="5" t="s">
        <v>99</v>
      </c>
      <c r="BE328" s="5" t="s">
        <v>99</v>
      </c>
      <c r="BF328" s="5" t="s">
        <v>99</v>
      </c>
      <c r="BG328" s="5" t="s">
        <v>99</v>
      </c>
      <c r="BH328" s="5" t="s">
        <v>99</v>
      </c>
      <c r="BI328" s="5" t="s">
        <v>99</v>
      </c>
      <c r="BJ328" s="5" t="s">
        <v>99</v>
      </c>
      <c r="BK328" s="5" t="s">
        <v>99</v>
      </c>
      <c r="BL328" s="5" t="s">
        <v>99</v>
      </c>
      <c r="BM328" s="5" t="s">
        <v>99</v>
      </c>
      <c r="BN328" s="5" t="s">
        <v>2931</v>
      </c>
      <c r="BO328" s="5" t="s">
        <v>99</v>
      </c>
      <c r="BP328" s="5" t="s">
        <v>99</v>
      </c>
      <c r="BQ328" s="5" t="s">
        <v>99</v>
      </c>
      <c r="BR328" s="5" t="s">
        <v>99</v>
      </c>
      <c r="BS328" s="5" t="s">
        <v>99</v>
      </c>
      <c r="BT328" s="5" t="s">
        <v>99</v>
      </c>
      <c r="BU328" s="5" t="s">
        <v>99</v>
      </c>
      <c r="BV328" s="5" t="s">
        <v>99</v>
      </c>
      <c r="BW328" s="5" t="s">
        <v>99</v>
      </c>
      <c r="BX328" s="5" t="s">
        <v>99</v>
      </c>
      <c r="BY328" s="5" t="s">
        <v>99</v>
      </c>
      <c r="BZ328" s="5" t="s">
        <v>99</v>
      </c>
      <c r="CA328" s="5" t="s">
        <v>99</v>
      </c>
      <c r="CB328" s="5" t="s">
        <v>99</v>
      </c>
      <c r="CC328" s="5" t="s">
        <v>99</v>
      </c>
      <c r="CD328" s="5" t="s">
        <v>99</v>
      </c>
      <c r="CE328" s="5" t="s">
        <v>99</v>
      </c>
      <c r="CF328" s="5" t="s">
        <v>99</v>
      </c>
      <c r="CG328" s="5" t="s">
        <v>99</v>
      </c>
      <c r="CH328" s="5" t="s">
        <v>99</v>
      </c>
      <c r="CI328" s="5" t="s">
        <v>99</v>
      </c>
      <c r="CJ328" s="5" t="s">
        <v>2932</v>
      </c>
      <c r="CK328" s="28" t="s">
        <v>2933</v>
      </c>
      <c r="CL328" s="5" t="s">
        <v>99</v>
      </c>
      <c r="CM328" s="5" t="s">
        <v>99</v>
      </c>
      <c r="CN328" s="5" t="s">
        <v>99</v>
      </c>
      <c r="CO328" s="5" t="s">
        <v>112</v>
      </c>
      <c r="CP328" s="13" t="s">
        <v>2934</v>
      </c>
      <c r="CQ328" s="6"/>
      <c r="CR328" s="6"/>
      <c r="CS328" s="6"/>
      <c r="CT328" s="6"/>
      <c r="CU328" s="6"/>
      <c r="CV328" s="6"/>
      <c r="CW328" s="6"/>
      <c r="CX328" s="6"/>
      <c r="CY328" s="6"/>
      <c r="CZ328" s="6"/>
    </row>
    <row r="329">
      <c r="A329" s="5" t="s">
        <v>94</v>
      </c>
      <c r="B329" s="5" t="s">
        <v>1487</v>
      </c>
      <c r="C329" s="5" t="s">
        <v>2904</v>
      </c>
      <c r="D329" s="5">
        <v>15067.0</v>
      </c>
      <c r="E329" s="5" t="s">
        <v>97</v>
      </c>
      <c r="F329" s="5">
        <v>1995.0</v>
      </c>
      <c r="G329" s="5" t="s">
        <v>485</v>
      </c>
      <c r="H329" s="5" t="s">
        <v>99</v>
      </c>
      <c r="I329" s="5" t="s">
        <v>130</v>
      </c>
      <c r="J329" s="5" t="s">
        <v>101</v>
      </c>
      <c r="K329" s="5" t="s">
        <v>102</v>
      </c>
      <c r="L329" s="5" t="s">
        <v>145</v>
      </c>
      <c r="M329" s="5" t="s">
        <v>131</v>
      </c>
      <c r="N329" s="5">
        <v>1.0</v>
      </c>
      <c r="O329" s="28" t="s">
        <v>2935</v>
      </c>
      <c r="P329" s="5" t="s">
        <v>2936</v>
      </c>
      <c r="Q329" s="5" t="s">
        <v>2928</v>
      </c>
      <c r="R329" s="5" t="s">
        <v>2796</v>
      </c>
      <c r="S329" s="5" t="s">
        <v>2913</v>
      </c>
      <c r="T329" s="5" t="s">
        <v>99</v>
      </c>
      <c r="U329" s="5" t="s">
        <v>99</v>
      </c>
      <c r="V329" s="5" t="s">
        <v>99</v>
      </c>
      <c r="W329" s="5" t="s">
        <v>99</v>
      </c>
      <c r="X329" s="5">
        <v>1907.0</v>
      </c>
      <c r="Y329" s="5">
        <v>65.0</v>
      </c>
      <c r="Z329" s="5" t="s">
        <v>255</v>
      </c>
      <c r="AA329" s="5" t="s">
        <v>99</v>
      </c>
      <c r="AB329" s="5" t="s">
        <v>99</v>
      </c>
      <c r="AC329" s="5" t="s">
        <v>510</v>
      </c>
      <c r="AD329" s="5" t="s">
        <v>1690</v>
      </c>
      <c r="AE329" s="5" t="s">
        <v>99</v>
      </c>
      <c r="AF329" s="5" t="s">
        <v>99</v>
      </c>
      <c r="AG329" s="5" t="s">
        <v>99</v>
      </c>
      <c r="AH329" s="27">
        <f t="shared" si="82"/>
        <v>91.44</v>
      </c>
      <c r="AI329" s="22">
        <v>300.0</v>
      </c>
      <c r="AJ329" s="24">
        <f t="shared" si="83"/>
        <v>100</v>
      </c>
      <c r="AK329" s="5" t="s">
        <v>99</v>
      </c>
      <c r="AL329" s="5">
        <v>1.0</v>
      </c>
      <c r="AM329" s="5" t="s">
        <v>99</v>
      </c>
      <c r="AN329" s="5" t="s">
        <v>99</v>
      </c>
      <c r="AO329" s="5" t="s">
        <v>99</v>
      </c>
      <c r="AP329" s="5" t="s">
        <v>99</v>
      </c>
      <c r="AQ329" s="5" t="s">
        <v>99</v>
      </c>
      <c r="AR329" s="5" t="s">
        <v>99</v>
      </c>
      <c r="AS329" s="5" t="s">
        <v>99</v>
      </c>
      <c r="AT329" s="5" t="s">
        <v>99</v>
      </c>
      <c r="AU329" s="5" t="s">
        <v>99</v>
      </c>
      <c r="AV329" s="5" t="s">
        <v>110</v>
      </c>
      <c r="AW329" s="5" t="s">
        <v>99</v>
      </c>
      <c r="AX329" s="5" t="s">
        <v>99</v>
      </c>
      <c r="AY329" s="5" t="s">
        <v>99</v>
      </c>
      <c r="AZ329" s="5" t="s">
        <v>99</v>
      </c>
      <c r="BA329" s="5" t="s">
        <v>99</v>
      </c>
      <c r="BB329" s="5" t="s">
        <v>99</v>
      </c>
      <c r="BC329" s="5" t="s">
        <v>99</v>
      </c>
      <c r="BD329" s="5" t="s">
        <v>99</v>
      </c>
      <c r="BE329" s="5" t="s">
        <v>99</v>
      </c>
      <c r="BF329" s="5" t="s">
        <v>99</v>
      </c>
      <c r="BG329" s="5" t="s">
        <v>99</v>
      </c>
      <c r="BH329" s="5" t="s">
        <v>99</v>
      </c>
      <c r="BI329" s="5" t="s">
        <v>99</v>
      </c>
      <c r="BJ329" s="5" t="s">
        <v>99</v>
      </c>
      <c r="BK329" s="5" t="s">
        <v>99</v>
      </c>
      <c r="BL329" s="5" t="s">
        <v>99</v>
      </c>
      <c r="BM329" s="5" t="s">
        <v>99</v>
      </c>
      <c r="BN329" s="5" t="s">
        <v>2937</v>
      </c>
      <c r="BO329" s="5" t="s">
        <v>99</v>
      </c>
      <c r="BP329" s="5" t="s">
        <v>1352</v>
      </c>
      <c r="BQ329" s="5" t="s">
        <v>99</v>
      </c>
      <c r="BR329" s="5" t="s">
        <v>99</v>
      </c>
      <c r="BS329" s="5" t="s">
        <v>99</v>
      </c>
      <c r="BT329" s="5" t="s">
        <v>99</v>
      </c>
      <c r="BU329" s="5">
        <v>1.0</v>
      </c>
      <c r="BV329" s="5">
        <v>1.0</v>
      </c>
      <c r="BW329" s="5" t="s">
        <v>99</v>
      </c>
      <c r="BX329" s="5" t="s">
        <v>99</v>
      </c>
      <c r="BY329" s="5" t="s">
        <v>99</v>
      </c>
      <c r="BZ329" s="5" t="s">
        <v>99</v>
      </c>
      <c r="CA329" s="5">
        <v>3.0</v>
      </c>
      <c r="CB329" s="5" t="s">
        <v>99</v>
      </c>
      <c r="CC329" s="5" t="s">
        <v>99</v>
      </c>
      <c r="CD329" s="5" t="s">
        <v>99</v>
      </c>
      <c r="CE329" s="5" t="s">
        <v>99</v>
      </c>
      <c r="CF329" s="5" t="s">
        <v>112</v>
      </c>
      <c r="CG329" s="5">
        <v>3.0</v>
      </c>
      <c r="CH329" s="5" t="s">
        <v>99</v>
      </c>
      <c r="CI329" s="5" t="s">
        <v>99</v>
      </c>
      <c r="CJ329" s="5" t="s">
        <v>99</v>
      </c>
      <c r="CK329" s="5" t="s">
        <v>99</v>
      </c>
      <c r="CL329" s="5" t="s">
        <v>99</v>
      </c>
      <c r="CM329" s="5" t="s">
        <v>99</v>
      </c>
      <c r="CN329" s="5" t="s">
        <v>99</v>
      </c>
      <c r="CO329" s="5" t="s">
        <v>99</v>
      </c>
      <c r="CP329" s="13" t="s">
        <v>2938</v>
      </c>
      <c r="CQ329" s="6"/>
      <c r="CR329" s="6"/>
      <c r="CS329" s="6"/>
      <c r="CT329" s="6"/>
      <c r="CU329" s="6"/>
      <c r="CV329" s="6"/>
      <c r="CW329" s="6"/>
      <c r="CX329" s="6"/>
      <c r="CY329" s="6"/>
      <c r="CZ329" s="6"/>
    </row>
    <row r="330">
      <c r="A330" s="5" t="s">
        <v>94</v>
      </c>
      <c r="B330" s="5" t="s">
        <v>1487</v>
      </c>
      <c r="C330" s="5" t="s">
        <v>2904</v>
      </c>
      <c r="D330" s="5">
        <v>689.0</v>
      </c>
      <c r="E330" s="5" t="s">
        <v>2939</v>
      </c>
      <c r="F330" s="5">
        <v>1999.0</v>
      </c>
      <c r="G330" s="5" t="s">
        <v>157</v>
      </c>
      <c r="H330" s="5">
        <v>21.0</v>
      </c>
      <c r="I330" s="5" t="s">
        <v>144</v>
      </c>
      <c r="J330" s="5" t="s">
        <v>118</v>
      </c>
      <c r="K330" s="5" t="s">
        <v>193</v>
      </c>
      <c r="L330" s="5" t="s">
        <v>99</v>
      </c>
      <c r="M330" s="5" t="s">
        <v>99</v>
      </c>
      <c r="N330" s="5">
        <v>3.0</v>
      </c>
      <c r="O330" s="28" t="s">
        <v>2940</v>
      </c>
      <c r="P330" s="5" t="s">
        <v>2941</v>
      </c>
      <c r="Q330" s="5" t="s">
        <v>99</v>
      </c>
      <c r="R330" s="5" t="s">
        <v>99</v>
      </c>
      <c r="S330" s="5" t="s">
        <v>2942</v>
      </c>
      <c r="T330" s="5">
        <v>44.712237</v>
      </c>
      <c r="U330" s="5">
        <v>-122.126005</v>
      </c>
      <c r="V330" s="5" t="s">
        <v>99</v>
      </c>
      <c r="W330" s="5">
        <v>1705.0</v>
      </c>
      <c r="X330" s="5">
        <v>2030.0</v>
      </c>
      <c r="Y330" s="5" t="s">
        <v>99</v>
      </c>
      <c r="Z330" s="5" t="s">
        <v>99</v>
      </c>
      <c r="AA330" s="5" t="s">
        <v>135</v>
      </c>
      <c r="AB330" s="5">
        <v>57.0</v>
      </c>
      <c r="AC330" s="5" t="s">
        <v>2943</v>
      </c>
      <c r="AD330" s="5" t="s">
        <v>1606</v>
      </c>
      <c r="AE330" s="5" t="s">
        <v>99</v>
      </c>
      <c r="AF330" s="5" t="s">
        <v>99</v>
      </c>
      <c r="AG330" s="5" t="s">
        <v>99</v>
      </c>
      <c r="AH330" s="5" t="s">
        <v>99</v>
      </c>
      <c r="AI330" s="5" t="s">
        <v>99</v>
      </c>
      <c r="AJ330" s="5" t="s">
        <v>99</v>
      </c>
      <c r="AK330" s="5" t="s">
        <v>99</v>
      </c>
      <c r="AL330" s="5">
        <v>1.0</v>
      </c>
      <c r="AM330" s="5" t="s">
        <v>99</v>
      </c>
      <c r="AN330" s="5" t="s">
        <v>99</v>
      </c>
      <c r="AO330" s="5" t="s">
        <v>99</v>
      </c>
      <c r="AP330" s="5" t="s">
        <v>99</v>
      </c>
      <c r="AQ330" s="5" t="s">
        <v>99</v>
      </c>
      <c r="AR330" s="5" t="s">
        <v>99</v>
      </c>
      <c r="AS330" s="5" t="s">
        <v>99</v>
      </c>
      <c r="AT330" s="5" t="s">
        <v>99</v>
      </c>
      <c r="AU330" s="5" t="s">
        <v>99</v>
      </c>
      <c r="AV330" s="5" t="s">
        <v>99</v>
      </c>
      <c r="AW330" s="5" t="s">
        <v>99</v>
      </c>
      <c r="AX330" s="5" t="s">
        <v>99</v>
      </c>
      <c r="AY330" s="5" t="s">
        <v>99</v>
      </c>
      <c r="AZ330" s="5" t="s">
        <v>99</v>
      </c>
      <c r="BA330" s="5" t="s">
        <v>99</v>
      </c>
      <c r="BB330" s="5" t="s">
        <v>99</v>
      </c>
      <c r="BC330" s="5" t="s">
        <v>99</v>
      </c>
      <c r="BD330" s="5" t="s">
        <v>99</v>
      </c>
      <c r="BE330" s="5" t="s">
        <v>99</v>
      </c>
      <c r="BF330" s="5" t="s">
        <v>99</v>
      </c>
      <c r="BG330" s="5" t="s">
        <v>99</v>
      </c>
      <c r="BH330" s="5" t="s">
        <v>99</v>
      </c>
      <c r="BI330" s="5" t="s">
        <v>99</v>
      </c>
      <c r="BJ330" s="5" t="s">
        <v>99</v>
      </c>
      <c r="BK330" s="5" t="s">
        <v>99</v>
      </c>
      <c r="BL330" s="5" t="s">
        <v>99</v>
      </c>
      <c r="BM330" s="5" t="s">
        <v>99</v>
      </c>
      <c r="BN330" s="5" t="s">
        <v>99</v>
      </c>
      <c r="BO330" s="5" t="s">
        <v>99</v>
      </c>
      <c r="BP330" s="5" t="s">
        <v>99</v>
      </c>
      <c r="BQ330" s="5" t="s">
        <v>99</v>
      </c>
      <c r="BR330" s="5" t="s">
        <v>361</v>
      </c>
      <c r="BS330" s="5" t="s">
        <v>99</v>
      </c>
      <c r="BT330" s="5" t="s">
        <v>99</v>
      </c>
      <c r="BU330" s="5" t="s">
        <v>99</v>
      </c>
      <c r="BV330" s="5" t="s">
        <v>99</v>
      </c>
      <c r="BW330" s="5" t="s">
        <v>99</v>
      </c>
      <c r="BX330" s="5" t="s">
        <v>99</v>
      </c>
      <c r="BY330" s="5" t="s">
        <v>99</v>
      </c>
      <c r="BZ330" s="5" t="s">
        <v>99</v>
      </c>
      <c r="CA330" s="5" t="s">
        <v>99</v>
      </c>
      <c r="CB330" s="5" t="s">
        <v>99</v>
      </c>
      <c r="CC330" s="5" t="s">
        <v>99</v>
      </c>
      <c r="CD330" s="5" t="s">
        <v>99</v>
      </c>
      <c r="CE330" s="5" t="s">
        <v>99</v>
      </c>
      <c r="CF330" s="5" t="s">
        <v>99</v>
      </c>
      <c r="CG330" s="5" t="s">
        <v>99</v>
      </c>
      <c r="CH330" s="5" t="s">
        <v>99</v>
      </c>
      <c r="CI330" s="6">
        <f>50/12</f>
        <v>4.166666667</v>
      </c>
      <c r="CJ330" s="5" t="s">
        <v>99</v>
      </c>
      <c r="CK330" s="28" t="s">
        <v>2944</v>
      </c>
      <c r="CL330" s="5" t="s">
        <v>112</v>
      </c>
      <c r="CM330" s="5" t="s">
        <v>99</v>
      </c>
      <c r="CN330" s="5" t="s">
        <v>99</v>
      </c>
      <c r="CO330" s="5" t="s">
        <v>99</v>
      </c>
      <c r="CP330" s="13" t="s">
        <v>2945</v>
      </c>
      <c r="CQ330" s="6"/>
      <c r="CR330" s="6"/>
      <c r="CS330" s="6"/>
      <c r="CT330" s="6"/>
      <c r="CU330" s="6"/>
      <c r="CV330" s="6"/>
      <c r="CW330" s="6"/>
      <c r="CX330" s="6"/>
      <c r="CY330" s="6"/>
      <c r="CZ330" s="6"/>
    </row>
    <row r="331">
      <c r="A331" s="5" t="s">
        <v>94</v>
      </c>
      <c r="B331" s="5" t="s">
        <v>1487</v>
      </c>
      <c r="C331" s="5" t="s">
        <v>2904</v>
      </c>
      <c r="D331" s="5">
        <v>4644.0</v>
      </c>
      <c r="E331" s="5" t="s">
        <v>99</v>
      </c>
      <c r="F331" s="5">
        <v>2002.0</v>
      </c>
      <c r="G331" s="5" t="s">
        <v>143</v>
      </c>
      <c r="H331" s="5">
        <v>10.0</v>
      </c>
      <c r="I331" s="5" t="s">
        <v>144</v>
      </c>
      <c r="J331" s="5" t="s">
        <v>118</v>
      </c>
      <c r="K331" s="5" t="s">
        <v>193</v>
      </c>
      <c r="L331" s="5" t="s">
        <v>99</v>
      </c>
      <c r="M331" s="5" t="s">
        <v>99</v>
      </c>
      <c r="N331" s="5">
        <v>3.0</v>
      </c>
      <c r="O331" s="28" t="s">
        <v>2946</v>
      </c>
      <c r="P331" s="5" t="s">
        <v>2947</v>
      </c>
      <c r="Q331" s="5" t="s">
        <v>2948</v>
      </c>
      <c r="R331" s="5" t="s">
        <v>2882</v>
      </c>
      <c r="S331" s="5" t="s">
        <v>2949</v>
      </c>
      <c r="T331" s="5">
        <v>44.791734</v>
      </c>
      <c r="U331" s="5">
        <v>-122.569004</v>
      </c>
      <c r="V331" s="5" t="s">
        <v>99</v>
      </c>
      <c r="W331" s="5">
        <v>757.0</v>
      </c>
      <c r="X331" s="5">
        <v>145.0</v>
      </c>
      <c r="Y331" s="5" t="s">
        <v>99</v>
      </c>
      <c r="Z331" s="5" t="s">
        <v>99</v>
      </c>
      <c r="AA331" s="5" t="s">
        <v>1834</v>
      </c>
      <c r="AB331" s="5">
        <v>0.0</v>
      </c>
      <c r="AC331" s="5" t="s">
        <v>1705</v>
      </c>
      <c r="AD331" s="5" t="s">
        <v>99</v>
      </c>
      <c r="AE331" s="5" t="s">
        <v>99</v>
      </c>
      <c r="AF331" s="5" t="s">
        <v>99</v>
      </c>
      <c r="AG331" s="5" t="s">
        <v>99</v>
      </c>
      <c r="AH331" s="15" t="s">
        <v>99</v>
      </c>
      <c r="AI331" s="15" t="s">
        <v>99</v>
      </c>
      <c r="AJ331" s="15" t="s">
        <v>99</v>
      </c>
      <c r="AK331" s="15" t="s">
        <v>99</v>
      </c>
      <c r="AL331" s="15" t="s">
        <v>99</v>
      </c>
      <c r="AM331" s="15" t="s">
        <v>99</v>
      </c>
      <c r="AN331" s="15" t="s">
        <v>99</v>
      </c>
      <c r="AO331" s="15" t="s">
        <v>99</v>
      </c>
      <c r="AP331" s="15" t="s">
        <v>99</v>
      </c>
      <c r="AQ331" s="15" t="s">
        <v>99</v>
      </c>
      <c r="AR331" s="15" t="s">
        <v>99</v>
      </c>
      <c r="AS331" s="15" t="s">
        <v>99</v>
      </c>
      <c r="AT331" s="15" t="s">
        <v>99</v>
      </c>
      <c r="AU331" s="15" t="s">
        <v>99</v>
      </c>
      <c r="AV331" s="15" t="s">
        <v>99</v>
      </c>
      <c r="AW331" s="15" t="s">
        <v>99</v>
      </c>
      <c r="AX331" s="15" t="s">
        <v>99</v>
      </c>
      <c r="AY331" s="15" t="s">
        <v>99</v>
      </c>
      <c r="AZ331" s="15" t="s">
        <v>99</v>
      </c>
      <c r="BA331" s="15" t="s">
        <v>99</v>
      </c>
      <c r="BB331" s="15" t="s">
        <v>99</v>
      </c>
      <c r="BC331" s="15" t="s">
        <v>99</v>
      </c>
      <c r="BD331" s="15" t="s">
        <v>99</v>
      </c>
      <c r="BE331" s="15" t="s">
        <v>99</v>
      </c>
      <c r="BF331" s="15" t="s">
        <v>99</v>
      </c>
      <c r="BG331" s="15" t="s">
        <v>99</v>
      </c>
      <c r="BH331" s="15" t="s">
        <v>99</v>
      </c>
      <c r="BI331" s="15" t="s">
        <v>99</v>
      </c>
      <c r="BJ331" s="15" t="s">
        <v>99</v>
      </c>
      <c r="BK331" s="15" t="s">
        <v>99</v>
      </c>
      <c r="BL331" s="15" t="s">
        <v>99</v>
      </c>
      <c r="BM331" s="15" t="s">
        <v>99</v>
      </c>
      <c r="BN331" s="15" t="s">
        <v>99</v>
      </c>
      <c r="BO331" s="15" t="s">
        <v>99</v>
      </c>
      <c r="BP331" s="15" t="s">
        <v>99</v>
      </c>
      <c r="BQ331" s="15" t="s">
        <v>99</v>
      </c>
      <c r="BR331" s="5" t="s">
        <v>2950</v>
      </c>
      <c r="BS331" s="5" t="s">
        <v>99</v>
      </c>
      <c r="BT331" s="5" t="s">
        <v>99</v>
      </c>
      <c r="BU331" s="5" t="s">
        <v>99</v>
      </c>
      <c r="BV331" s="5" t="s">
        <v>99</v>
      </c>
      <c r="BW331" s="5" t="s">
        <v>99</v>
      </c>
      <c r="BX331" s="5" t="s">
        <v>99</v>
      </c>
      <c r="BY331" s="5" t="s">
        <v>99</v>
      </c>
      <c r="BZ331" s="5" t="s">
        <v>99</v>
      </c>
      <c r="CA331" s="5" t="s">
        <v>99</v>
      </c>
      <c r="CB331" s="5" t="s">
        <v>99</v>
      </c>
      <c r="CC331" s="5" t="s">
        <v>99</v>
      </c>
      <c r="CD331" s="5" t="s">
        <v>99</v>
      </c>
      <c r="CE331" s="5" t="s">
        <v>99</v>
      </c>
      <c r="CF331" s="5" t="s">
        <v>99</v>
      </c>
      <c r="CG331" s="5" t="s">
        <v>99</v>
      </c>
      <c r="CH331" s="5" t="s">
        <v>99</v>
      </c>
      <c r="CI331" s="5" t="s">
        <v>99</v>
      </c>
      <c r="CJ331" s="5" t="s">
        <v>2951</v>
      </c>
      <c r="CK331" s="28" t="s">
        <v>99</v>
      </c>
      <c r="CL331" s="5" t="s">
        <v>112</v>
      </c>
      <c r="CM331" s="5" t="s">
        <v>99</v>
      </c>
      <c r="CN331" s="5" t="s">
        <v>99</v>
      </c>
      <c r="CO331" s="5" t="s">
        <v>99</v>
      </c>
      <c r="CP331" s="13" t="s">
        <v>2952</v>
      </c>
      <c r="CQ331" s="6"/>
      <c r="CR331" s="6"/>
      <c r="CS331" s="6"/>
      <c r="CT331" s="6"/>
      <c r="CU331" s="6"/>
      <c r="CV331" s="6"/>
      <c r="CW331" s="6"/>
      <c r="CX331" s="6"/>
      <c r="CY331" s="6"/>
      <c r="CZ331" s="6"/>
    </row>
    <row r="332">
      <c r="A332" s="5" t="s">
        <v>94</v>
      </c>
      <c r="B332" s="5" t="s">
        <v>1487</v>
      </c>
      <c r="C332" s="5" t="s">
        <v>2904</v>
      </c>
      <c r="D332" s="5">
        <v>11818.0</v>
      </c>
      <c r="E332" s="5" t="s">
        <v>97</v>
      </c>
      <c r="F332" s="5">
        <v>2003.0</v>
      </c>
      <c r="G332" s="5" t="s">
        <v>157</v>
      </c>
      <c r="H332" s="5" t="s">
        <v>99</v>
      </c>
      <c r="I332" s="5" t="s">
        <v>144</v>
      </c>
      <c r="J332" s="5" t="s">
        <v>101</v>
      </c>
      <c r="K332" s="5" t="s">
        <v>102</v>
      </c>
      <c r="L332" s="5" t="s">
        <v>99</v>
      </c>
      <c r="M332" s="5" t="s">
        <v>103</v>
      </c>
      <c r="N332" s="5">
        <v>1.0</v>
      </c>
      <c r="O332" s="28" t="s">
        <v>2953</v>
      </c>
      <c r="P332" s="5" t="s">
        <v>2954</v>
      </c>
      <c r="Q332" s="5" t="s">
        <v>2854</v>
      </c>
      <c r="R332" s="5" t="s">
        <v>2955</v>
      </c>
      <c r="S332" s="5" t="s">
        <v>2956</v>
      </c>
      <c r="T332" s="5">
        <v>44.769223</v>
      </c>
      <c r="U332" s="5">
        <v>-122.085716</v>
      </c>
      <c r="V332" s="5" t="s">
        <v>99</v>
      </c>
      <c r="W332" s="5">
        <v>1764.0</v>
      </c>
      <c r="X332" s="5">
        <v>1507.0</v>
      </c>
      <c r="Y332" s="5" t="s">
        <v>1039</v>
      </c>
      <c r="Z332" s="5" t="s">
        <v>161</v>
      </c>
      <c r="AA332" s="5" t="s">
        <v>99</v>
      </c>
      <c r="AB332" s="5" t="s">
        <v>99</v>
      </c>
      <c r="AC332" s="5" t="s">
        <v>1705</v>
      </c>
      <c r="AD332" s="5" t="s">
        <v>99</v>
      </c>
      <c r="AE332" s="5" t="s">
        <v>99</v>
      </c>
      <c r="AF332" s="5" t="s">
        <v>99</v>
      </c>
      <c r="AG332" s="6">
        <f>3/60</f>
        <v>0.05</v>
      </c>
      <c r="AH332" s="27">
        <f>CONVERT(AI332, "ft", "m")</f>
        <v>22.86</v>
      </c>
      <c r="AI332" s="22">
        <f>25*3</f>
        <v>75</v>
      </c>
      <c r="AJ332" s="24">
        <f>CONVERT(AI332, "ft", "yd")</f>
        <v>25</v>
      </c>
      <c r="AK332" s="5" t="s">
        <v>99</v>
      </c>
      <c r="AL332" s="5">
        <v>1.0</v>
      </c>
      <c r="AM332" s="15" t="s">
        <v>99</v>
      </c>
      <c r="AN332" s="15" t="s">
        <v>99</v>
      </c>
      <c r="AO332" s="15" t="s">
        <v>99</v>
      </c>
      <c r="AP332" s="15" t="s">
        <v>99</v>
      </c>
      <c r="AQ332" s="15" t="s">
        <v>99</v>
      </c>
      <c r="AR332" s="15" t="s">
        <v>99</v>
      </c>
      <c r="AS332" s="15" t="s">
        <v>99</v>
      </c>
      <c r="AT332" s="15" t="s">
        <v>99</v>
      </c>
      <c r="AU332" s="15" t="s">
        <v>99</v>
      </c>
      <c r="AV332" s="15" t="s">
        <v>99</v>
      </c>
      <c r="AW332" s="15" t="s">
        <v>99</v>
      </c>
      <c r="AX332" s="15" t="s">
        <v>99</v>
      </c>
      <c r="AY332" s="15" t="s">
        <v>99</v>
      </c>
      <c r="AZ332" s="15" t="s">
        <v>99</v>
      </c>
      <c r="BA332" s="15" t="s">
        <v>99</v>
      </c>
      <c r="BB332" s="15" t="s">
        <v>99</v>
      </c>
      <c r="BC332" s="15" t="s">
        <v>99</v>
      </c>
      <c r="BD332" s="15" t="s">
        <v>99</v>
      </c>
      <c r="BE332" s="15" t="s">
        <v>99</v>
      </c>
      <c r="BF332" s="15" t="s">
        <v>99</v>
      </c>
      <c r="BG332" s="5" t="s">
        <v>300</v>
      </c>
      <c r="BH332" s="5" t="s">
        <v>99</v>
      </c>
      <c r="BI332" s="5" t="s">
        <v>99</v>
      </c>
      <c r="BJ332" s="5" t="s">
        <v>99</v>
      </c>
      <c r="BK332" s="5" t="s">
        <v>99</v>
      </c>
      <c r="BL332" s="5" t="s">
        <v>2957</v>
      </c>
      <c r="BM332" s="5" t="s">
        <v>99</v>
      </c>
      <c r="BN332" s="5" t="s">
        <v>2958</v>
      </c>
      <c r="BO332" s="5" t="s">
        <v>112</v>
      </c>
      <c r="BP332" s="5" t="s">
        <v>1514</v>
      </c>
      <c r="BQ332" s="5" t="s">
        <v>113</v>
      </c>
      <c r="BR332" s="5" t="s">
        <v>99</v>
      </c>
      <c r="BS332" s="5" t="s">
        <v>99</v>
      </c>
      <c r="BT332" s="5" t="s">
        <v>99</v>
      </c>
      <c r="BU332" s="5" t="s">
        <v>99</v>
      </c>
      <c r="BV332" s="5" t="s">
        <v>99</v>
      </c>
      <c r="BW332" s="5" t="s">
        <v>99</v>
      </c>
      <c r="BX332" s="5" t="s">
        <v>99</v>
      </c>
      <c r="BY332" s="5" t="s">
        <v>99</v>
      </c>
      <c r="BZ332" s="5" t="s">
        <v>99</v>
      </c>
      <c r="CA332" s="5" t="s">
        <v>99</v>
      </c>
      <c r="CB332" s="5" t="s">
        <v>99</v>
      </c>
      <c r="CC332" s="5" t="s">
        <v>99</v>
      </c>
      <c r="CD332" s="5" t="s">
        <v>99</v>
      </c>
      <c r="CE332" s="5" t="s">
        <v>99</v>
      </c>
      <c r="CF332" s="5" t="s">
        <v>99</v>
      </c>
      <c r="CG332" s="5" t="s">
        <v>99</v>
      </c>
      <c r="CH332" s="5" t="s">
        <v>99</v>
      </c>
      <c r="CI332" s="5" t="s">
        <v>99</v>
      </c>
      <c r="CJ332" s="5" t="s">
        <v>99</v>
      </c>
      <c r="CK332" s="28" t="s">
        <v>2959</v>
      </c>
      <c r="CL332" s="5" t="s">
        <v>112</v>
      </c>
      <c r="CM332" s="5" t="s">
        <v>99</v>
      </c>
      <c r="CN332" s="5" t="s">
        <v>99</v>
      </c>
      <c r="CO332" s="5" t="s">
        <v>99</v>
      </c>
      <c r="CP332" s="13" t="s">
        <v>2960</v>
      </c>
      <c r="CQ332" s="6"/>
      <c r="CR332" s="6"/>
      <c r="CS332" s="6"/>
      <c r="CT332" s="6"/>
      <c r="CU332" s="6"/>
      <c r="CV332" s="6"/>
      <c r="CW332" s="6"/>
      <c r="CX332" s="6"/>
      <c r="CY332" s="6"/>
      <c r="CZ332" s="6"/>
    </row>
    <row r="333">
      <c r="A333" s="5" t="s">
        <v>94</v>
      </c>
      <c r="B333" s="5" t="s">
        <v>1487</v>
      </c>
      <c r="C333" s="5" t="s">
        <v>2904</v>
      </c>
      <c r="D333" s="5">
        <v>12156.0</v>
      </c>
      <c r="E333" s="5" t="s">
        <v>97</v>
      </c>
      <c r="F333" s="5">
        <v>2005.0</v>
      </c>
      <c r="G333" s="5" t="s">
        <v>157</v>
      </c>
      <c r="H333" s="5">
        <v>21.0</v>
      </c>
      <c r="I333" s="5" t="s">
        <v>144</v>
      </c>
      <c r="J333" s="5" t="s">
        <v>118</v>
      </c>
      <c r="K333" s="5" t="s">
        <v>193</v>
      </c>
      <c r="L333" s="5" t="s">
        <v>319</v>
      </c>
      <c r="M333" s="5" t="s">
        <v>99</v>
      </c>
      <c r="N333" s="5">
        <v>1.0</v>
      </c>
      <c r="O333" s="28" t="s">
        <v>2961</v>
      </c>
      <c r="P333" s="28" t="s">
        <v>2962</v>
      </c>
      <c r="Q333" s="5" t="s">
        <v>2854</v>
      </c>
      <c r="R333" s="5" t="s">
        <v>2530</v>
      </c>
      <c r="S333" s="5" t="s">
        <v>2963</v>
      </c>
      <c r="T333" s="5" t="s">
        <v>99</v>
      </c>
      <c r="U333" s="5" t="s">
        <v>99</v>
      </c>
      <c r="V333" s="5" t="s">
        <v>99</v>
      </c>
      <c r="W333" s="5" t="s">
        <v>99</v>
      </c>
      <c r="X333" s="5">
        <v>2100.0</v>
      </c>
      <c r="Y333" s="5" t="s">
        <v>99</v>
      </c>
      <c r="Z333" s="5" t="s">
        <v>99</v>
      </c>
      <c r="AA333" s="5" t="s">
        <v>135</v>
      </c>
      <c r="AB333" s="5">
        <v>99.0</v>
      </c>
      <c r="AC333" s="5" t="s">
        <v>561</v>
      </c>
      <c r="AD333" s="5" t="s">
        <v>99</v>
      </c>
      <c r="AE333" s="5" t="s">
        <v>99</v>
      </c>
      <c r="AF333" s="5" t="s">
        <v>99</v>
      </c>
      <c r="AG333" s="5" t="s">
        <v>99</v>
      </c>
      <c r="AH333" s="5" t="s">
        <v>99</v>
      </c>
      <c r="AI333" s="5" t="s">
        <v>99</v>
      </c>
      <c r="AJ333" s="5" t="s">
        <v>99</v>
      </c>
      <c r="AK333" s="5" t="s">
        <v>99</v>
      </c>
      <c r="AL333" s="5" t="s">
        <v>99</v>
      </c>
      <c r="AM333" s="5" t="s">
        <v>99</v>
      </c>
      <c r="AN333" s="5" t="s">
        <v>99</v>
      </c>
      <c r="AO333" s="5" t="s">
        <v>99</v>
      </c>
      <c r="AP333" s="5" t="s">
        <v>99</v>
      </c>
      <c r="AQ333" s="5" t="s">
        <v>99</v>
      </c>
      <c r="AR333" s="5" t="s">
        <v>99</v>
      </c>
      <c r="AS333" s="5" t="s">
        <v>99</v>
      </c>
      <c r="AT333" s="5" t="s">
        <v>99</v>
      </c>
      <c r="AU333" s="5" t="s">
        <v>99</v>
      </c>
      <c r="AV333" s="5" t="s">
        <v>99</v>
      </c>
      <c r="AW333" s="5" t="s">
        <v>99</v>
      </c>
      <c r="AX333" s="5" t="s">
        <v>99</v>
      </c>
      <c r="AY333" s="5" t="s">
        <v>99</v>
      </c>
      <c r="AZ333" s="5" t="s">
        <v>99</v>
      </c>
      <c r="BA333" s="5" t="s">
        <v>99</v>
      </c>
      <c r="BB333" s="5" t="s">
        <v>99</v>
      </c>
      <c r="BC333" s="5" t="s">
        <v>99</v>
      </c>
      <c r="BD333" s="5" t="s">
        <v>99</v>
      </c>
      <c r="BE333" s="5" t="s">
        <v>99</v>
      </c>
      <c r="BF333" s="5" t="s">
        <v>99</v>
      </c>
      <c r="BG333" s="5" t="s">
        <v>99</v>
      </c>
      <c r="BH333" s="5" t="s">
        <v>99</v>
      </c>
      <c r="BI333" s="5" t="s">
        <v>99</v>
      </c>
      <c r="BJ333" s="5" t="s">
        <v>99</v>
      </c>
      <c r="BK333" s="5" t="s">
        <v>99</v>
      </c>
      <c r="BL333" s="5" t="s">
        <v>99</v>
      </c>
      <c r="BM333" s="5" t="s">
        <v>99</v>
      </c>
      <c r="BN333" s="5" t="s">
        <v>99</v>
      </c>
      <c r="BO333" s="5" t="s">
        <v>99</v>
      </c>
      <c r="BP333" s="5" t="s">
        <v>99</v>
      </c>
      <c r="BQ333" s="5" t="s">
        <v>99</v>
      </c>
      <c r="BR333" s="5" t="s">
        <v>361</v>
      </c>
      <c r="BS333" s="5" t="s">
        <v>112</v>
      </c>
      <c r="BT333" s="5">
        <v>4.0</v>
      </c>
      <c r="BU333" s="5" t="s">
        <v>99</v>
      </c>
      <c r="BV333" s="5" t="s">
        <v>99</v>
      </c>
      <c r="BW333" s="5" t="s">
        <v>99</v>
      </c>
      <c r="BX333" s="5" t="s">
        <v>99</v>
      </c>
      <c r="BY333" s="5" t="s">
        <v>99</v>
      </c>
      <c r="BZ333" s="5" t="s">
        <v>99</v>
      </c>
      <c r="CA333" s="5" t="s">
        <v>99</v>
      </c>
      <c r="CB333" s="5" t="s">
        <v>99</v>
      </c>
      <c r="CC333" s="5" t="s">
        <v>99</v>
      </c>
      <c r="CD333" s="5" t="s">
        <v>99</v>
      </c>
      <c r="CE333" s="5" t="s">
        <v>99</v>
      </c>
      <c r="CF333" s="5" t="s">
        <v>99</v>
      </c>
      <c r="CG333" s="5" t="s">
        <v>99</v>
      </c>
      <c r="CH333" s="5" t="s">
        <v>99</v>
      </c>
      <c r="CI333" s="5" t="s">
        <v>99</v>
      </c>
      <c r="CJ333" s="5" t="s">
        <v>99</v>
      </c>
      <c r="CK333" s="28" t="s">
        <v>2964</v>
      </c>
      <c r="CL333" s="5" t="s">
        <v>99</v>
      </c>
      <c r="CM333" s="5" t="s">
        <v>99</v>
      </c>
      <c r="CN333" s="5" t="s">
        <v>99</v>
      </c>
      <c r="CO333" s="5" t="s">
        <v>99</v>
      </c>
      <c r="CP333" s="13" t="s">
        <v>2965</v>
      </c>
      <c r="CQ333" s="6"/>
      <c r="CR333" s="6"/>
      <c r="CS333" s="6"/>
      <c r="CT333" s="6"/>
      <c r="CU333" s="6"/>
      <c r="CV333" s="6"/>
      <c r="CW333" s="6"/>
      <c r="CX333" s="6"/>
      <c r="CY333" s="6"/>
      <c r="CZ333" s="6"/>
    </row>
    <row r="334">
      <c r="A334" s="5" t="s">
        <v>94</v>
      </c>
      <c r="B334" s="5" t="s">
        <v>1487</v>
      </c>
      <c r="C334" s="5" t="s">
        <v>2904</v>
      </c>
      <c r="D334" s="5">
        <v>16624.0</v>
      </c>
      <c r="E334" s="5" t="s">
        <v>97</v>
      </c>
      <c r="F334" s="5">
        <v>2006.0</v>
      </c>
      <c r="G334" s="5" t="s">
        <v>234</v>
      </c>
      <c r="H334" s="5">
        <v>13.0</v>
      </c>
      <c r="I334" s="5" t="s">
        <v>130</v>
      </c>
      <c r="J334" s="5" t="s">
        <v>118</v>
      </c>
      <c r="K334" s="5" t="s">
        <v>193</v>
      </c>
      <c r="L334" s="5" t="s">
        <v>99</v>
      </c>
      <c r="M334" s="5" t="s">
        <v>618</v>
      </c>
      <c r="N334" s="5">
        <v>2.0</v>
      </c>
      <c r="O334" s="28" t="s">
        <v>2966</v>
      </c>
      <c r="P334" s="5" t="s">
        <v>710</v>
      </c>
      <c r="Q334" s="5" t="s">
        <v>2967</v>
      </c>
      <c r="R334" s="5" t="s">
        <v>2968</v>
      </c>
      <c r="S334" s="5" t="s">
        <v>99</v>
      </c>
      <c r="T334" s="5" t="s">
        <v>99</v>
      </c>
      <c r="U334" s="5" t="s">
        <v>99</v>
      </c>
      <c r="V334" s="5" t="s">
        <v>99</v>
      </c>
      <c r="W334" s="5" t="s">
        <v>99</v>
      </c>
      <c r="X334" s="5" t="s">
        <v>99</v>
      </c>
      <c r="Y334" s="5">
        <v>45.0</v>
      </c>
      <c r="Z334" s="5" t="s">
        <v>255</v>
      </c>
      <c r="AA334" s="5" t="s">
        <v>214</v>
      </c>
      <c r="AB334" s="5">
        <v>43.0</v>
      </c>
      <c r="AC334" s="5" t="s">
        <v>2969</v>
      </c>
      <c r="AD334" s="5" t="s">
        <v>99</v>
      </c>
      <c r="AE334" s="5" t="s">
        <v>99</v>
      </c>
      <c r="AF334" s="5" t="s">
        <v>99</v>
      </c>
      <c r="AG334" s="5" t="s">
        <v>99</v>
      </c>
      <c r="AH334" s="5" t="s">
        <v>99</v>
      </c>
      <c r="AI334" s="5" t="s">
        <v>99</v>
      </c>
      <c r="AJ334" s="5" t="s">
        <v>99</v>
      </c>
      <c r="AK334" s="5" t="s">
        <v>99</v>
      </c>
      <c r="AL334" s="5" t="s">
        <v>99</v>
      </c>
      <c r="AM334" s="5" t="s">
        <v>99</v>
      </c>
      <c r="AN334" s="5" t="s">
        <v>99</v>
      </c>
      <c r="AO334" s="5" t="s">
        <v>99</v>
      </c>
      <c r="AP334" s="5" t="s">
        <v>99</v>
      </c>
      <c r="AQ334" s="5" t="s">
        <v>99</v>
      </c>
      <c r="AR334" s="5" t="s">
        <v>99</v>
      </c>
      <c r="AS334" s="5" t="s">
        <v>99</v>
      </c>
      <c r="AT334" s="5" t="s">
        <v>99</v>
      </c>
      <c r="AU334" s="5" t="s">
        <v>99</v>
      </c>
      <c r="AV334" s="5" t="s">
        <v>99</v>
      </c>
      <c r="AW334" s="5" t="s">
        <v>99</v>
      </c>
      <c r="AX334" s="5" t="s">
        <v>99</v>
      </c>
      <c r="AY334" s="5" t="s">
        <v>99</v>
      </c>
      <c r="AZ334" s="5" t="s">
        <v>99</v>
      </c>
      <c r="BA334" s="5" t="s">
        <v>99</v>
      </c>
      <c r="BB334" s="5" t="s">
        <v>99</v>
      </c>
      <c r="BC334" s="5" t="s">
        <v>99</v>
      </c>
      <c r="BD334" s="5" t="s">
        <v>99</v>
      </c>
      <c r="BE334" s="5" t="s">
        <v>99</v>
      </c>
      <c r="BF334" s="5" t="s">
        <v>99</v>
      </c>
      <c r="BG334" s="5" t="s">
        <v>99</v>
      </c>
      <c r="BH334" s="5" t="s">
        <v>99</v>
      </c>
      <c r="BI334" s="5" t="s">
        <v>99</v>
      </c>
      <c r="BJ334" s="5" t="s">
        <v>99</v>
      </c>
      <c r="BK334" s="5" t="s">
        <v>99</v>
      </c>
      <c r="BL334" s="5" t="s">
        <v>99</v>
      </c>
      <c r="BM334" s="5" t="s">
        <v>99</v>
      </c>
      <c r="BN334" s="5" t="s">
        <v>2970</v>
      </c>
      <c r="BO334" s="5" t="s">
        <v>99</v>
      </c>
      <c r="BP334" s="5" t="s">
        <v>99</v>
      </c>
      <c r="BQ334" s="5" t="s">
        <v>99</v>
      </c>
      <c r="BR334" s="5" t="s">
        <v>361</v>
      </c>
      <c r="BS334" s="5" t="s">
        <v>99</v>
      </c>
      <c r="BT334" s="5" t="s">
        <v>99</v>
      </c>
      <c r="BU334" s="5" t="s">
        <v>99</v>
      </c>
      <c r="BV334" s="5" t="s">
        <v>99</v>
      </c>
      <c r="BW334" s="5" t="s">
        <v>99</v>
      </c>
      <c r="BX334" s="5" t="s">
        <v>99</v>
      </c>
      <c r="BY334" s="5" t="s">
        <v>99</v>
      </c>
      <c r="BZ334" s="5" t="s">
        <v>99</v>
      </c>
      <c r="CA334" s="5" t="s">
        <v>99</v>
      </c>
      <c r="CB334" s="5" t="s">
        <v>99</v>
      </c>
      <c r="CC334" s="5" t="s">
        <v>99</v>
      </c>
      <c r="CD334" s="5" t="s">
        <v>99</v>
      </c>
      <c r="CE334" s="5" t="s">
        <v>99</v>
      </c>
      <c r="CF334" s="5" t="s">
        <v>99</v>
      </c>
      <c r="CG334" s="5" t="s">
        <v>99</v>
      </c>
      <c r="CH334" s="5" t="s">
        <v>99</v>
      </c>
      <c r="CI334" s="5" t="s">
        <v>99</v>
      </c>
      <c r="CJ334" s="5" t="s">
        <v>2971</v>
      </c>
      <c r="CK334" s="28" t="s">
        <v>2972</v>
      </c>
      <c r="CL334" s="5" t="s">
        <v>99</v>
      </c>
      <c r="CM334" s="5" t="s">
        <v>99</v>
      </c>
      <c r="CN334" s="5" t="s">
        <v>99</v>
      </c>
      <c r="CO334" s="5" t="s">
        <v>99</v>
      </c>
      <c r="CP334" s="13" t="s">
        <v>2973</v>
      </c>
      <c r="CQ334" s="6"/>
      <c r="CR334" s="6"/>
      <c r="CS334" s="6"/>
      <c r="CT334" s="6"/>
      <c r="CU334" s="6"/>
      <c r="CV334" s="6"/>
      <c r="CW334" s="6"/>
      <c r="CX334" s="6"/>
      <c r="CY334" s="6"/>
      <c r="CZ334" s="6"/>
    </row>
    <row r="335">
      <c r="A335" s="5" t="s">
        <v>94</v>
      </c>
      <c r="B335" s="5" t="s">
        <v>1487</v>
      </c>
      <c r="C335" s="5" t="s">
        <v>2974</v>
      </c>
      <c r="D335" s="5">
        <v>116.0</v>
      </c>
      <c r="E335" s="5" t="s">
        <v>99</v>
      </c>
      <c r="F335" s="5">
        <v>1995.0</v>
      </c>
      <c r="G335" s="5" t="s">
        <v>665</v>
      </c>
      <c r="H335" s="5" t="s">
        <v>99</v>
      </c>
      <c r="I335" s="5" t="s">
        <v>208</v>
      </c>
      <c r="J335" s="5" t="s">
        <v>101</v>
      </c>
      <c r="K335" s="5" t="s">
        <v>102</v>
      </c>
      <c r="L335" s="5" t="s">
        <v>99</v>
      </c>
      <c r="M335" s="5" t="s">
        <v>219</v>
      </c>
      <c r="N335" s="5">
        <v>2.0</v>
      </c>
      <c r="O335" s="28" t="s">
        <v>2975</v>
      </c>
      <c r="P335" s="5" t="s">
        <v>99</v>
      </c>
      <c r="Q335" s="5" t="s">
        <v>2976</v>
      </c>
      <c r="R335" s="5" t="s">
        <v>99</v>
      </c>
      <c r="S335" s="5" t="s">
        <v>2977</v>
      </c>
      <c r="T335" s="5" t="s">
        <v>99</v>
      </c>
      <c r="U335" s="5" t="s">
        <v>99</v>
      </c>
      <c r="V335" s="5" t="s">
        <v>99</v>
      </c>
      <c r="W335" s="5" t="s">
        <v>99</v>
      </c>
      <c r="X335" s="5" t="s">
        <v>99</v>
      </c>
      <c r="Y335" s="5" t="s">
        <v>99</v>
      </c>
      <c r="Z335" s="5" t="s">
        <v>161</v>
      </c>
      <c r="AA335" s="5" t="s">
        <v>99</v>
      </c>
      <c r="AB335" s="5" t="s">
        <v>99</v>
      </c>
      <c r="AC335" s="5" t="s">
        <v>99</v>
      </c>
      <c r="AD335" s="5" t="s">
        <v>99</v>
      </c>
      <c r="AE335" s="5" t="s">
        <v>99</v>
      </c>
      <c r="AF335" s="5" t="s">
        <v>99</v>
      </c>
      <c r="AG335" s="5">
        <v>1.0</v>
      </c>
      <c r="AH335" s="5" t="s">
        <v>99</v>
      </c>
      <c r="AI335" s="5" t="s">
        <v>99</v>
      </c>
      <c r="AJ335" s="5" t="s">
        <v>99</v>
      </c>
      <c r="AK335" s="5" t="s">
        <v>99</v>
      </c>
      <c r="AL335" s="5">
        <v>1.0</v>
      </c>
      <c r="AM335" s="5">
        <v>3.5</v>
      </c>
      <c r="AN335" s="5" t="s">
        <v>99</v>
      </c>
      <c r="AO335" s="5" t="s">
        <v>99</v>
      </c>
      <c r="AP335" s="5" t="s">
        <v>99</v>
      </c>
      <c r="AQ335" s="5" t="s">
        <v>99</v>
      </c>
      <c r="AR335" s="5" t="s">
        <v>99</v>
      </c>
      <c r="AS335" s="5" t="s">
        <v>99</v>
      </c>
      <c r="AT335" s="5" t="s">
        <v>99</v>
      </c>
      <c r="AU335" s="5" t="s">
        <v>99</v>
      </c>
      <c r="AV335" s="5" t="s">
        <v>247</v>
      </c>
      <c r="AW335" s="5" t="s">
        <v>99</v>
      </c>
      <c r="AX335" s="5" t="s">
        <v>99</v>
      </c>
      <c r="AY335" s="5" t="s">
        <v>99</v>
      </c>
      <c r="AZ335" s="5" t="s">
        <v>99</v>
      </c>
      <c r="BA335" s="5" t="s">
        <v>99</v>
      </c>
      <c r="BB335" s="5" t="s">
        <v>99</v>
      </c>
      <c r="BC335" s="5" t="s">
        <v>99</v>
      </c>
      <c r="BD335" s="5" t="s">
        <v>99</v>
      </c>
      <c r="BE335" s="5" t="s">
        <v>99</v>
      </c>
      <c r="BF335" s="5" t="s">
        <v>99</v>
      </c>
      <c r="BG335" s="5" t="s">
        <v>99</v>
      </c>
      <c r="BH335" s="5" t="s">
        <v>99</v>
      </c>
      <c r="BI335" s="5" t="s">
        <v>99</v>
      </c>
      <c r="BJ335" s="5" t="s">
        <v>99</v>
      </c>
      <c r="BK335" s="5" t="s">
        <v>99</v>
      </c>
      <c r="BL335" s="5" t="s">
        <v>99</v>
      </c>
      <c r="BM335" s="5" t="s">
        <v>99</v>
      </c>
      <c r="BN335" s="5" t="s">
        <v>2978</v>
      </c>
      <c r="BO335" s="5" t="s">
        <v>99</v>
      </c>
      <c r="BP335" s="5" t="s">
        <v>99</v>
      </c>
      <c r="BQ335" s="5" t="s">
        <v>99</v>
      </c>
      <c r="BR335" s="5" t="s">
        <v>99</v>
      </c>
      <c r="BS335" s="5" t="s">
        <v>99</v>
      </c>
      <c r="BT335" s="5" t="s">
        <v>99</v>
      </c>
      <c r="BU335" s="5" t="s">
        <v>99</v>
      </c>
      <c r="BV335" s="5" t="s">
        <v>99</v>
      </c>
      <c r="BW335" s="5" t="s">
        <v>99</v>
      </c>
      <c r="BX335" s="5" t="s">
        <v>99</v>
      </c>
      <c r="BY335" s="5" t="s">
        <v>99</v>
      </c>
      <c r="BZ335" s="5" t="s">
        <v>99</v>
      </c>
      <c r="CA335" s="5" t="s">
        <v>99</v>
      </c>
      <c r="CB335" s="5" t="s">
        <v>99</v>
      </c>
      <c r="CC335" s="5" t="s">
        <v>99</v>
      </c>
      <c r="CD335" s="5" t="s">
        <v>99</v>
      </c>
      <c r="CE335" s="5" t="s">
        <v>99</v>
      </c>
      <c r="CF335" s="5" t="s">
        <v>99</v>
      </c>
      <c r="CG335" s="5" t="s">
        <v>99</v>
      </c>
      <c r="CH335" s="5" t="s">
        <v>99</v>
      </c>
      <c r="CI335" s="5" t="s">
        <v>99</v>
      </c>
      <c r="CJ335" s="5" t="s">
        <v>99</v>
      </c>
      <c r="CK335" s="28" t="s">
        <v>2979</v>
      </c>
      <c r="CL335" s="5" t="s">
        <v>99</v>
      </c>
      <c r="CM335" s="5" t="s">
        <v>99</v>
      </c>
      <c r="CN335" s="5" t="s">
        <v>99</v>
      </c>
      <c r="CO335" s="5" t="s">
        <v>99</v>
      </c>
      <c r="CP335" s="13" t="s">
        <v>2980</v>
      </c>
      <c r="CQ335" s="6"/>
      <c r="CR335" s="6"/>
      <c r="CS335" s="6"/>
      <c r="CT335" s="6"/>
      <c r="CU335" s="6"/>
      <c r="CV335" s="6"/>
      <c r="CW335" s="6"/>
      <c r="CX335" s="6"/>
      <c r="CY335" s="6"/>
      <c r="CZ335" s="6"/>
    </row>
    <row r="336">
      <c r="A336" s="5" t="s">
        <v>94</v>
      </c>
      <c r="B336" s="5" t="s">
        <v>1487</v>
      </c>
      <c r="C336" s="5" t="s">
        <v>2981</v>
      </c>
      <c r="D336" s="5">
        <v>13037.0</v>
      </c>
      <c r="E336" s="5" t="s">
        <v>97</v>
      </c>
      <c r="F336" s="5">
        <v>1970.0</v>
      </c>
      <c r="G336" s="5" t="s">
        <v>143</v>
      </c>
      <c r="H336" s="5" t="s">
        <v>99</v>
      </c>
      <c r="I336" s="5" t="s">
        <v>144</v>
      </c>
      <c r="J336" s="5" t="s">
        <v>118</v>
      </c>
      <c r="K336" s="5" t="s">
        <v>618</v>
      </c>
      <c r="L336" s="5" t="s">
        <v>99</v>
      </c>
      <c r="M336" s="5" t="s">
        <v>618</v>
      </c>
      <c r="N336" s="5">
        <v>1.0</v>
      </c>
      <c r="O336" s="28" t="s">
        <v>2982</v>
      </c>
      <c r="P336" s="5" t="s">
        <v>2983</v>
      </c>
      <c r="Q336" s="5" t="s">
        <v>2984</v>
      </c>
      <c r="R336" s="5" t="s">
        <v>2985</v>
      </c>
      <c r="S336" s="5" t="s">
        <v>2983</v>
      </c>
      <c r="T336" s="5" t="s">
        <v>99</v>
      </c>
      <c r="U336" s="5" t="s">
        <v>99</v>
      </c>
      <c r="V336" s="5" t="s">
        <v>99</v>
      </c>
      <c r="W336" s="5" t="s">
        <v>99</v>
      </c>
      <c r="X336" s="5">
        <v>1400.0</v>
      </c>
      <c r="Y336" s="5" t="s">
        <v>99</v>
      </c>
      <c r="Z336" s="5" t="s">
        <v>161</v>
      </c>
      <c r="AA336" s="5" t="s">
        <v>99</v>
      </c>
      <c r="AB336" s="5" t="s">
        <v>99</v>
      </c>
      <c r="AC336" s="5" t="s">
        <v>1705</v>
      </c>
      <c r="AD336" s="5" t="s">
        <v>99</v>
      </c>
      <c r="AE336" s="5" t="s">
        <v>99</v>
      </c>
      <c r="AF336" s="5" t="s">
        <v>99</v>
      </c>
      <c r="AG336" s="5" t="s">
        <v>99</v>
      </c>
      <c r="AH336" s="5" t="s">
        <v>99</v>
      </c>
      <c r="AI336" s="5" t="s">
        <v>99</v>
      </c>
      <c r="AJ336" s="5" t="s">
        <v>99</v>
      </c>
      <c r="AK336" s="5" t="s">
        <v>99</v>
      </c>
      <c r="AL336" s="5" t="s">
        <v>99</v>
      </c>
      <c r="AM336" s="5" t="s">
        <v>99</v>
      </c>
      <c r="AN336" s="5" t="s">
        <v>99</v>
      </c>
      <c r="AO336" s="5" t="s">
        <v>99</v>
      </c>
      <c r="AP336" s="5" t="s">
        <v>99</v>
      </c>
      <c r="AQ336" s="5" t="s">
        <v>99</v>
      </c>
      <c r="AR336" s="5" t="s">
        <v>99</v>
      </c>
      <c r="AS336" s="5" t="s">
        <v>99</v>
      </c>
      <c r="AT336" s="5" t="s">
        <v>99</v>
      </c>
      <c r="AU336" s="5" t="s">
        <v>99</v>
      </c>
      <c r="AV336" s="5" t="s">
        <v>99</v>
      </c>
      <c r="AW336" s="5" t="s">
        <v>99</v>
      </c>
      <c r="AX336" s="5" t="s">
        <v>99</v>
      </c>
      <c r="AY336" s="5" t="s">
        <v>99</v>
      </c>
      <c r="AZ336" s="5" t="s">
        <v>99</v>
      </c>
      <c r="BA336" s="5" t="s">
        <v>99</v>
      </c>
      <c r="BB336" s="5" t="s">
        <v>99</v>
      </c>
      <c r="BC336" s="5" t="s">
        <v>99</v>
      </c>
      <c r="BD336" s="5" t="s">
        <v>99</v>
      </c>
      <c r="BE336" s="5" t="s">
        <v>99</v>
      </c>
      <c r="BF336" s="5" t="s">
        <v>99</v>
      </c>
      <c r="BG336" s="5" t="s">
        <v>99</v>
      </c>
      <c r="BH336" s="5" t="s">
        <v>99</v>
      </c>
      <c r="BI336" s="5" t="s">
        <v>99</v>
      </c>
      <c r="BJ336" s="5" t="s">
        <v>99</v>
      </c>
      <c r="BK336" s="5" t="s">
        <v>99</v>
      </c>
      <c r="BL336" s="5" t="s">
        <v>99</v>
      </c>
      <c r="BM336" s="5" t="s">
        <v>99</v>
      </c>
      <c r="BN336" s="5" t="s">
        <v>2986</v>
      </c>
      <c r="BO336" s="5" t="s">
        <v>99</v>
      </c>
      <c r="BP336" s="5" t="s">
        <v>99</v>
      </c>
      <c r="BQ336" s="5" t="s">
        <v>99</v>
      </c>
      <c r="BR336" s="5" t="s">
        <v>99</v>
      </c>
      <c r="BS336" s="5" t="s">
        <v>99</v>
      </c>
      <c r="BT336" s="5" t="s">
        <v>99</v>
      </c>
      <c r="BU336" s="5" t="s">
        <v>99</v>
      </c>
      <c r="BV336" s="5" t="s">
        <v>99</v>
      </c>
      <c r="BW336" s="5" t="s">
        <v>99</v>
      </c>
      <c r="BX336" s="5" t="s">
        <v>99</v>
      </c>
      <c r="BY336" s="5" t="s">
        <v>99</v>
      </c>
      <c r="BZ336" s="5" t="s">
        <v>99</v>
      </c>
      <c r="CA336" s="5" t="s">
        <v>99</v>
      </c>
      <c r="CB336" s="5" t="s">
        <v>99</v>
      </c>
      <c r="CC336" s="5" t="s">
        <v>99</v>
      </c>
      <c r="CD336" s="5" t="s">
        <v>99</v>
      </c>
      <c r="CE336" s="5" t="s">
        <v>99</v>
      </c>
      <c r="CF336" s="5" t="s">
        <v>99</v>
      </c>
      <c r="CG336" s="5" t="s">
        <v>99</v>
      </c>
      <c r="CH336" s="5" t="s">
        <v>99</v>
      </c>
      <c r="CI336" s="5" t="s">
        <v>99</v>
      </c>
      <c r="CJ336" s="5" t="s">
        <v>2987</v>
      </c>
      <c r="CK336" s="28" t="s">
        <v>2988</v>
      </c>
      <c r="CL336" s="5" t="s">
        <v>99</v>
      </c>
      <c r="CM336" s="5" t="s">
        <v>99</v>
      </c>
      <c r="CN336" s="5" t="s">
        <v>99</v>
      </c>
      <c r="CO336" s="5" t="s">
        <v>99</v>
      </c>
      <c r="CP336" s="13" t="s">
        <v>2989</v>
      </c>
      <c r="CQ336" s="6"/>
      <c r="CR336" s="6"/>
      <c r="CS336" s="6"/>
      <c r="CT336" s="6"/>
      <c r="CU336" s="6"/>
      <c r="CV336" s="6"/>
      <c r="CW336" s="6"/>
      <c r="CX336" s="6"/>
      <c r="CY336" s="6"/>
      <c r="CZ336" s="6"/>
    </row>
    <row r="337">
      <c r="A337" s="5" t="s">
        <v>94</v>
      </c>
      <c r="B337" s="5" t="s">
        <v>1487</v>
      </c>
      <c r="C337" s="5" t="s">
        <v>2981</v>
      </c>
      <c r="D337" s="5">
        <v>7789.0</v>
      </c>
      <c r="E337" s="5" t="s">
        <v>99</v>
      </c>
      <c r="F337" s="5" t="s">
        <v>2176</v>
      </c>
      <c r="G337" s="5" t="s">
        <v>485</v>
      </c>
      <c r="H337" s="5" t="s">
        <v>99</v>
      </c>
      <c r="I337" s="5" t="s">
        <v>130</v>
      </c>
      <c r="J337" s="5" t="s">
        <v>118</v>
      </c>
      <c r="K337" s="5" t="s">
        <v>102</v>
      </c>
      <c r="L337" s="5" t="s">
        <v>618</v>
      </c>
      <c r="M337" s="5" t="s">
        <v>99</v>
      </c>
      <c r="N337" s="5">
        <v>1.0</v>
      </c>
      <c r="O337" s="28" t="s">
        <v>2990</v>
      </c>
      <c r="P337" s="28" t="s">
        <v>2991</v>
      </c>
      <c r="Q337" s="5" t="s">
        <v>2984</v>
      </c>
      <c r="R337" s="5" t="s">
        <v>2992</v>
      </c>
      <c r="S337" s="5" t="s">
        <v>2993</v>
      </c>
      <c r="T337" s="5" t="s">
        <v>99</v>
      </c>
      <c r="U337" s="5" t="s">
        <v>99</v>
      </c>
      <c r="V337" s="5" t="s">
        <v>99</v>
      </c>
      <c r="W337" s="5" t="s">
        <v>99</v>
      </c>
      <c r="X337" s="5" t="s">
        <v>99</v>
      </c>
      <c r="Y337" s="5" t="s">
        <v>99</v>
      </c>
      <c r="Z337" s="5" t="s">
        <v>99</v>
      </c>
      <c r="AA337" s="5" t="s">
        <v>99</v>
      </c>
      <c r="AB337" s="5" t="s">
        <v>99</v>
      </c>
      <c r="AC337" s="5" t="s">
        <v>99</v>
      </c>
      <c r="AD337" s="5" t="s">
        <v>99</v>
      </c>
      <c r="AE337" s="5" t="s">
        <v>99</v>
      </c>
      <c r="AF337" s="5" t="s">
        <v>99</v>
      </c>
      <c r="AG337" s="5" t="s">
        <v>99</v>
      </c>
      <c r="AH337" s="5" t="s">
        <v>99</v>
      </c>
      <c r="AI337" s="5" t="s">
        <v>99</v>
      </c>
      <c r="AJ337" s="5" t="s">
        <v>99</v>
      </c>
      <c r="AK337" s="5" t="s">
        <v>99</v>
      </c>
      <c r="AL337" s="5" t="s">
        <v>99</v>
      </c>
      <c r="AM337" s="5" t="s">
        <v>99</v>
      </c>
      <c r="AN337" s="5" t="s">
        <v>99</v>
      </c>
      <c r="AO337" s="5" t="s">
        <v>99</v>
      </c>
      <c r="AP337" s="5" t="s">
        <v>99</v>
      </c>
      <c r="AQ337" s="5" t="s">
        <v>99</v>
      </c>
      <c r="AR337" s="5" t="s">
        <v>99</v>
      </c>
      <c r="AS337" s="5" t="s">
        <v>99</v>
      </c>
      <c r="AT337" s="5" t="s">
        <v>99</v>
      </c>
      <c r="AU337" s="5" t="s">
        <v>99</v>
      </c>
      <c r="AV337" s="5" t="s">
        <v>99</v>
      </c>
      <c r="AW337" s="5" t="s">
        <v>99</v>
      </c>
      <c r="AX337" s="5" t="s">
        <v>99</v>
      </c>
      <c r="AY337" s="5" t="s">
        <v>99</v>
      </c>
      <c r="AZ337" s="5" t="s">
        <v>99</v>
      </c>
      <c r="BA337" s="5" t="s">
        <v>99</v>
      </c>
      <c r="BB337" s="5" t="s">
        <v>99</v>
      </c>
      <c r="BC337" s="5" t="s">
        <v>99</v>
      </c>
      <c r="BD337" s="5" t="s">
        <v>99</v>
      </c>
      <c r="BE337" s="5" t="s">
        <v>99</v>
      </c>
      <c r="BF337" s="5" t="s">
        <v>99</v>
      </c>
      <c r="BG337" s="5" t="s">
        <v>99</v>
      </c>
      <c r="BH337" s="5" t="s">
        <v>99</v>
      </c>
      <c r="BI337" s="5" t="s">
        <v>99</v>
      </c>
      <c r="BJ337" s="5" t="s">
        <v>99</v>
      </c>
      <c r="BK337" s="5" t="s">
        <v>99</v>
      </c>
      <c r="BL337" s="5" t="s">
        <v>99</v>
      </c>
      <c r="BM337" s="5" t="s">
        <v>99</v>
      </c>
      <c r="BN337" s="5" t="s">
        <v>99</v>
      </c>
      <c r="BO337" s="5" t="s">
        <v>99</v>
      </c>
      <c r="BP337" s="5" t="s">
        <v>99</v>
      </c>
      <c r="BQ337" s="5" t="s">
        <v>113</v>
      </c>
      <c r="BR337" s="5" t="s">
        <v>99</v>
      </c>
      <c r="BS337" s="5" t="s">
        <v>99</v>
      </c>
      <c r="BT337" s="5" t="s">
        <v>99</v>
      </c>
      <c r="BU337" s="5" t="s">
        <v>99</v>
      </c>
      <c r="BV337" s="5" t="s">
        <v>99</v>
      </c>
      <c r="BW337" s="5" t="s">
        <v>99</v>
      </c>
      <c r="BX337" s="5" t="s">
        <v>99</v>
      </c>
      <c r="BY337" s="5" t="s">
        <v>99</v>
      </c>
      <c r="BZ337" s="5" t="s">
        <v>99</v>
      </c>
      <c r="CA337" s="5" t="s">
        <v>99</v>
      </c>
      <c r="CB337" s="5" t="s">
        <v>99</v>
      </c>
      <c r="CC337" s="5" t="s">
        <v>99</v>
      </c>
      <c r="CD337" s="5" t="s">
        <v>99</v>
      </c>
      <c r="CE337" s="5" t="s">
        <v>99</v>
      </c>
      <c r="CF337" s="5" t="s">
        <v>99</v>
      </c>
      <c r="CG337" s="5" t="s">
        <v>99</v>
      </c>
      <c r="CH337" s="5" t="s">
        <v>99</v>
      </c>
      <c r="CI337" s="5" t="s">
        <v>99</v>
      </c>
      <c r="CJ337" s="5" t="s">
        <v>2994</v>
      </c>
      <c r="CK337" s="5" t="s">
        <v>99</v>
      </c>
      <c r="CL337" s="5" t="s">
        <v>99</v>
      </c>
      <c r="CM337" s="5" t="s">
        <v>99</v>
      </c>
      <c r="CN337" s="5" t="s">
        <v>99</v>
      </c>
      <c r="CO337" s="5" t="s">
        <v>99</v>
      </c>
      <c r="CP337" s="13" t="s">
        <v>2995</v>
      </c>
      <c r="CQ337" s="6"/>
      <c r="CR337" s="6"/>
      <c r="CS337" s="6"/>
      <c r="CT337" s="6"/>
      <c r="CU337" s="6"/>
      <c r="CV337" s="6"/>
      <c r="CW337" s="6"/>
      <c r="CX337" s="6"/>
      <c r="CY337" s="6"/>
      <c r="CZ337" s="6"/>
    </row>
    <row r="338">
      <c r="A338" s="5" t="s">
        <v>94</v>
      </c>
      <c r="B338" s="5" t="s">
        <v>1487</v>
      </c>
      <c r="C338" s="5" t="s">
        <v>2981</v>
      </c>
      <c r="D338" s="5">
        <v>531.0</v>
      </c>
      <c r="E338" s="5" t="s">
        <v>99</v>
      </c>
      <c r="F338" s="5">
        <v>1994.0</v>
      </c>
      <c r="G338" s="5" t="s">
        <v>99</v>
      </c>
      <c r="H338" s="5" t="s">
        <v>99</v>
      </c>
      <c r="I338" s="5" t="s">
        <v>130</v>
      </c>
      <c r="J338" s="5" t="s">
        <v>101</v>
      </c>
      <c r="K338" s="5" t="s">
        <v>102</v>
      </c>
      <c r="L338" s="5" t="s">
        <v>99</v>
      </c>
      <c r="M338" s="5" t="s">
        <v>99</v>
      </c>
      <c r="N338" s="5">
        <v>1.0</v>
      </c>
      <c r="O338" s="28" t="s">
        <v>2996</v>
      </c>
      <c r="P338" s="5" t="s">
        <v>2997</v>
      </c>
      <c r="Q338" s="5" t="s">
        <v>2998</v>
      </c>
      <c r="R338" s="5" t="s">
        <v>2999</v>
      </c>
      <c r="S338" s="5" t="s">
        <v>99</v>
      </c>
      <c r="T338" s="5" t="s">
        <v>99</v>
      </c>
      <c r="U338" s="5" t="s">
        <v>99</v>
      </c>
      <c r="V338" s="5" t="s">
        <v>99</v>
      </c>
      <c r="W338" s="5" t="s">
        <v>99</v>
      </c>
      <c r="X338" s="5">
        <v>1600.0</v>
      </c>
      <c r="Y338" s="5" t="s">
        <v>99</v>
      </c>
      <c r="Z338" s="5" t="s">
        <v>255</v>
      </c>
      <c r="AA338" s="5" t="s">
        <v>99</v>
      </c>
      <c r="AB338" s="5" t="s">
        <v>99</v>
      </c>
      <c r="AC338" s="5" t="s">
        <v>421</v>
      </c>
      <c r="AD338" s="5" t="s">
        <v>99</v>
      </c>
      <c r="AE338" s="5" t="s">
        <v>99</v>
      </c>
      <c r="AF338" s="5" t="s">
        <v>99</v>
      </c>
      <c r="AG338" s="5">
        <v>2.0</v>
      </c>
      <c r="AH338" s="15" t="s">
        <v>99</v>
      </c>
      <c r="AI338" s="22" t="s">
        <v>99</v>
      </c>
      <c r="AJ338" s="25" t="s">
        <v>99</v>
      </c>
      <c r="AK338" s="5" t="s">
        <v>99</v>
      </c>
      <c r="AL338" s="5">
        <v>1.0</v>
      </c>
      <c r="AM338" s="5" t="s">
        <v>99</v>
      </c>
      <c r="AN338" s="5" t="s">
        <v>99</v>
      </c>
      <c r="AO338" s="5" t="s">
        <v>99</v>
      </c>
      <c r="AP338" s="5" t="s">
        <v>99</v>
      </c>
      <c r="AQ338" s="5" t="s">
        <v>99</v>
      </c>
      <c r="AR338" s="5" t="s">
        <v>99</v>
      </c>
      <c r="AS338" s="5" t="s">
        <v>99</v>
      </c>
      <c r="AT338" s="5" t="s">
        <v>99</v>
      </c>
      <c r="AU338" s="5" t="s">
        <v>99</v>
      </c>
      <c r="AV338" s="5" t="s">
        <v>110</v>
      </c>
      <c r="AW338" s="5" t="s">
        <v>99</v>
      </c>
      <c r="AX338" s="5" t="s">
        <v>99</v>
      </c>
      <c r="AY338" s="5" t="s">
        <v>99</v>
      </c>
      <c r="AZ338" s="5" t="s">
        <v>99</v>
      </c>
      <c r="BA338" s="5" t="s">
        <v>99</v>
      </c>
      <c r="BB338" s="5" t="s">
        <v>99</v>
      </c>
      <c r="BC338" s="5" t="s">
        <v>99</v>
      </c>
      <c r="BD338" s="5" t="s">
        <v>99</v>
      </c>
      <c r="BE338" s="5" t="s">
        <v>99</v>
      </c>
      <c r="BF338" s="5" t="s">
        <v>99</v>
      </c>
      <c r="BG338" s="5" t="s">
        <v>99</v>
      </c>
      <c r="BH338" s="5" t="s">
        <v>99</v>
      </c>
      <c r="BI338" s="5" t="s">
        <v>99</v>
      </c>
      <c r="BJ338" s="5" t="s">
        <v>99</v>
      </c>
      <c r="BK338" s="5" t="s">
        <v>99</v>
      </c>
      <c r="BL338" s="5" t="s">
        <v>986</v>
      </c>
      <c r="BM338" s="5" t="s">
        <v>99</v>
      </c>
      <c r="BN338" s="5" t="s">
        <v>3000</v>
      </c>
      <c r="BO338" s="5" t="s">
        <v>99</v>
      </c>
      <c r="BP338" s="5" t="s">
        <v>99</v>
      </c>
      <c r="BQ338" s="5" t="s">
        <v>99</v>
      </c>
      <c r="BR338" s="5" t="s">
        <v>99</v>
      </c>
      <c r="BS338" s="5" t="s">
        <v>99</v>
      </c>
      <c r="BT338" s="5" t="s">
        <v>99</v>
      </c>
      <c r="BU338" s="5" t="s">
        <v>99</v>
      </c>
      <c r="BV338" s="5" t="s">
        <v>99</v>
      </c>
      <c r="BW338" s="5" t="s">
        <v>99</v>
      </c>
      <c r="BX338" s="5" t="s">
        <v>99</v>
      </c>
      <c r="BY338" s="5" t="s">
        <v>99</v>
      </c>
      <c r="BZ338" s="5" t="s">
        <v>99</v>
      </c>
      <c r="CA338" s="5" t="s">
        <v>99</v>
      </c>
      <c r="CB338" s="5" t="s">
        <v>99</v>
      </c>
      <c r="CC338" s="5" t="s">
        <v>99</v>
      </c>
      <c r="CD338" s="5" t="s">
        <v>99</v>
      </c>
      <c r="CE338" s="5" t="s">
        <v>99</v>
      </c>
      <c r="CF338" s="5" t="s">
        <v>99</v>
      </c>
      <c r="CG338" s="5" t="s">
        <v>99</v>
      </c>
      <c r="CH338" s="5" t="s">
        <v>99</v>
      </c>
      <c r="CI338" s="5" t="s">
        <v>99</v>
      </c>
      <c r="CJ338" s="5" t="s">
        <v>3001</v>
      </c>
      <c r="CK338" s="28" t="s">
        <v>3002</v>
      </c>
      <c r="CL338" s="5" t="s">
        <v>99</v>
      </c>
      <c r="CM338" s="5" t="s">
        <v>99</v>
      </c>
      <c r="CN338" s="5" t="s">
        <v>99</v>
      </c>
      <c r="CO338" s="5" t="s">
        <v>99</v>
      </c>
      <c r="CP338" s="13" t="s">
        <v>3003</v>
      </c>
      <c r="CQ338" s="6"/>
      <c r="CR338" s="6"/>
      <c r="CS338" s="6"/>
      <c r="CT338" s="6"/>
      <c r="CU338" s="6"/>
      <c r="CV338" s="6"/>
      <c r="CW338" s="6"/>
      <c r="CX338" s="6"/>
      <c r="CY338" s="6"/>
      <c r="CZ338" s="6"/>
    </row>
    <row r="339">
      <c r="A339" s="5" t="s">
        <v>94</v>
      </c>
      <c r="B339" s="5" t="s">
        <v>1487</v>
      </c>
      <c r="C339" s="5" t="s">
        <v>2981</v>
      </c>
      <c r="D339" s="5">
        <v>109.0</v>
      </c>
      <c r="E339" s="5" t="s">
        <v>99</v>
      </c>
      <c r="F339" s="5">
        <v>1995.0</v>
      </c>
      <c r="G339" s="5" t="s">
        <v>143</v>
      </c>
      <c r="H339" s="5" t="s">
        <v>99</v>
      </c>
      <c r="I339" s="5" t="s">
        <v>144</v>
      </c>
      <c r="J339" s="5" t="s">
        <v>101</v>
      </c>
      <c r="K339" s="5" t="s">
        <v>102</v>
      </c>
      <c r="L339" s="5" t="s">
        <v>99</v>
      </c>
      <c r="M339" s="5" t="s">
        <v>131</v>
      </c>
      <c r="N339" s="5">
        <v>2.0</v>
      </c>
      <c r="O339" s="28" t="s">
        <v>3004</v>
      </c>
      <c r="P339" s="5" t="s">
        <v>3005</v>
      </c>
      <c r="Q339" s="5" t="s">
        <v>2357</v>
      </c>
      <c r="R339" s="5" t="s">
        <v>2425</v>
      </c>
      <c r="S339" s="5" t="s">
        <v>99</v>
      </c>
      <c r="T339" s="5" t="s">
        <v>99</v>
      </c>
      <c r="U339" s="5" t="s">
        <v>99</v>
      </c>
      <c r="V339" s="5" t="s">
        <v>99</v>
      </c>
      <c r="W339" s="5" t="s">
        <v>99</v>
      </c>
      <c r="X339" s="5">
        <v>607.0</v>
      </c>
      <c r="Y339" s="5" t="s">
        <v>99</v>
      </c>
      <c r="Z339" s="5" t="s">
        <v>161</v>
      </c>
      <c r="AA339" s="5" t="s">
        <v>99</v>
      </c>
      <c r="AB339" s="5" t="s">
        <v>99</v>
      </c>
      <c r="AC339" s="5" t="s">
        <v>2605</v>
      </c>
      <c r="AD339" s="5" t="s">
        <v>1690</v>
      </c>
      <c r="AE339" s="5" t="s">
        <v>99</v>
      </c>
      <c r="AF339" s="5" t="s">
        <v>99</v>
      </c>
      <c r="AG339" s="5" t="s">
        <v>99</v>
      </c>
      <c r="AH339" s="27">
        <f t="shared" ref="AH339:AH340" si="84">CONVERT(AI339, "ft", "m")</f>
        <v>274.32</v>
      </c>
      <c r="AI339" s="8">
        <f>60*15</f>
        <v>900</v>
      </c>
      <c r="AJ339" s="24">
        <f t="shared" ref="AJ339:AJ340" si="85">CONVERT(AI339, "ft", "yd")</f>
        <v>300</v>
      </c>
      <c r="AK339" s="5" t="s">
        <v>99</v>
      </c>
      <c r="AL339" s="5">
        <v>1.0</v>
      </c>
      <c r="AM339" s="5" t="s">
        <v>99</v>
      </c>
      <c r="AN339" s="5" t="s">
        <v>99</v>
      </c>
      <c r="AO339" s="5" t="s">
        <v>99</v>
      </c>
      <c r="AP339" s="5" t="s">
        <v>99</v>
      </c>
      <c r="AQ339" s="5" t="s">
        <v>99</v>
      </c>
      <c r="AR339" s="5" t="s">
        <v>99</v>
      </c>
      <c r="AS339" s="5" t="s">
        <v>99</v>
      </c>
      <c r="AT339" s="5" t="s">
        <v>99</v>
      </c>
      <c r="AU339" s="5" t="s">
        <v>99</v>
      </c>
      <c r="AV339" s="5" t="s">
        <v>164</v>
      </c>
      <c r="AW339" s="5" t="s">
        <v>99</v>
      </c>
      <c r="AX339" s="5" t="s">
        <v>99</v>
      </c>
      <c r="AY339" s="5" t="s">
        <v>99</v>
      </c>
      <c r="AZ339" s="5" t="s">
        <v>99</v>
      </c>
      <c r="BA339" s="5" t="s">
        <v>99</v>
      </c>
      <c r="BB339" s="5" t="s">
        <v>99</v>
      </c>
      <c r="BC339" s="5" t="s">
        <v>99</v>
      </c>
      <c r="BD339" s="5" t="s">
        <v>99</v>
      </c>
      <c r="BE339" s="5" t="s">
        <v>312</v>
      </c>
      <c r="BF339" s="5" t="s">
        <v>99</v>
      </c>
      <c r="BG339" s="5" t="s">
        <v>99</v>
      </c>
      <c r="BH339" s="5" t="s">
        <v>99</v>
      </c>
      <c r="BI339" s="5" t="s">
        <v>99</v>
      </c>
      <c r="BJ339" s="5" t="s">
        <v>99</v>
      </c>
      <c r="BK339" s="5" t="s">
        <v>99</v>
      </c>
      <c r="BL339" s="5" t="s">
        <v>3006</v>
      </c>
      <c r="BM339" s="5" t="s">
        <v>99</v>
      </c>
      <c r="BN339" s="5" t="s">
        <v>3007</v>
      </c>
      <c r="BO339" s="5" t="s">
        <v>112</v>
      </c>
      <c r="BP339" s="5" t="s">
        <v>3008</v>
      </c>
      <c r="BQ339" s="5" t="s">
        <v>113</v>
      </c>
      <c r="BR339" s="5" t="s">
        <v>99</v>
      </c>
      <c r="BS339" s="5" t="s">
        <v>99</v>
      </c>
      <c r="BT339" s="5" t="s">
        <v>99</v>
      </c>
      <c r="BU339" s="5" t="s">
        <v>99</v>
      </c>
      <c r="BV339" s="5" t="s">
        <v>99</v>
      </c>
      <c r="BW339" s="5" t="s">
        <v>99</v>
      </c>
      <c r="BX339" s="5" t="s">
        <v>99</v>
      </c>
      <c r="BY339" s="5" t="s">
        <v>99</v>
      </c>
      <c r="BZ339" s="5" t="s">
        <v>99</v>
      </c>
      <c r="CA339" s="5" t="s">
        <v>99</v>
      </c>
      <c r="CB339" s="5" t="s">
        <v>99</v>
      </c>
      <c r="CC339" s="5" t="s">
        <v>99</v>
      </c>
      <c r="CD339" s="5" t="s">
        <v>99</v>
      </c>
      <c r="CE339" s="5" t="s">
        <v>99</v>
      </c>
      <c r="CF339" s="5" t="s">
        <v>99</v>
      </c>
      <c r="CG339" s="5" t="s">
        <v>99</v>
      </c>
      <c r="CH339" s="5" t="s">
        <v>99</v>
      </c>
      <c r="CI339" s="5" t="s">
        <v>99</v>
      </c>
      <c r="CJ339" s="5" t="s">
        <v>99</v>
      </c>
      <c r="CK339" s="28" t="s">
        <v>3009</v>
      </c>
      <c r="CL339" s="5" t="s">
        <v>99</v>
      </c>
      <c r="CM339" s="5" t="s">
        <v>99</v>
      </c>
      <c r="CN339" s="5" t="s">
        <v>99</v>
      </c>
      <c r="CO339" s="5" t="s">
        <v>99</v>
      </c>
      <c r="CP339" s="13" t="s">
        <v>3010</v>
      </c>
      <c r="CQ339" s="6"/>
      <c r="CR339" s="6"/>
      <c r="CS339" s="6"/>
      <c r="CT339" s="6"/>
      <c r="CU339" s="6"/>
      <c r="CV339" s="6"/>
      <c r="CW339" s="6"/>
      <c r="CX339" s="6"/>
      <c r="CY339" s="6"/>
      <c r="CZ339" s="6"/>
    </row>
    <row r="340">
      <c r="A340" s="5" t="s">
        <v>94</v>
      </c>
      <c r="B340" s="5" t="s">
        <v>1487</v>
      </c>
      <c r="C340" s="5" t="s">
        <v>2981</v>
      </c>
      <c r="D340" s="5">
        <v>3624.0</v>
      </c>
      <c r="E340" s="5" t="s">
        <v>99</v>
      </c>
      <c r="F340" s="5">
        <v>2002.0</v>
      </c>
      <c r="G340" s="5" t="s">
        <v>389</v>
      </c>
      <c r="H340" s="5">
        <v>9.0</v>
      </c>
      <c r="I340" s="5" t="s">
        <v>100</v>
      </c>
      <c r="J340" s="5" t="s">
        <v>101</v>
      </c>
      <c r="K340" s="5" t="s">
        <v>102</v>
      </c>
      <c r="L340" s="5" t="s">
        <v>99</v>
      </c>
      <c r="M340" s="5" t="s">
        <v>209</v>
      </c>
      <c r="N340" s="5">
        <v>2.0</v>
      </c>
      <c r="O340" s="28" t="s">
        <v>3011</v>
      </c>
      <c r="P340" s="5" t="s">
        <v>3012</v>
      </c>
      <c r="Q340" s="5" t="s">
        <v>3013</v>
      </c>
      <c r="R340" s="5" t="s">
        <v>2425</v>
      </c>
      <c r="S340" s="5" t="s">
        <v>3014</v>
      </c>
      <c r="T340" s="5" t="s">
        <v>99</v>
      </c>
      <c r="U340" s="5" t="s">
        <v>99</v>
      </c>
      <c r="V340" s="5" t="s">
        <v>99</v>
      </c>
      <c r="W340" s="5" t="s">
        <v>99</v>
      </c>
      <c r="X340" s="5">
        <v>2115.0</v>
      </c>
      <c r="Y340" s="5" t="s">
        <v>99</v>
      </c>
      <c r="Z340" s="5" t="s">
        <v>255</v>
      </c>
      <c r="AA340" s="5" t="s">
        <v>214</v>
      </c>
      <c r="AB340" s="5">
        <v>17.0</v>
      </c>
      <c r="AC340" s="5" t="s">
        <v>3015</v>
      </c>
      <c r="AD340" s="5" t="s">
        <v>3016</v>
      </c>
      <c r="AE340" s="5" t="s">
        <v>99</v>
      </c>
      <c r="AF340" s="5" t="s">
        <v>99</v>
      </c>
      <c r="AG340" s="5" t="s">
        <v>99</v>
      </c>
      <c r="AH340" s="27">
        <f t="shared" si="84"/>
        <v>0.6096</v>
      </c>
      <c r="AI340" s="22">
        <v>2.0</v>
      </c>
      <c r="AJ340" s="24">
        <f t="shared" si="85"/>
        <v>0.6666666667</v>
      </c>
      <c r="AK340" s="5" t="s">
        <v>99</v>
      </c>
      <c r="AL340" s="5">
        <v>1.0</v>
      </c>
      <c r="AM340" s="5">
        <v>8.5</v>
      </c>
      <c r="AN340" s="5" t="s">
        <v>99</v>
      </c>
      <c r="AO340" s="5" t="s">
        <v>99</v>
      </c>
      <c r="AP340" s="5" t="s">
        <v>99</v>
      </c>
      <c r="AQ340" s="5" t="s">
        <v>99</v>
      </c>
      <c r="AR340" s="5" t="s">
        <v>99</v>
      </c>
      <c r="AS340" s="5" t="s">
        <v>99</v>
      </c>
      <c r="AT340" s="5" t="s">
        <v>99</v>
      </c>
      <c r="AU340" s="5" t="s">
        <v>99</v>
      </c>
      <c r="AV340" s="5" t="s">
        <v>110</v>
      </c>
      <c r="AW340" s="5" t="s">
        <v>99</v>
      </c>
      <c r="AX340" s="5" t="s">
        <v>99</v>
      </c>
      <c r="AY340" s="5" t="s">
        <v>99</v>
      </c>
      <c r="AZ340" s="5" t="s">
        <v>99</v>
      </c>
      <c r="BA340" s="5" t="s">
        <v>99</v>
      </c>
      <c r="BB340" s="5" t="s">
        <v>99</v>
      </c>
      <c r="BC340" s="5" t="s">
        <v>99</v>
      </c>
      <c r="BD340" s="5" t="s">
        <v>99</v>
      </c>
      <c r="BE340" s="5" t="s">
        <v>99</v>
      </c>
      <c r="BF340" s="5" t="s">
        <v>614</v>
      </c>
      <c r="BG340" s="5" t="s">
        <v>99</v>
      </c>
      <c r="BH340" s="5" t="s">
        <v>99</v>
      </c>
      <c r="BI340" s="5" t="s">
        <v>372</v>
      </c>
      <c r="BJ340" s="5" t="s">
        <v>99</v>
      </c>
      <c r="BK340" s="5" t="s">
        <v>99</v>
      </c>
      <c r="BL340" s="5" t="s">
        <v>986</v>
      </c>
      <c r="BM340" s="5" t="s">
        <v>99</v>
      </c>
      <c r="BN340" s="5" t="s">
        <v>209</v>
      </c>
      <c r="BO340" s="5" t="s">
        <v>99</v>
      </c>
      <c r="BP340" s="5" t="s">
        <v>1352</v>
      </c>
      <c r="BQ340" s="5" t="s">
        <v>113</v>
      </c>
      <c r="BR340" s="5" t="s">
        <v>99</v>
      </c>
      <c r="BS340" s="5" t="s">
        <v>99</v>
      </c>
      <c r="BT340" s="5" t="s">
        <v>99</v>
      </c>
      <c r="BU340" s="5" t="s">
        <v>99</v>
      </c>
      <c r="BV340" s="5" t="s">
        <v>99</v>
      </c>
      <c r="BW340" s="5" t="s">
        <v>99</v>
      </c>
      <c r="BX340" s="5" t="s">
        <v>99</v>
      </c>
      <c r="BY340" s="5" t="s">
        <v>99</v>
      </c>
      <c r="BZ340" s="5" t="s">
        <v>99</v>
      </c>
      <c r="CA340" s="5" t="s">
        <v>99</v>
      </c>
      <c r="CB340" s="5" t="s">
        <v>99</v>
      </c>
      <c r="CC340" s="5" t="s">
        <v>99</v>
      </c>
      <c r="CD340" s="5" t="s">
        <v>99</v>
      </c>
      <c r="CE340" s="5" t="s">
        <v>99</v>
      </c>
      <c r="CF340" s="5" t="s">
        <v>99</v>
      </c>
      <c r="CG340" s="5" t="s">
        <v>99</v>
      </c>
      <c r="CH340" s="5" t="s">
        <v>99</v>
      </c>
      <c r="CI340" s="5" t="s">
        <v>99</v>
      </c>
      <c r="CJ340" s="5" t="s">
        <v>99</v>
      </c>
      <c r="CK340" s="28" t="s">
        <v>3017</v>
      </c>
      <c r="CL340" s="5" t="s">
        <v>99</v>
      </c>
      <c r="CM340" s="5" t="s">
        <v>99</v>
      </c>
      <c r="CN340" s="5" t="s">
        <v>99</v>
      </c>
      <c r="CO340" s="5" t="s">
        <v>99</v>
      </c>
      <c r="CP340" s="13" t="s">
        <v>3018</v>
      </c>
      <c r="CQ340" s="6"/>
      <c r="CR340" s="6"/>
      <c r="CS340" s="6"/>
      <c r="CT340" s="6"/>
      <c r="CU340" s="6"/>
      <c r="CV340" s="6"/>
      <c r="CW340" s="6"/>
      <c r="CX340" s="6"/>
      <c r="CY340" s="6"/>
      <c r="CZ340" s="6"/>
    </row>
    <row r="341">
      <c r="A341" s="5" t="s">
        <v>94</v>
      </c>
      <c r="B341" s="5" t="s">
        <v>1487</v>
      </c>
      <c r="C341" s="5" t="s">
        <v>2981</v>
      </c>
      <c r="D341" s="5">
        <v>5053.0</v>
      </c>
      <c r="E341" s="5" t="s">
        <v>99</v>
      </c>
      <c r="F341" s="5">
        <v>2002.0</v>
      </c>
      <c r="G341" s="5" t="s">
        <v>485</v>
      </c>
      <c r="H341" s="5">
        <v>5.0</v>
      </c>
      <c r="I341" s="5" t="s">
        <v>130</v>
      </c>
      <c r="J341" s="5" t="s">
        <v>118</v>
      </c>
      <c r="K341" s="5" t="s">
        <v>193</v>
      </c>
      <c r="L341" s="5" t="s">
        <v>99</v>
      </c>
      <c r="M341" s="5" t="s">
        <v>99</v>
      </c>
      <c r="N341" s="5">
        <v>2.0</v>
      </c>
      <c r="O341" s="28" t="s">
        <v>3019</v>
      </c>
      <c r="P341" s="5" t="s">
        <v>2985</v>
      </c>
      <c r="Q341" s="5" t="s">
        <v>3020</v>
      </c>
      <c r="R341" s="5" t="s">
        <v>2985</v>
      </c>
      <c r="S341" s="5" t="s">
        <v>99</v>
      </c>
      <c r="T341" s="5" t="s">
        <v>99</v>
      </c>
      <c r="U341" s="5" t="s">
        <v>99</v>
      </c>
      <c r="V341" s="5" t="s">
        <v>99</v>
      </c>
      <c r="W341" s="5" t="s">
        <v>99</v>
      </c>
      <c r="X341" s="5">
        <v>2100.0</v>
      </c>
      <c r="Y341" s="5" t="s">
        <v>99</v>
      </c>
      <c r="Z341" s="5" t="s">
        <v>255</v>
      </c>
      <c r="AA341" s="5" t="s">
        <v>214</v>
      </c>
      <c r="AB341" s="5">
        <v>1.0</v>
      </c>
      <c r="AC341" s="5" t="s">
        <v>279</v>
      </c>
      <c r="AD341" s="5" t="s">
        <v>395</v>
      </c>
      <c r="AE341" s="5" t="s">
        <v>99</v>
      </c>
      <c r="AF341" s="5" t="s">
        <v>99</v>
      </c>
      <c r="AG341" s="5" t="s">
        <v>99</v>
      </c>
      <c r="AH341" s="5" t="s">
        <v>99</v>
      </c>
      <c r="AI341" s="5" t="s">
        <v>99</v>
      </c>
      <c r="AJ341" s="5" t="s">
        <v>99</v>
      </c>
      <c r="AK341" s="5" t="s">
        <v>99</v>
      </c>
      <c r="AL341" s="5" t="s">
        <v>99</v>
      </c>
      <c r="AM341" s="5" t="s">
        <v>99</v>
      </c>
      <c r="AN341" s="5" t="s">
        <v>99</v>
      </c>
      <c r="AO341" s="5" t="s">
        <v>99</v>
      </c>
      <c r="AP341" s="5" t="s">
        <v>99</v>
      </c>
      <c r="AQ341" s="5" t="s">
        <v>99</v>
      </c>
      <c r="AR341" s="5" t="s">
        <v>99</v>
      </c>
      <c r="AS341" s="5" t="s">
        <v>99</v>
      </c>
      <c r="AT341" s="5" t="s">
        <v>99</v>
      </c>
      <c r="AU341" s="5" t="s">
        <v>99</v>
      </c>
      <c r="AV341" s="5" t="s">
        <v>99</v>
      </c>
      <c r="AW341" s="5" t="s">
        <v>99</v>
      </c>
      <c r="AX341" s="5" t="s">
        <v>99</v>
      </c>
      <c r="AY341" s="5" t="s">
        <v>99</v>
      </c>
      <c r="AZ341" s="5" t="s">
        <v>99</v>
      </c>
      <c r="BA341" s="5" t="s">
        <v>99</v>
      </c>
      <c r="BB341" s="5" t="s">
        <v>99</v>
      </c>
      <c r="BC341" s="5" t="s">
        <v>99</v>
      </c>
      <c r="BD341" s="5" t="s">
        <v>99</v>
      </c>
      <c r="BE341" s="5" t="s">
        <v>99</v>
      </c>
      <c r="BF341" s="5" t="s">
        <v>99</v>
      </c>
      <c r="BG341" s="5" t="s">
        <v>99</v>
      </c>
      <c r="BH341" s="5" t="s">
        <v>99</v>
      </c>
      <c r="BI341" s="5" t="s">
        <v>99</v>
      </c>
      <c r="BJ341" s="5" t="s">
        <v>99</v>
      </c>
      <c r="BK341" s="5" t="s">
        <v>99</v>
      </c>
      <c r="BL341" s="5" t="s">
        <v>99</v>
      </c>
      <c r="BM341" s="5" t="s">
        <v>99</v>
      </c>
      <c r="BN341" s="5" t="s">
        <v>99</v>
      </c>
      <c r="BO341" s="5" t="s">
        <v>99</v>
      </c>
      <c r="BP341" s="5" t="s">
        <v>99</v>
      </c>
      <c r="BQ341" s="5" t="s">
        <v>99</v>
      </c>
      <c r="BR341" s="5" t="s">
        <v>3021</v>
      </c>
      <c r="BS341" s="5" t="s">
        <v>99</v>
      </c>
      <c r="BT341" s="5" t="s">
        <v>99</v>
      </c>
      <c r="BU341" s="5" t="s">
        <v>99</v>
      </c>
      <c r="BV341" s="5" t="s">
        <v>99</v>
      </c>
      <c r="BW341" s="5" t="s">
        <v>99</v>
      </c>
      <c r="BX341" s="5" t="s">
        <v>99</v>
      </c>
      <c r="BY341" s="5" t="s">
        <v>99</v>
      </c>
      <c r="BZ341" s="5" t="s">
        <v>99</v>
      </c>
      <c r="CA341" s="5" t="s">
        <v>99</v>
      </c>
      <c r="CB341" s="5" t="s">
        <v>99</v>
      </c>
      <c r="CC341" s="5" t="s">
        <v>99</v>
      </c>
      <c r="CD341" s="5" t="s">
        <v>99</v>
      </c>
      <c r="CE341" s="5" t="s">
        <v>99</v>
      </c>
      <c r="CF341" s="5" t="s">
        <v>99</v>
      </c>
      <c r="CG341" s="5" t="s">
        <v>99</v>
      </c>
      <c r="CH341" s="5" t="s">
        <v>99</v>
      </c>
      <c r="CI341" s="5" t="s">
        <v>99</v>
      </c>
      <c r="CJ341" s="5" t="s">
        <v>99</v>
      </c>
      <c r="CK341" s="28" t="s">
        <v>3022</v>
      </c>
      <c r="CL341" s="5" t="s">
        <v>99</v>
      </c>
      <c r="CM341" s="5" t="s">
        <v>99</v>
      </c>
      <c r="CN341" s="5" t="s">
        <v>99</v>
      </c>
      <c r="CO341" s="5" t="s">
        <v>99</v>
      </c>
      <c r="CP341" s="13" t="s">
        <v>3023</v>
      </c>
      <c r="CQ341" s="6"/>
      <c r="CR341" s="6"/>
      <c r="CS341" s="6"/>
      <c r="CT341" s="6"/>
      <c r="CU341" s="6"/>
      <c r="CV341" s="6"/>
      <c r="CW341" s="6"/>
      <c r="CX341" s="6"/>
      <c r="CY341" s="6"/>
      <c r="CZ341" s="6"/>
    </row>
    <row r="342">
      <c r="A342" s="5" t="s">
        <v>94</v>
      </c>
      <c r="B342" s="5" t="s">
        <v>1487</v>
      </c>
      <c r="C342" s="5" t="s">
        <v>2981</v>
      </c>
      <c r="D342" s="5">
        <v>24318.0</v>
      </c>
      <c r="E342" s="5" t="s">
        <v>1737</v>
      </c>
      <c r="F342" s="5">
        <v>2008.0</v>
      </c>
      <c r="G342" s="5" t="s">
        <v>143</v>
      </c>
      <c r="H342" s="5">
        <v>31.0</v>
      </c>
      <c r="I342" s="5" t="s">
        <v>144</v>
      </c>
      <c r="J342" s="5" t="s">
        <v>101</v>
      </c>
      <c r="K342" s="5" t="s">
        <v>102</v>
      </c>
      <c r="L342" s="5" t="s">
        <v>99</v>
      </c>
      <c r="M342" s="5" t="s">
        <v>260</v>
      </c>
      <c r="N342" s="5">
        <v>1.0</v>
      </c>
      <c r="O342" s="28" t="s">
        <v>3024</v>
      </c>
      <c r="P342" s="5" t="s">
        <v>3025</v>
      </c>
      <c r="Q342" s="5" t="s">
        <v>3020</v>
      </c>
      <c r="R342" s="5" t="s">
        <v>3026</v>
      </c>
      <c r="S342" s="5" t="s">
        <v>99</v>
      </c>
      <c r="T342" s="5">
        <v>45.490044</v>
      </c>
      <c r="U342" s="5">
        <v>-122.276425</v>
      </c>
      <c r="V342" s="5" t="s">
        <v>99</v>
      </c>
      <c r="W342" s="5">
        <v>355.0</v>
      </c>
      <c r="X342" s="5">
        <v>1845.0</v>
      </c>
      <c r="Y342" s="5" t="s">
        <v>99</v>
      </c>
      <c r="Z342" s="5" t="s">
        <v>161</v>
      </c>
      <c r="AA342" s="5" t="s">
        <v>214</v>
      </c>
      <c r="AB342" s="5">
        <v>1.0</v>
      </c>
      <c r="AC342" s="5" t="s">
        <v>421</v>
      </c>
      <c r="AD342" s="5" t="s">
        <v>3027</v>
      </c>
      <c r="AE342" s="5" t="s">
        <v>99</v>
      </c>
      <c r="AF342" s="5" t="s">
        <v>99</v>
      </c>
      <c r="AG342" s="6">
        <f>5/60</f>
        <v>0.08333333333</v>
      </c>
      <c r="AH342" s="27">
        <f t="shared" ref="AH342:AH343" si="86">CONVERT(AI342, "ft", "m")</f>
        <v>22.86</v>
      </c>
      <c r="AI342" s="22">
        <v>75.0</v>
      </c>
      <c r="AJ342" s="24">
        <f t="shared" ref="AJ342:AJ343" si="87">CONVERT(AI342, "ft", "yd")</f>
        <v>25</v>
      </c>
      <c r="AK342" s="5" t="s">
        <v>99</v>
      </c>
      <c r="AL342" s="5">
        <v>1.0</v>
      </c>
      <c r="AM342" s="5">
        <v>7.5</v>
      </c>
      <c r="AN342" s="5" t="s">
        <v>99</v>
      </c>
      <c r="AO342" s="5" t="s">
        <v>99</v>
      </c>
      <c r="AP342" s="5" t="s">
        <v>99</v>
      </c>
      <c r="AQ342" s="5" t="s">
        <v>99</v>
      </c>
      <c r="AR342" s="5" t="s">
        <v>99</v>
      </c>
      <c r="AS342" s="5" t="s">
        <v>99</v>
      </c>
      <c r="AT342" s="5" t="s">
        <v>99</v>
      </c>
      <c r="AU342" s="5" t="s">
        <v>99</v>
      </c>
      <c r="AV342" s="5" t="s">
        <v>110</v>
      </c>
      <c r="AW342" s="5" t="s">
        <v>99</v>
      </c>
      <c r="AX342" s="5" t="s">
        <v>99</v>
      </c>
      <c r="AY342" s="5" t="s">
        <v>99</v>
      </c>
      <c r="AZ342" s="5" t="s">
        <v>99</v>
      </c>
      <c r="BA342" s="5" t="s">
        <v>99</v>
      </c>
      <c r="BB342" s="5" t="s">
        <v>99</v>
      </c>
      <c r="BC342" s="5" t="s">
        <v>975</v>
      </c>
      <c r="BD342" s="5" t="s">
        <v>99</v>
      </c>
      <c r="BE342" s="5" t="s">
        <v>99</v>
      </c>
      <c r="BF342" s="5" t="s">
        <v>614</v>
      </c>
      <c r="BG342" s="5" t="s">
        <v>112</v>
      </c>
      <c r="BH342" s="5" t="s">
        <v>99</v>
      </c>
      <c r="BI342" s="5" t="s">
        <v>372</v>
      </c>
      <c r="BJ342" s="5" t="s">
        <v>99</v>
      </c>
      <c r="BK342" s="5" t="s">
        <v>99</v>
      </c>
      <c r="BL342" s="5" t="s">
        <v>3028</v>
      </c>
      <c r="BM342" s="5" t="s">
        <v>99</v>
      </c>
      <c r="BN342" s="5" t="s">
        <v>3029</v>
      </c>
      <c r="BO342" s="5" t="s">
        <v>112</v>
      </c>
      <c r="BP342" s="5" t="s">
        <v>1352</v>
      </c>
      <c r="BQ342" s="5" t="s">
        <v>113</v>
      </c>
      <c r="BR342" s="5" t="s">
        <v>99</v>
      </c>
      <c r="BS342" s="5" t="s">
        <v>99</v>
      </c>
      <c r="BT342" s="5" t="s">
        <v>99</v>
      </c>
      <c r="BU342" s="5" t="s">
        <v>99</v>
      </c>
      <c r="BV342" s="5" t="s">
        <v>99</v>
      </c>
      <c r="BW342" s="5" t="s">
        <v>99</v>
      </c>
      <c r="BX342" s="5" t="s">
        <v>99</v>
      </c>
      <c r="BY342" s="5" t="s">
        <v>99</v>
      </c>
      <c r="BZ342" s="5" t="s">
        <v>99</v>
      </c>
      <c r="CA342" s="5" t="s">
        <v>99</v>
      </c>
      <c r="CB342" s="5" t="s">
        <v>99</v>
      </c>
      <c r="CC342" s="5" t="s">
        <v>99</v>
      </c>
      <c r="CD342" s="5" t="s">
        <v>99</v>
      </c>
      <c r="CE342" s="5" t="s">
        <v>99</v>
      </c>
      <c r="CF342" s="5" t="s">
        <v>99</v>
      </c>
      <c r="CG342" s="5" t="s">
        <v>99</v>
      </c>
      <c r="CH342" s="5" t="s">
        <v>99</v>
      </c>
      <c r="CI342" s="5" t="s">
        <v>99</v>
      </c>
      <c r="CJ342" s="5" t="s">
        <v>99</v>
      </c>
      <c r="CK342" s="28" t="s">
        <v>3030</v>
      </c>
      <c r="CL342" s="5" t="s">
        <v>112</v>
      </c>
      <c r="CM342" s="5" t="s">
        <v>112</v>
      </c>
      <c r="CN342" s="5" t="s">
        <v>99</v>
      </c>
      <c r="CO342" s="5" t="s">
        <v>99</v>
      </c>
      <c r="CP342" s="13" t="s">
        <v>3031</v>
      </c>
      <c r="CQ342" s="6"/>
      <c r="CR342" s="6"/>
      <c r="CS342" s="6"/>
      <c r="CT342" s="6"/>
      <c r="CU342" s="6"/>
      <c r="CV342" s="6"/>
      <c r="CW342" s="6"/>
      <c r="CX342" s="6"/>
      <c r="CY342" s="6"/>
      <c r="CZ342" s="6"/>
    </row>
    <row r="343">
      <c r="A343" s="5" t="s">
        <v>94</v>
      </c>
      <c r="B343" s="5" t="s">
        <v>1487</v>
      </c>
      <c r="C343" s="5" t="s">
        <v>3032</v>
      </c>
      <c r="D343" s="5">
        <v>24399.0</v>
      </c>
      <c r="E343" s="5" t="s">
        <v>2161</v>
      </c>
      <c r="F343" s="5">
        <v>1982.0</v>
      </c>
      <c r="G343" s="5" t="s">
        <v>485</v>
      </c>
      <c r="H343" s="5">
        <v>20.0</v>
      </c>
      <c r="I343" s="5" t="s">
        <v>130</v>
      </c>
      <c r="J343" s="5" t="s">
        <v>101</v>
      </c>
      <c r="K343" s="5" t="s">
        <v>102</v>
      </c>
      <c r="L343" s="5" t="s">
        <v>99</v>
      </c>
      <c r="M343" s="5" t="s">
        <v>131</v>
      </c>
      <c r="N343" s="5">
        <v>1.0</v>
      </c>
      <c r="O343" s="28" t="s">
        <v>3033</v>
      </c>
      <c r="P343" s="5" t="s">
        <v>3034</v>
      </c>
      <c r="Q343" s="5" t="s">
        <v>718</v>
      </c>
      <c r="R343" s="5" t="s">
        <v>2882</v>
      </c>
      <c r="S343" s="5" t="s">
        <v>99</v>
      </c>
      <c r="T343" s="5" t="s">
        <v>99</v>
      </c>
      <c r="U343" s="5" t="s">
        <v>99</v>
      </c>
      <c r="V343" s="5" t="s">
        <v>99</v>
      </c>
      <c r="W343" s="5" t="s">
        <v>99</v>
      </c>
      <c r="X343" s="5">
        <v>907.0</v>
      </c>
      <c r="Y343" s="5" t="s">
        <v>99</v>
      </c>
      <c r="Z343" s="5" t="s">
        <v>161</v>
      </c>
      <c r="AA343" s="5" t="s">
        <v>150</v>
      </c>
      <c r="AB343" s="5">
        <v>12.0</v>
      </c>
      <c r="AC343" s="5" t="s">
        <v>3035</v>
      </c>
      <c r="AD343" s="5" t="s">
        <v>3036</v>
      </c>
      <c r="AE343" s="5" t="s">
        <v>99</v>
      </c>
      <c r="AF343" s="5" t="s">
        <v>99</v>
      </c>
      <c r="AG343" s="5" t="s">
        <v>99</v>
      </c>
      <c r="AH343" s="27">
        <f t="shared" si="86"/>
        <v>182.88</v>
      </c>
      <c r="AI343" s="22">
        <v>600.0</v>
      </c>
      <c r="AJ343" s="24">
        <f t="shared" si="87"/>
        <v>200</v>
      </c>
      <c r="AK343" s="5" t="s">
        <v>99</v>
      </c>
      <c r="AL343" s="5">
        <v>2.0</v>
      </c>
      <c r="AM343" s="5">
        <v>7.0</v>
      </c>
      <c r="AN343" s="5">
        <v>3.5</v>
      </c>
      <c r="AO343" s="5" t="s">
        <v>99</v>
      </c>
      <c r="AP343" s="5" t="s">
        <v>99</v>
      </c>
      <c r="AQ343" s="5" t="s">
        <v>99</v>
      </c>
      <c r="AR343" s="5" t="s">
        <v>99</v>
      </c>
      <c r="AS343" s="5">
        <v>450.0</v>
      </c>
      <c r="AT343" s="5" t="s">
        <v>99</v>
      </c>
      <c r="AU343" s="5" t="s">
        <v>99</v>
      </c>
      <c r="AV343" s="5" t="s">
        <v>281</v>
      </c>
      <c r="AW343" s="5">
        <v>4.0</v>
      </c>
      <c r="AX343" s="5" t="s">
        <v>281</v>
      </c>
      <c r="AY343" s="5" t="s">
        <v>99</v>
      </c>
      <c r="AZ343" s="5" t="s">
        <v>99</v>
      </c>
      <c r="BA343" s="5" t="s">
        <v>99</v>
      </c>
      <c r="BB343" s="5" t="s">
        <v>99</v>
      </c>
      <c r="BC343" s="5" t="s">
        <v>99</v>
      </c>
      <c r="BD343" s="5" t="s">
        <v>99</v>
      </c>
      <c r="BE343" s="5" t="s">
        <v>312</v>
      </c>
      <c r="BF343" s="5" t="s">
        <v>650</v>
      </c>
      <c r="BG343" s="5" t="s">
        <v>99</v>
      </c>
      <c r="BH343" s="5" t="s">
        <v>99</v>
      </c>
      <c r="BI343" s="5" t="s">
        <v>746</v>
      </c>
      <c r="BJ343" s="5" t="s">
        <v>681</v>
      </c>
      <c r="BK343" s="5" t="s">
        <v>99</v>
      </c>
      <c r="BL343" s="5" t="s">
        <v>3037</v>
      </c>
      <c r="BM343" s="5" t="s">
        <v>99</v>
      </c>
      <c r="BN343" s="5" t="s">
        <v>3038</v>
      </c>
      <c r="BO343" s="5" t="s">
        <v>99</v>
      </c>
      <c r="BP343" s="5" t="s">
        <v>3039</v>
      </c>
      <c r="BQ343" s="5" t="s">
        <v>113</v>
      </c>
      <c r="BR343" s="5" t="s">
        <v>99</v>
      </c>
      <c r="BS343" s="5" t="s">
        <v>99</v>
      </c>
      <c r="BT343" s="5" t="s">
        <v>99</v>
      </c>
      <c r="BU343" s="5" t="s">
        <v>99</v>
      </c>
      <c r="BV343" s="5" t="s">
        <v>99</v>
      </c>
      <c r="BW343" s="5" t="s">
        <v>99</v>
      </c>
      <c r="BX343" s="5" t="s">
        <v>99</v>
      </c>
      <c r="BY343" s="5" t="s">
        <v>99</v>
      </c>
      <c r="BZ343" s="5" t="s">
        <v>99</v>
      </c>
      <c r="CA343" s="5" t="s">
        <v>99</v>
      </c>
      <c r="CB343" s="5" t="s">
        <v>99</v>
      </c>
      <c r="CC343" s="5" t="s">
        <v>99</v>
      </c>
      <c r="CD343" s="5" t="s">
        <v>99</v>
      </c>
      <c r="CE343" s="5" t="s">
        <v>99</v>
      </c>
      <c r="CF343" s="5" t="s">
        <v>99</v>
      </c>
      <c r="CG343" s="5" t="s">
        <v>99</v>
      </c>
      <c r="CH343" s="5" t="s">
        <v>99</v>
      </c>
      <c r="CI343" s="5" t="s">
        <v>99</v>
      </c>
      <c r="CJ343" s="5" t="s">
        <v>3040</v>
      </c>
      <c r="CK343" s="28" t="s">
        <v>3041</v>
      </c>
      <c r="CL343" s="5" t="s">
        <v>99</v>
      </c>
      <c r="CM343" s="5" t="s">
        <v>112</v>
      </c>
      <c r="CN343" s="5" t="s">
        <v>3042</v>
      </c>
      <c r="CO343" s="5" t="s">
        <v>99</v>
      </c>
      <c r="CP343" s="13" t="s">
        <v>3043</v>
      </c>
      <c r="CQ343" s="6"/>
      <c r="CR343" s="6"/>
      <c r="CS343" s="6"/>
      <c r="CT343" s="6"/>
      <c r="CU343" s="6"/>
      <c r="CV343" s="6"/>
      <c r="CW343" s="6"/>
      <c r="CX343" s="6"/>
      <c r="CY343" s="6"/>
      <c r="CZ343" s="6"/>
    </row>
    <row r="344">
      <c r="A344" s="5" t="s">
        <v>94</v>
      </c>
      <c r="B344" s="5" t="s">
        <v>1487</v>
      </c>
      <c r="C344" s="5" t="s">
        <v>3032</v>
      </c>
      <c r="D344" s="5">
        <v>8948.0</v>
      </c>
      <c r="E344" s="5" t="s">
        <v>97</v>
      </c>
      <c r="F344" s="5">
        <v>1991.0</v>
      </c>
      <c r="G344" s="5" t="s">
        <v>485</v>
      </c>
      <c r="H344" s="5" t="s">
        <v>99</v>
      </c>
      <c r="I344" s="5" t="s">
        <v>130</v>
      </c>
      <c r="J344" s="5" t="s">
        <v>118</v>
      </c>
      <c r="K344" s="5" t="s">
        <v>618</v>
      </c>
      <c r="L344" s="5" t="s">
        <v>99</v>
      </c>
      <c r="M344" s="5" t="s">
        <v>1526</v>
      </c>
      <c r="N344" s="5">
        <v>1.0</v>
      </c>
      <c r="O344" s="28" t="s">
        <v>3044</v>
      </c>
      <c r="P344" s="5" t="s">
        <v>3045</v>
      </c>
      <c r="Q344" s="5" t="s">
        <v>3046</v>
      </c>
      <c r="R344" s="5" t="s">
        <v>3047</v>
      </c>
      <c r="S344" s="5" t="s">
        <v>99</v>
      </c>
      <c r="T344" s="5" t="s">
        <v>99</v>
      </c>
      <c r="U344" s="5" t="s">
        <v>99</v>
      </c>
      <c r="V344" s="5" t="s">
        <v>99</v>
      </c>
      <c r="W344" s="5" t="s">
        <v>99</v>
      </c>
      <c r="X344" s="5">
        <v>907.0</v>
      </c>
      <c r="Y344" s="5" t="s">
        <v>99</v>
      </c>
      <c r="Z344" s="5" t="s">
        <v>802</v>
      </c>
      <c r="AA344" s="5" t="s">
        <v>99</v>
      </c>
      <c r="AB344" s="5" t="s">
        <v>99</v>
      </c>
      <c r="AC344" s="5" t="s">
        <v>279</v>
      </c>
      <c r="AD344" s="5" t="s">
        <v>99</v>
      </c>
      <c r="AE344" s="5" t="s">
        <v>99</v>
      </c>
      <c r="AF344" s="5" t="s">
        <v>99</v>
      </c>
      <c r="AG344" s="5" t="s">
        <v>99</v>
      </c>
      <c r="AH344" s="15" t="s">
        <v>99</v>
      </c>
      <c r="AI344" s="22" t="s">
        <v>99</v>
      </c>
      <c r="AJ344" s="25" t="s">
        <v>99</v>
      </c>
      <c r="AK344" s="5" t="s">
        <v>99</v>
      </c>
      <c r="AL344" s="5" t="s">
        <v>99</v>
      </c>
      <c r="AM344" s="5" t="s">
        <v>99</v>
      </c>
      <c r="AN344" s="5" t="s">
        <v>99</v>
      </c>
      <c r="AO344" s="5" t="s">
        <v>99</v>
      </c>
      <c r="AP344" s="5" t="s">
        <v>99</v>
      </c>
      <c r="AQ344" s="5" t="s">
        <v>99</v>
      </c>
      <c r="AR344" s="5" t="s">
        <v>99</v>
      </c>
      <c r="AS344" s="5" t="s">
        <v>99</v>
      </c>
      <c r="AT344" s="5" t="s">
        <v>99</v>
      </c>
      <c r="AU344" s="5" t="s">
        <v>99</v>
      </c>
      <c r="AV344" s="5" t="s">
        <v>99</v>
      </c>
      <c r="AW344" s="5" t="s">
        <v>99</v>
      </c>
      <c r="AX344" s="5" t="s">
        <v>99</v>
      </c>
      <c r="AY344" s="5" t="s">
        <v>99</v>
      </c>
      <c r="AZ344" s="5" t="s">
        <v>99</v>
      </c>
      <c r="BA344" s="5" t="s">
        <v>99</v>
      </c>
      <c r="BB344" s="5" t="s">
        <v>99</v>
      </c>
      <c r="BC344" s="5" t="s">
        <v>99</v>
      </c>
      <c r="BD344" s="5" t="s">
        <v>99</v>
      </c>
      <c r="BE344" s="5" t="s">
        <v>99</v>
      </c>
      <c r="BF344" s="5" t="s">
        <v>99</v>
      </c>
      <c r="BG344" s="5" t="s">
        <v>99</v>
      </c>
      <c r="BH344" s="5" t="s">
        <v>99</v>
      </c>
      <c r="BI344" s="5" t="s">
        <v>99</v>
      </c>
      <c r="BJ344" s="5" t="s">
        <v>99</v>
      </c>
      <c r="BK344" s="5" t="s">
        <v>99</v>
      </c>
      <c r="BL344" s="5" t="s">
        <v>99</v>
      </c>
      <c r="BM344" s="5" t="s">
        <v>99</v>
      </c>
      <c r="BN344" s="5" t="s">
        <v>1555</v>
      </c>
      <c r="BO344" s="5" t="s">
        <v>99</v>
      </c>
      <c r="BP344" s="5" t="s">
        <v>99</v>
      </c>
      <c r="BQ344" s="5" t="s">
        <v>99</v>
      </c>
      <c r="BR344" s="5" t="s">
        <v>99</v>
      </c>
      <c r="BS344" s="5" t="s">
        <v>99</v>
      </c>
      <c r="BT344" s="5" t="s">
        <v>99</v>
      </c>
      <c r="BU344" s="5" t="s">
        <v>99</v>
      </c>
      <c r="BV344" s="5" t="s">
        <v>99</v>
      </c>
      <c r="BW344" s="5" t="s">
        <v>99</v>
      </c>
      <c r="BX344" s="5" t="s">
        <v>99</v>
      </c>
      <c r="BY344" s="5" t="s">
        <v>99</v>
      </c>
      <c r="BZ344" s="5" t="s">
        <v>99</v>
      </c>
      <c r="CA344" s="5" t="s">
        <v>99</v>
      </c>
      <c r="CB344" s="5" t="s">
        <v>99</v>
      </c>
      <c r="CC344" s="5" t="s">
        <v>99</v>
      </c>
      <c r="CD344" s="5" t="s">
        <v>99</v>
      </c>
      <c r="CE344" s="5" t="s">
        <v>99</v>
      </c>
      <c r="CF344" s="5" t="s">
        <v>99</v>
      </c>
      <c r="CG344" s="5" t="s">
        <v>99</v>
      </c>
      <c r="CH344" s="5" t="s">
        <v>99</v>
      </c>
      <c r="CI344" s="5" t="s">
        <v>99</v>
      </c>
      <c r="CJ344" s="5" t="s">
        <v>3048</v>
      </c>
      <c r="CK344" s="28" t="s">
        <v>3049</v>
      </c>
      <c r="CL344" s="5" t="s">
        <v>99</v>
      </c>
      <c r="CM344" s="5" t="s">
        <v>99</v>
      </c>
      <c r="CN344" s="5" t="s">
        <v>99</v>
      </c>
      <c r="CO344" s="5" t="s">
        <v>99</v>
      </c>
      <c r="CP344" s="13" t="s">
        <v>3050</v>
      </c>
      <c r="CQ344" s="6"/>
      <c r="CR344" s="6"/>
      <c r="CS344" s="6"/>
      <c r="CT344" s="6"/>
      <c r="CU344" s="6"/>
      <c r="CV344" s="6"/>
      <c r="CW344" s="6"/>
      <c r="CX344" s="6"/>
      <c r="CY344" s="6"/>
      <c r="CZ344" s="6"/>
    </row>
    <row r="345">
      <c r="A345" s="5" t="s">
        <v>94</v>
      </c>
      <c r="B345" s="5" t="s">
        <v>1487</v>
      </c>
      <c r="C345" s="5" t="s">
        <v>3032</v>
      </c>
      <c r="D345" s="5">
        <v>25907.0</v>
      </c>
      <c r="E345" s="5" t="s">
        <v>1728</v>
      </c>
      <c r="F345" s="5">
        <v>1995.0</v>
      </c>
      <c r="G345" s="5" t="s">
        <v>129</v>
      </c>
      <c r="H345" s="5">
        <v>15.0</v>
      </c>
      <c r="I345" s="5" t="s">
        <v>130</v>
      </c>
      <c r="J345" s="5" t="s">
        <v>118</v>
      </c>
      <c r="K345" s="5" t="s">
        <v>145</v>
      </c>
      <c r="L345" s="5" t="s">
        <v>618</v>
      </c>
      <c r="M345" s="5" t="s">
        <v>145</v>
      </c>
      <c r="N345" s="5">
        <v>2.0</v>
      </c>
      <c r="O345" s="28" t="s">
        <v>3051</v>
      </c>
      <c r="P345" s="5" t="s">
        <v>99</v>
      </c>
      <c r="Q345" s="5" t="s">
        <v>3052</v>
      </c>
      <c r="R345" s="5" t="s">
        <v>3053</v>
      </c>
      <c r="S345" s="5" t="s">
        <v>99</v>
      </c>
      <c r="T345" s="5" t="s">
        <v>99</v>
      </c>
      <c r="U345" s="5" t="s">
        <v>99</v>
      </c>
      <c r="V345" s="5" t="s">
        <v>99</v>
      </c>
      <c r="W345" s="5">
        <v>1750.0</v>
      </c>
      <c r="X345" s="5">
        <v>2307.0</v>
      </c>
      <c r="Y345" s="5" t="s">
        <v>99</v>
      </c>
      <c r="Z345" s="5" t="s">
        <v>99</v>
      </c>
      <c r="AA345" s="5" t="s">
        <v>99</v>
      </c>
      <c r="AB345" s="5" t="s">
        <v>99</v>
      </c>
      <c r="AC345" s="5" t="s">
        <v>279</v>
      </c>
      <c r="AD345" s="5" t="s">
        <v>3054</v>
      </c>
      <c r="AE345" s="5" t="s">
        <v>99</v>
      </c>
      <c r="AF345" s="5" t="s">
        <v>99</v>
      </c>
      <c r="AG345" s="5" t="s">
        <v>99</v>
      </c>
      <c r="AH345" s="5" t="s">
        <v>99</v>
      </c>
      <c r="AI345" s="5" t="s">
        <v>99</v>
      </c>
      <c r="AJ345" s="5" t="s">
        <v>99</v>
      </c>
      <c r="AK345" s="5" t="s">
        <v>99</v>
      </c>
      <c r="AL345" s="5" t="s">
        <v>99</v>
      </c>
      <c r="AM345" s="5" t="s">
        <v>99</v>
      </c>
      <c r="AN345" s="5" t="s">
        <v>99</v>
      </c>
      <c r="AO345" s="5" t="s">
        <v>99</v>
      </c>
      <c r="AP345" s="5" t="s">
        <v>99</v>
      </c>
      <c r="AQ345" s="5" t="s">
        <v>99</v>
      </c>
      <c r="AR345" s="5" t="s">
        <v>99</v>
      </c>
      <c r="AS345" s="5" t="s">
        <v>99</v>
      </c>
      <c r="AT345" s="5" t="s">
        <v>99</v>
      </c>
      <c r="AU345" s="5" t="s">
        <v>99</v>
      </c>
      <c r="AV345" s="5" t="s">
        <v>99</v>
      </c>
      <c r="AW345" s="5" t="s">
        <v>99</v>
      </c>
      <c r="AX345" s="5" t="s">
        <v>99</v>
      </c>
      <c r="AY345" s="5" t="s">
        <v>99</v>
      </c>
      <c r="AZ345" s="5" t="s">
        <v>99</v>
      </c>
      <c r="BA345" s="5" t="s">
        <v>99</v>
      </c>
      <c r="BB345" s="5" t="s">
        <v>99</v>
      </c>
      <c r="BC345" s="5" t="s">
        <v>99</v>
      </c>
      <c r="BD345" s="5" t="s">
        <v>99</v>
      </c>
      <c r="BE345" s="5" t="s">
        <v>99</v>
      </c>
      <c r="BF345" s="5" t="s">
        <v>99</v>
      </c>
      <c r="BG345" s="5" t="s">
        <v>99</v>
      </c>
      <c r="BH345" s="5" t="s">
        <v>99</v>
      </c>
      <c r="BI345" s="5" t="s">
        <v>99</v>
      </c>
      <c r="BJ345" s="5" t="s">
        <v>99</v>
      </c>
      <c r="BK345" s="5" t="s">
        <v>112</v>
      </c>
      <c r="BL345" s="5" t="s">
        <v>99</v>
      </c>
      <c r="BM345" s="5" t="s">
        <v>99</v>
      </c>
      <c r="BN345" s="5" t="s">
        <v>3055</v>
      </c>
      <c r="BO345" s="5" t="s">
        <v>99</v>
      </c>
      <c r="BP345" s="5" t="s">
        <v>99</v>
      </c>
      <c r="BQ345" s="5" t="s">
        <v>99</v>
      </c>
      <c r="BR345" s="5" t="s">
        <v>99</v>
      </c>
      <c r="BS345" s="5" t="s">
        <v>99</v>
      </c>
      <c r="BT345" s="5" t="s">
        <v>99</v>
      </c>
      <c r="BU345" s="5">
        <v>1.0</v>
      </c>
      <c r="BV345" s="5" t="s">
        <v>99</v>
      </c>
      <c r="BW345" s="5" t="s">
        <v>99</v>
      </c>
      <c r="BX345" s="5">
        <v>16.0</v>
      </c>
      <c r="BY345" s="5" t="s">
        <v>99</v>
      </c>
      <c r="BZ345" s="5" t="s">
        <v>99</v>
      </c>
      <c r="CA345" s="5" t="s">
        <v>99</v>
      </c>
      <c r="CB345" s="5" t="s">
        <v>99</v>
      </c>
      <c r="CC345" s="5" t="s">
        <v>99</v>
      </c>
      <c r="CD345" s="5" t="s">
        <v>99</v>
      </c>
      <c r="CE345" s="5" t="s">
        <v>99</v>
      </c>
      <c r="CF345" s="5" t="s">
        <v>99</v>
      </c>
      <c r="CG345" s="5" t="s">
        <v>99</v>
      </c>
      <c r="CH345" s="5" t="s">
        <v>99</v>
      </c>
      <c r="CI345" s="5" t="s">
        <v>99</v>
      </c>
      <c r="CJ345" s="5" t="s">
        <v>3056</v>
      </c>
      <c r="CK345" s="28" t="s">
        <v>3057</v>
      </c>
      <c r="CL345" s="5" t="s">
        <v>99</v>
      </c>
      <c r="CM345" s="5" t="s">
        <v>99</v>
      </c>
      <c r="CN345" s="5" t="s">
        <v>99</v>
      </c>
      <c r="CO345" s="5" t="s">
        <v>99</v>
      </c>
      <c r="CP345" s="13" t="s">
        <v>3058</v>
      </c>
      <c r="CQ345" s="6"/>
      <c r="CR345" s="6"/>
      <c r="CS345" s="6"/>
      <c r="CT345" s="6"/>
      <c r="CU345" s="6"/>
      <c r="CV345" s="6"/>
      <c r="CW345" s="6"/>
      <c r="CX345" s="6"/>
      <c r="CY345" s="6"/>
      <c r="CZ345" s="6"/>
    </row>
    <row r="346">
      <c r="A346" s="5" t="s">
        <v>94</v>
      </c>
      <c r="B346" s="5" t="s">
        <v>1487</v>
      </c>
      <c r="C346" s="5" t="s">
        <v>3032</v>
      </c>
      <c r="D346" s="5">
        <v>3633.0</v>
      </c>
      <c r="E346" s="5" t="s">
        <v>99</v>
      </c>
      <c r="F346" s="5">
        <v>2000.0</v>
      </c>
      <c r="G346" s="5" t="s">
        <v>485</v>
      </c>
      <c r="H346" s="5" t="s">
        <v>99</v>
      </c>
      <c r="I346" s="5" t="s">
        <v>130</v>
      </c>
      <c r="J346" s="5" t="s">
        <v>118</v>
      </c>
      <c r="K346" s="5" t="s">
        <v>145</v>
      </c>
      <c r="L346" s="5" t="s">
        <v>99</v>
      </c>
      <c r="M346" s="5" t="s">
        <v>99</v>
      </c>
      <c r="N346" s="5">
        <v>2.0</v>
      </c>
      <c r="O346" s="28" t="s">
        <v>3059</v>
      </c>
      <c r="P346" s="5" t="s">
        <v>3060</v>
      </c>
      <c r="Q346" s="5" t="s">
        <v>3061</v>
      </c>
      <c r="R346" s="5" t="s">
        <v>3062</v>
      </c>
      <c r="S346" s="5" t="s">
        <v>99</v>
      </c>
      <c r="T346" s="5" t="s">
        <v>99</v>
      </c>
      <c r="U346" s="5" t="s">
        <v>99</v>
      </c>
      <c r="V346" s="5" t="s">
        <v>99</v>
      </c>
      <c r="W346" s="5" t="s">
        <v>99</v>
      </c>
      <c r="X346" s="5">
        <v>1507.0</v>
      </c>
      <c r="Y346" s="5" t="s">
        <v>99</v>
      </c>
      <c r="Z346" s="5" t="s">
        <v>255</v>
      </c>
      <c r="AA346" s="5" t="s">
        <v>99</v>
      </c>
      <c r="AB346" s="5" t="s">
        <v>99</v>
      </c>
      <c r="AC346" s="5" t="s">
        <v>3063</v>
      </c>
      <c r="AD346" s="5" t="s">
        <v>99</v>
      </c>
      <c r="AE346" s="5" t="s">
        <v>99</v>
      </c>
      <c r="AF346" s="5" t="s">
        <v>99</v>
      </c>
      <c r="AG346" s="5" t="s">
        <v>99</v>
      </c>
      <c r="AH346" s="27">
        <f>CONVERT(AI346, "ft", "m")</f>
        <v>0.3048</v>
      </c>
      <c r="AI346" s="22">
        <v>1.0</v>
      </c>
      <c r="AJ346" s="24">
        <f>CONVERT(AI346, "ft", "yd")</f>
        <v>0.3333333333</v>
      </c>
      <c r="AK346" s="5" t="s">
        <v>99</v>
      </c>
      <c r="AL346" s="5" t="s">
        <v>99</v>
      </c>
      <c r="AM346" s="5" t="s">
        <v>99</v>
      </c>
      <c r="AN346" s="5" t="s">
        <v>99</v>
      </c>
      <c r="AO346" s="5" t="s">
        <v>99</v>
      </c>
      <c r="AP346" s="5" t="s">
        <v>99</v>
      </c>
      <c r="AQ346" s="5" t="s">
        <v>99</v>
      </c>
      <c r="AR346" s="5" t="s">
        <v>99</v>
      </c>
      <c r="AS346" s="5" t="s">
        <v>99</v>
      </c>
      <c r="AT346" s="5" t="s">
        <v>99</v>
      </c>
      <c r="AU346" s="5" t="s">
        <v>99</v>
      </c>
      <c r="AV346" s="5" t="s">
        <v>99</v>
      </c>
      <c r="AW346" s="5" t="s">
        <v>99</v>
      </c>
      <c r="AX346" s="5" t="s">
        <v>99</v>
      </c>
      <c r="AY346" s="5" t="s">
        <v>99</v>
      </c>
      <c r="AZ346" s="5" t="s">
        <v>99</v>
      </c>
      <c r="BA346" s="5" t="s">
        <v>99</v>
      </c>
      <c r="BB346" s="5" t="s">
        <v>99</v>
      </c>
      <c r="BC346" s="5" t="s">
        <v>99</v>
      </c>
      <c r="BD346" s="5" t="s">
        <v>99</v>
      </c>
      <c r="BE346" s="5" t="s">
        <v>99</v>
      </c>
      <c r="BF346" s="5" t="s">
        <v>99</v>
      </c>
      <c r="BG346" s="5" t="s">
        <v>99</v>
      </c>
      <c r="BH346" s="5" t="s">
        <v>99</v>
      </c>
      <c r="BI346" s="5" t="s">
        <v>99</v>
      </c>
      <c r="BJ346" s="5" t="s">
        <v>99</v>
      </c>
      <c r="BK346" s="5" t="s">
        <v>99</v>
      </c>
      <c r="BL346" s="5" t="s">
        <v>99</v>
      </c>
      <c r="BM346" s="5" t="s">
        <v>99</v>
      </c>
      <c r="BN346" s="5" t="s">
        <v>99</v>
      </c>
      <c r="BO346" s="5" t="s">
        <v>99</v>
      </c>
      <c r="BP346" s="5" t="s">
        <v>3064</v>
      </c>
      <c r="BQ346" s="5" t="s">
        <v>113</v>
      </c>
      <c r="BR346" s="5" t="s">
        <v>99</v>
      </c>
      <c r="BS346" s="5" t="s">
        <v>99</v>
      </c>
      <c r="BT346" s="5" t="s">
        <v>99</v>
      </c>
      <c r="BU346" s="5">
        <v>1.0</v>
      </c>
      <c r="BV346" s="5" t="s">
        <v>99</v>
      </c>
      <c r="BW346" s="5" t="s">
        <v>99</v>
      </c>
      <c r="BX346" s="5" t="s">
        <v>99</v>
      </c>
      <c r="BY346" s="5" t="s">
        <v>99</v>
      </c>
      <c r="BZ346" s="5" t="s">
        <v>99</v>
      </c>
      <c r="CA346" s="5" t="s">
        <v>99</v>
      </c>
      <c r="CB346" s="5" t="s">
        <v>99</v>
      </c>
      <c r="CC346" s="5" t="s">
        <v>99</v>
      </c>
      <c r="CD346" s="5" t="s">
        <v>99</v>
      </c>
      <c r="CE346" s="5" t="s">
        <v>99</v>
      </c>
      <c r="CF346" s="5" t="s">
        <v>112</v>
      </c>
      <c r="CG346" s="5">
        <v>5.0</v>
      </c>
      <c r="CH346" s="5" t="s">
        <v>99</v>
      </c>
      <c r="CI346" s="5" t="s">
        <v>99</v>
      </c>
      <c r="CJ346" s="5" t="s">
        <v>3065</v>
      </c>
      <c r="CK346" s="5" t="s">
        <v>99</v>
      </c>
      <c r="CL346" s="5" t="s">
        <v>99</v>
      </c>
      <c r="CM346" s="5" t="s">
        <v>99</v>
      </c>
      <c r="CN346" s="5" t="s">
        <v>99</v>
      </c>
      <c r="CO346" s="5" t="s">
        <v>99</v>
      </c>
      <c r="CP346" s="13" t="s">
        <v>3066</v>
      </c>
      <c r="CQ346" s="6"/>
      <c r="CR346" s="6"/>
      <c r="CS346" s="6"/>
      <c r="CT346" s="6"/>
      <c r="CU346" s="6"/>
      <c r="CV346" s="6"/>
      <c r="CW346" s="6"/>
      <c r="CX346" s="6"/>
      <c r="CY346" s="6"/>
      <c r="CZ346" s="6"/>
    </row>
    <row r="347">
      <c r="A347" s="5" t="s">
        <v>94</v>
      </c>
      <c r="B347" s="5" t="s">
        <v>1487</v>
      </c>
      <c r="C347" s="5" t="s">
        <v>3032</v>
      </c>
      <c r="D347" s="5">
        <v>548.0</v>
      </c>
      <c r="E347" s="5" t="s">
        <v>99</v>
      </c>
      <c r="F347" s="5">
        <v>2000.0</v>
      </c>
      <c r="G347" s="5" t="s">
        <v>129</v>
      </c>
      <c r="H347" s="5">
        <v>16.0</v>
      </c>
      <c r="I347" s="5" t="s">
        <v>130</v>
      </c>
      <c r="J347" s="5" t="s">
        <v>101</v>
      </c>
      <c r="K347" s="5" t="s">
        <v>102</v>
      </c>
      <c r="L347" s="5" t="s">
        <v>99</v>
      </c>
      <c r="M347" s="5" t="s">
        <v>209</v>
      </c>
      <c r="N347" s="5">
        <v>1.0</v>
      </c>
      <c r="O347" s="28" t="s">
        <v>3067</v>
      </c>
      <c r="P347" s="5" t="s">
        <v>3068</v>
      </c>
      <c r="Q347" s="5" t="s">
        <v>3052</v>
      </c>
      <c r="R347" s="5" t="s">
        <v>3069</v>
      </c>
      <c r="S347" s="5" t="s">
        <v>99</v>
      </c>
      <c r="T347" s="5">
        <v>45.06052</v>
      </c>
      <c r="U347" s="5">
        <v>-123.698717</v>
      </c>
      <c r="V347" s="5" t="s">
        <v>99</v>
      </c>
      <c r="W347" s="5">
        <v>763.0</v>
      </c>
      <c r="X347" s="5">
        <v>330.0</v>
      </c>
      <c r="Y347" s="5" t="s">
        <v>99</v>
      </c>
      <c r="Z347" s="5" t="s">
        <v>161</v>
      </c>
      <c r="AA347" s="5" t="s">
        <v>278</v>
      </c>
      <c r="AB347" s="5">
        <v>92.0</v>
      </c>
      <c r="AC347" s="5" t="s">
        <v>2165</v>
      </c>
      <c r="AD347" s="5" t="s">
        <v>99</v>
      </c>
      <c r="AE347" s="5" t="s">
        <v>99</v>
      </c>
      <c r="AF347" s="5" t="s">
        <v>99</v>
      </c>
      <c r="AG347" s="5" t="s">
        <v>99</v>
      </c>
      <c r="AH347" s="15" t="s">
        <v>99</v>
      </c>
      <c r="AI347" s="22" t="s">
        <v>99</v>
      </c>
      <c r="AJ347" s="25" t="s">
        <v>99</v>
      </c>
      <c r="AK347" s="5" t="s">
        <v>99</v>
      </c>
      <c r="AL347" s="5">
        <v>1.0</v>
      </c>
      <c r="AM347" s="5" t="s">
        <v>99</v>
      </c>
      <c r="AN347" s="5" t="s">
        <v>99</v>
      </c>
      <c r="AO347" s="5" t="s">
        <v>99</v>
      </c>
      <c r="AP347" s="5" t="s">
        <v>99</v>
      </c>
      <c r="AQ347" s="5" t="s">
        <v>99</v>
      </c>
      <c r="AR347" s="5" t="s">
        <v>99</v>
      </c>
      <c r="AS347" s="5" t="s">
        <v>99</v>
      </c>
      <c r="AT347" s="5" t="s">
        <v>99</v>
      </c>
      <c r="AU347" s="5" t="s">
        <v>99</v>
      </c>
      <c r="AV347" s="5" t="s">
        <v>99</v>
      </c>
      <c r="AW347" s="5" t="s">
        <v>99</v>
      </c>
      <c r="AX347" s="5" t="s">
        <v>99</v>
      </c>
      <c r="AY347" s="5" t="s">
        <v>99</v>
      </c>
      <c r="AZ347" s="5" t="s">
        <v>99</v>
      </c>
      <c r="BA347" s="5" t="s">
        <v>99</v>
      </c>
      <c r="BB347" s="5" t="s">
        <v>99</v>
      </c>
      <c r="BC347" s="5" t="s">
        <v>99</v>
      </c>
      <c r="BD347" s="5" t="s">
        <v>99</v>
      </c>
      <c r="BE347" s="5" t="s">
        <v>99</v>
      </c>
      <c r="BF347" s="5" t="s">
        <v>99</v>
      </c>
      <c r="BG347" s="5" t="s">
        <v>99</v>
      </c>
      <c r="BH347" s="5" t="s">
        <v>99</v>
      </c>
      <c r="BI347" s="5" t="s">
        <v>99</v>
      </c>
      <c r="BJ347" s="5" t="s">
        <v>99</v>
      </c>
      <c r="BK347" s="5" t="s">
        <v>112</v>
      </c>
      <c r="BL347" s="5" t="s">
        <v>99</v>
      </c>
      <c r="BM347" s="5" t="s">
        <v>99</v>
      </c>
      <c r="BN347" s="5" t="s">
        <v>209</v>
      </c>
      <c r="BO347" s="5" t="s">
        <v>99</v>
      </c>
      <c r="BP347" s="5" t="s">
        <v>99</v>
      </c>
      <c r="BQ347" s="5" t="s">
        <v>113</v>
      </c>
      <c r="BR347" s="5" t="s">
        <v>99</v>
      </c>
      <c r="BS347" s="5" t="s">
        <v>99</v>
      </c>
      <c r="BT347" s="5" t="s">
        <v>99</v>
      </c>
      <c r="BU347" s="5" t="s">
        <v>99</v>
      </c>
      <c r="BV347" s="5" t="s">
        <v>99</v>
      </c>
      <c r="BW347" s="5" t="s">
        <v>99</v>
      </c>
      <c r="BX347" s="5" t="s">
        <v>99</v>
      </c>
      <c r="BY347" s="5" t="s">
        <v>99</v>
      </c>
      <c r="BZ347" s="5" t="s">
        <v>99</v>
      </c>
      <c r="CA347" s="5" t="s">
        <v>99</v>
      </c>
      <c r="CB347" s="5" t="s">
        <v>99</v>
      </c>
      <c r="CC347" s="5" t="s">
        <v>99</v>
      </c>
      <c r="CD347" s="5" t="s">
        <v>99</v>
      </c>
      <c r="CE347" s="5" t="s">
        <v>99</v>
      </c>
      <c r="CF347" s="5" t="s">
        <v>99</v>
      </c>
      <c r="CG347" s="5" t="s">
        <v>99</v>
      </c>
      <c r="CH347" s="5" t="s">
        <v>99</v>
      </c>
      <c r="CI347" s="5" t="s">
        <v>99</v>
      </c>
      <c r="CJ347" s="5" t="s">
        <v>99</v>
      </c>
      <c r="CK347" s="28" t="s">
        <v>3070</v>
      </c>
      <c r="CL347" s="5" t="s">
        <v>112</v>
      </c>
      <c r="CM347" s="5" t="s">
        <v>99</v>
      </c>
      <c r="CN347" s="5" t="s">
        <v>99</v>
      </c>
      <c r="CO347" s="5" t="s">
        <v>99</v>
      </c>
      <c r="CP347" s="13" t="s">
        <v>3071</v>
      </c>
      <c r="CQ347" s="6"/>
      <c r="CR347" s="6"/>
      <c r="CS347" s="6"/>
      <c r="CT347" s="6"/>
      <c r="CU347" s="6"/>
      <c r="CV347" s="6"/>
      <c r="CW347" s="6"/>
      <c r="CX347" s="6"/>
      <c r="CY347" s="6"/>
      <c r="CZ347" s="6"/>
    </row>
    <row r="348">
      <c r="A348" s="5" t="s">
        <v>94</v>
      </c>
      <c r="B348" s="5" t="s">
        <v>1487</v>
      </c>
      <c r="C348" s="5" t="s">
        <v>3032</v>
      </c>
      <c r="D348" s="5">
        <v>3064.0</v>
      </c>
      <c r="E348" s="5" t="s">
        <v>99</v>
      </c>
      <c r="F348" s="5">
        <v>2001.0</v>
      </c>
      <c r="G348" s="5" t="s">
        <v>129</v>
      </c>
      <c r="H348" s="5">
        <v>1.0</v>
      </c>
      <c r="I348" s="5" t="s">
        <v>130</v>
      </c>
      <c r="J348" s="5" t="s">
        <v>118</v>
      </c>
      <c r="K348" s="5" t="s">
        <v>618</v>
      </c>
      <c r="L348" s="5" t="s">
        <v>193</v>
      </c>
      <c r="M348" s="5" t="s">
        <v>365</v>
      </c>
      <c r="N348" s="5">
        <v>1.0</v>
      </c>
      <c r="O348" s="28" t="s">
        <v>3072</v>
      </c>
      <c r="P348" s="5" t="s">
        <v>3073</v>
      </c>
      <c r="Q348" s="5" t="s">
        <v>3052</v>
      </c>
      <c r="R348" s="5" t="s">
        <v>3069</v>
      </c>
      <c r="S348" s="5" t="s">
        <v>99</v>
      </c>
      <c r="T348" s="5" t="s">
        <v>99</v>
      </c>
      <c r="U348" s="5" t="s">
        <v>99</v>
      </c>
      <c r="V348" s="5" t="s">
        <v>99</v>
      </c>
      <c r="W348" s="5" t="s">
        <v>99</v>
      </c>
      <c r="X348" s="5" t="s">
        <v>99</v>
      </c>
      <c r="Y348" s="5" t="s">
        <v>99</v>
      </c>
      <c r="Z348" s="5" t="s">
        <v>161</v>
      </c>
      <c r="AA348" s="5" t="s">
        <v>135</v>
      </c>
      <c r="AB348" s="5">
        <v>98.0</v>
      </c>
      <c r="AC348" s="5" t="s">
        <v>279</v>
      </c>
      <c r="AD348" s="5" t="s">
        <v>3074</v>
      </c>
      <c r="AE348" s="5" t="s">
        <v>99</v>
      </c>
      <c r="AF348" s="5" t="s">
        <v>99</v>
      </c>
      <c r="AG348" s="5" t="s">
        <v>99</v>
      </c>
      <c r="AH348" s="5" t="s">
        <v>99</v>
      </c>
      <c r="AI348" s="5" t="s">
        <v>99</v>
      </c>
      <c r="AJ348" s="25" t="s">
        <v>99</v>
      </c>
      <c r="AK348" s="5" t="s">
        <v>99</v>
      </c>
      <c r="AL348" s="5" t="s">
        <v>99</v>
      </c>
      <c r="AM348" s="5" t="s">
        <v>99</v>
      </c>
      <c r="AN348" s="5" t="s">
        <v>99</v>
      </c>
      <c r="AO348" s="5" t="s">
        <v>99</v>
      </c>
      <c r="AP348" s="5" t="s">
        <v>99</v>
      </c>
      <c r="AQ348" s="5" t="s">
        <v>99</v>
      </c>
      <c r="AR348" s="5" t="s">
        <v>99</v>
      </c>
      <c r="AS348" s="5" t="s">
        <v>99</v>
      </c>
      <c r="AT348" s="5" t="s">
        <v>99</v>
      </c>
      <c r="AU348" s="5" t="s">
        <v>99</v>
      </c>
      <c r="AV348" s="5" t="s">
        <v>99</v>
      </c>
      <c r="AW348" s="5" t="s">
        <v>99</v>
      </c>
      <c r="AX348" s="5" t="s">
        <v>99</v>
      </c>
      <c r="AY348" s="5" t="s">
        <v>99</v>
      </c>
      <c r="AZ348" s="5" t="s">
        <v>99</v>
      </c>
      <c r="BA348" s="5" t="s">
        <v>99</v>
      </c>
      <c r="BB348" s="5" t="s">
        <v>99</v>
      </c>
      <c r="BC348" s="5" t="s">
        <v>99</v>
      </c>
      <c r="BD348" s="5" t="s">
        <v>99</v>
      </c>
      <c r="BE348" s="5" t="s">
        <v>99</v>
      </c>
      <c r="BF348" s="5" t="s">
        <v>99</v>
      </c>
      <c r="BG348" s="5" t="s">
        <v>99</v>
      </c>
      <c r="BH348" s="5" t="s">
        <v>99</v>
      </c>
      <c r="BI348" s="5" t="s">
        <v>99</v>
      </c>
      <c r="BJ348" s="5" t="s">
        <v>99</v>
      </c>
      <c r="BK348" s="5" t="s">
        <v>99</v>
      </c>
      <c r="BL348" s="5" t="s">
        <v>99</v>
      </c>
      <c r="BM348" s="5" t="s">
        <v>99</v>
      </c>
      <c r="BN348" s="5" t="s">
        <v>3075</v>
      </c>
      <c r="BO348" s="5" t="s">
        <v>99</v>
      </c>
      <c r="BP348" s="5" t="s">
        <v>99</v>
      </c>
      <c r="BQ348" s="5" t="s">
        <v>99</v>
      </c>
      <c r="BR348" s="5" t="s">
        <v>3076</v>
      </c>
      <c r="BS348" s="5" t="s">
        <v>112</v>
      </c>
      <c r="BT348" s="5" t="s">
        <v>99</v>
      </c>
      <c r="BU348" s="5" t="s">
        <v>99</v>
      </c>
      <c r="BV348" s="5" t="s">
        <v>99</v>
      </c>
      <c r="BW348" s="5" t="s">
        <v>99</v>
      </c>
      <c r="BX348" s="5" t="s">
        <v>99</v>
      </c>
      <c r="BY348" s="5" t="s">
        <v>99</v>
      </c>
      <c r="BZ348" s="5" t="s">
        <v>99</v>
      </c>
      <c r="CA348" s="5" t="s">
        <v>99</v>
      </c>
      <c r="CB348" s="5" t="s">
        <v>99</v>
      </c>
      <c r="CC348" s="5" t="s">
        <v>99</v>
      </c>
      <c r="CD348" s="5" t="s">
        <v>99</v>
      </c>
      <c r="CE348" s="5" t="s">
        <v>99</v>
      </c>
      <c r="CF348" s="5" t="s">
        <v>99</v>
      </c>
      <c r="CG348" s="5" t="s">
        <v>99</v>
      </c>
      <c r="CH348" s="5" t="s">
        <v>99</v>
      </c>
      <c r="CI348" s="5" t="s">
        <v>99</v>
      </c>
      <c r="CJ348" s="5" t="s">
        <v>3077</v>
      </c>
      <c r="CK348" s="28" t="s">
        <v>3078</v>
      </c>
      <c r="CL348" s="5" t="s">
        <v>99</v>
      </c>
      <c r="CM348" s="5" t="s">
        <v>99</v>
      </c>
      <c r="CN348" s="5" t="s">
        <v>99</v>
      </c>
      <c r="CO348" s="5" t="s">
        <v>99</v>
      </c>
      <c r="CP348" s="13" t="s">
        <v>3079</v>
      </c>
      <c r="CQ348" s="6"/>
      <c r="CR348" s="6"/>
      <c r="CS348" s="6"/>
      <c r="CT348" s="6"/>
      <c r="CU348" s="6"/>
      <c r="CV348" s="6"/>
      <c r="CW348" s="6"/>
      <c r="CX348" s="6"/>
      <c r="CY348" s="6"/>
      <c r="CZ348" s="6"/>
    </row>
    <row r="349">
      <c r="A349" s="5" t="s">
        <v>94</v>
      </c>
      <c r="B349" s="5" t="s">
        <v>1487</v>
      </c>
      <c r="C349" s="5" t="s">
        <v>3032</v>
      </c>
      <c r="D349" s="5">
        <v>6734.0</v>
      </c>
      <c r="E349" s="5" t="s">
        <v>97</v>
      </c>
      <c r="F349" s="5">
        <v>2003.0</v>
      </c>
      <c r="G349" s="5" t="s">
        <v>143</v>
      </c>
      <c r="H349" s="5">
        <v>24.0</v>
      </c>
      <c r="I349" s="5" t="s">
        <v>144</v>
      </c>
      <c r="J349" s="5" t="s">
        <v>118</v>
      </c>
      <c r="K349" s="5" t="s">
        <v>145</v>
      </c>
      <c r="L349" s="5" t="s">
        <v>99</v>
      </c>
      <c r="M349" s="5" t="s">
        <v>145</v>
      </c>
      <c r="N349" s="5">
        <v>3.0</v>
      </c>
      <c r="O349" s="28" t="s">
        <v>3080</v>
      </c>
      <c r="P349" s="5" t="s">
        <v>3081</v>
      </c>
      <c r="Q349" s="5" t="s">
        <v>718</v>
      </c>
      <c r="R349" s="5" t="s">
        <v>3082</v>
      </c>
      <c r="S349" s="5" t="s">
        <v>3083</v>
      </c>
      <c r="T349" s="5">
        <v>44.605241</v>
      </c>
      <c r="U349" s="5">
        <v>-124.039935</v>
      </c>
      <c r="V349" s="6"/>
      <c r="W349" s="5">
        <v>170.0</v>
      </c>
      <c r="X349" s="5">
        <v>1230.0</v>
      </c>
      <c r="Y349" s="5">
        <v>90.0</v>
      </c>
      <c r="Z349" s="5" t="s">
        <v>161</v>
      </c>
      <c r="AA349" s="5" t="s">
        <v>214</v>
      </c>
      <c r="AB349" s="5">
        <v>21.0</v>
      </c>
      <c r="AC349" s="5" t="s">
        <v>3084</v>
      </c>
      <c r="AD349" s="5" t="s">
        <v>395</v>
      </c>
      <c r="AE349" s="5" t="s">
        <v>99</v>
      </c>
      <c r="AF349" s="5" t="s">
        <v>99</v>
      </c>
      <c r="AG349" s="5" t="s">
        <v>99</v>
      </c>
      <c r="AH349" s="27">
        <f t="shared" ref="AH349:AH359" si="88">CONVERT(AI349, "ft", "m")</f>
        <v>0.3048</v>
      </c>
      <c r="AI349" s="22">
        <v>1.0</v>
      </c>
      <c r="AJ349" s="24">
        <f t="shared" ref="AJ349:AJ359" si="89">CONVERT(AI349, "ft", "yd")</f>
        <v>0.3333333333</v>
      </c>
      <c r="AK349" s="5" t="s">
        <v>99</v>
      </c>
      <c r="AL349" s="5">
        <v>1.0</v>
      </c>
      <c r="AM349" s="5" t="s">
        <v>99</v>
      </c>
      <c r="AN349" s="5" t="s">
        <v>99</v>
      </c>
      <c r="AO349" s="5" t="s">
        <v>99</v>
      </c>
      <c r="AP349" s="5" t="s">
        <v>99</v>
      </c>
      <c r="AQ349" s="5" t="s">
        <v>99</v>
      </c>
      <c r="AR349" s="5" t="s">
        <v>99</v>
      </c>
      <c r="AS349" s="5" t="s">
        <v>99</v>
      </c>
      <c r="AT349" s="5" t="s">
        <v>99</v>
      </c>
      <c r="AU349" s="5" t="s">
        <v>99</v>
      </c>
      <c r="AV349" s="5" t="s">
        <v>99</v>
      </c>
      <c r="AW349" s="5" t="s">
        <v>99</v>
      </c>
      <c r="AX349" s="5" t="s">
        <v>99</v>
      </c>
      <c r="AY349" s="5" t="s">
        <v>99</v>
      </c>
      <c r="AZ349" s="5" t="s">
        <v>99</v>
      </c>
      <c r="BA349" s="5" t="s">
        <v>99</v>
      </c>
      <c r="BB349" s="5" t="s">
        <v>99</v>
      </c>
      <c r="BC349" s="5" t="s">
        <v>99</v>
      </c>
      <c r="BD349" s="5" t="s">
        <v>99</v>
      </c>
      <c r="BE349" s="5" t="s">
        <v>99</v>
      </c>
      <c r="BF349" s="5" t="s">
        <v>99</v>
      </c>
      <c r="BG349" s="5" t="s">
        <v>99</v>
      </c>
      <c r="BH349" s="5" t="s">
        <v>99</v>
      </c>
      <c r="BI349" s="5" t="s">
        <v>99</v>
      </c>
      <c r="BJ349" s="5" t="s">
        <v>99</v>
      </c>
      <c r="BK349" s="5" t="s">
        <v>99</v>
      </c>
      <c r="BL349" s="5" t="s">
        <v>99</v>
      </c>
      <c r="BM349" s="5" t="s">
        <v>99</v>
      </c>
      <c r="BN349" s="5" t="s">
        <v>3085</v>
      </c>
      <c r="BO349" s="5" t="s">
        <v>99</v>
      </c>
      <c r="BP349" s="5" t="s">
        <v>99</v>
      </c>
      <c r="BQ349" s="5" t="s">
        <v>113</v>
      </c>
      <c r="BR349" s="5" t="s">
        <v>99</v>
      </c>
      <c r="BS349" s="5" t="s">
        <v>99</v>
      </c>
      <c r="BT349" s="5" t="s">
        <v>99</v>
      </c>
      <c r="BU349" s="5">
        <v>1.0</v>
      </c>
      <c r="BV349" s="5">
        <v>1.0</v>
      </c>
      <c r="BW349" s="5" t="s">
        <v>99</v>
      </c>
      <c r="BX349" s="5">
        <v>14.0</v>
      </c>
      <c r="BY349" s="5">
        <v>9.0</v>
      </c>
      <c r="BZ349" s="5" t="s">
        <v>99</v>
      </c>
      <c r="CA349" s="5" t="s">
        <v>99</v>
      </c>
      <c r="CB349" s="5" t="s">
        <v>99</v>
      </c>
      <c r="CC349" s="5" t="s">
        <v>99</v>
      </c>
      <c r="CD349" s="5" t="s">
        <v>99</v>
      </c>
      <c r="CE349" s="5" t="s">
        <v>99</v>
      </c>
      <c r="CF349" s="5" t="s">
        <v>99</v>
      </c>
      <c r="CG349" s="5" t="s">
        <v>99</v>
      </c>
      <c r="CH349" s="5" t="s">
        <v>99</v>
      </c>
      <c r="CI349" s="5" t="s">
        <v>99</v>
      </c>
      <c r="CJ349" s="5" t="s">
        <v>3086</v>
      </c>
      <c r="CK349" s="28" t="s">
        <v>3087</v>
      </c>
      <c r="CL349" s="5" t="s">
        <v>112</v>
      </c>
      <c r="CM349" s="5" t="s">
        <v>99</v>
      </c>
      <c r="CN349" s="5" t="s">
        <v>99</v>
      </c>
      <c r="CO349" s="5" t="s">
        <v>99</v>
      </c>
      <c r="CP349" s="13" t="s">
        <v>3088</v>
      </c>
      <c r="CQ349" s="6"/>
      <c r="CR349" s="6"/>
      <c r="CS349" s="6"/>
      <c r="CT349" s="6"/>
      <c r="CU349" s="6"/>
      <c r="CV349" s="6"/>
      <c r="CW349" s="6"/>
      <c r="CX349" s="6"/>
      <c r="CY349" s="6"/>
      <c r="CZ349" s="6"/>
    </row>
    <row r="350">
      <c r="A350" s="5" t="s">
        <v>94</v>
      </c>
      <c r="B350" s="5" t="s">
        <v>1487</v>
      </c>
      <c r="C350" s="5" t="s">
        <v>3032</v>
      </c>
      <c r="D350" s="5">
        <v>7537.0</v>
      </c>
      <c r="E350" s="5" t="s">
        <v>99</v>
      </c>
      <c r="F350" s="5">
        <v>2003.0</v>
      </c>
      <c r="G350" s="5" t="s">
        <v>117</v>
      </c>
      <c r="H350" s="5">
        <v>8.0</v>
      </c>
      <c r="I350" s="5" t="s">
        <v>100</v>
      </c>
      <c r="J350" s="5" t="s">
        <v>101</v>
      </c>
      <c r="K350" s="5" t="s">
        <v>102</v>
      </c>
      <c r="L350" s="5" t="s">
        <v>99</v>
      </c>
      <c r="M350" s="5" t="s">
        <v>3089</v>
      </c>
      <c r="N350" s="5">
        <v>1.0</v>
      </c>
      <c r="O350" s="28" t="s">
        <v>3090</v>
      </c>
      <c r="P350" s="5" t="s">
        <v>3091</v>
      </c>
      <c r="Q350" s="5" t="s">
        <v>3052</v>
      </c>
      <c r="R350" s="5" t="s">
        <v>3069</v>
      </c>
      <c r="S350" s="5" t="s">
        <v>3092</v>
      </c>
      <c r="T350" s="5">
        <v>45.060946</v>
      </c>
      <c r="U350" s="5">
        <v>-123.691977</v>
      </c>
      <c r="V350" s="6"/>
      <c r="W350" s="5">
        <v>708.0</v>
      </c>
      <c r="X350" s="5">
        <v>530.0</v>
      </c>
      <c r="Y350" s="5" t="s">
        <v>99</v>
      </c>
      <c r="Z350" s="5" t="s">
        <v>255</v>
      </c>
      <c r="AA350" s="5" t="s">
        <v>539</v>
      </c>
      <c r="AB350" s="5">
        <v>100.0</v>
      </c>
      <c r="AC350" s="5" t="s">
        <v>1546</v>
      </c>
      <c r="AD350" s="5" t="s">
        <v>99</v>
      </c>
      <c r="AE350" s="5" t="s">
        <v>99</v>
      </c>
      <c r="AF350" s="5" t="s">
        <v>99</v>
      </c>
      <c r="AG350" s="5" t="s">
        <v>99</v>
      </c>
      <c r="AH350" s="27">
        <f t="shared" si="88"/>
        <v>22.86</v>
      </c>
      <c r="AI350" s="8">
        <f>25*3</f>
        <v>75</v>
      </c>
      <c r="AJ350" s="24">
        <f t="shared" si="89"/>
        <v>25</v>
      </c>
      <c r="AK350" s="5" t="s">
        <v>99</v>
      </c>
      <c r="AL350" s="5">
        <v>1.0</v>
      </c>
      <c r="AM350" s="5">
        <v>7.0</v>
      </c>
      <c r="AN350" s="5" t="s">
        <v>99</v>
      </c>
      <c r="AO350" s="5" t="s">
        <v>99</v>
      </c>
      <c r="AP350" s="5" t="s">
        <v>99</v>
      </c>
      <c r="AQ350" s="5" t="s">
        <v>99</v>
      </c>
      <c r="AR350" s="5" t="s">
        <v>99</v>
      </c>
      <c r="AS350" s="5" t="s">
        <v>99</v>
      </c>
      <c r="AT350" s="5" t="s">
        <v>99</v>
      </c>
      <c r="AU350" s="5" t="s">
        <v>99</v>
      </c>
      <c r="AV350" s="5" t="s">
        <v>110</v>
      </c>
      <c r="AW350" s="5">
        <v>4.5</v>
      </c>
      <c r="AX350" s="5" t="s">
        <v>99</v>
      </c>
      <c r="AY350" s="5" t="s">
        <v>99</v>
      </c>
      <c r="AZ350" s="5" t="s">
        <v>434</v>
      </c>
      <c r="BA350" s="5" t="s">
        <v>99</v>
      </c>
      <c r="BB350" s="5" t="s">
        <v>99</v>
      </c>
      <c r="BC350" s="5" t="s">
        <v>99</v>
      </c>
      <c r="BD350" s="5" t="s">
        <v>99</v>
      </c>
      <c r="BE350" s="5" t="s">
        <v>3093</v>
      </c>
      <c r="BF350" s="5" t="s">
        <v>99</v>
      </c>
      <c r="BG350" s="5" t="s">
        <v>99</v>
      </c>
      <c r="BH350" s="5" t="s">
        <v>99</v>
      </c>
      <c r="BI350" s="5" t="s">
        <v>99</v>
      </c>
      <c r="BJ350" s="5" t="s">
        <v>681</v>
      </c>
      <c r="BK350" s="5" t="s">
        <v>112</v>
      </c>
      <c r="BL350" s="5" t="s">
        <v>3094</v>
      </c>
      <c r="BM350" s="5" t="s">
        <v>99</v>
      </c>
      <c r="BN350" s="5" t="s">
        <v>209</v>
      </c>
      <c r="BO350" s="5" t="s">
        <v>99</v>
      </c>
      <c r="BP350" s="5" t="s">
        <v>99</v>
      </c>
      <c r="BQ350" s="5" t="s">
        <v>113</v>
      </c>
      <c r="BR350" s="5" t="s">
        <v>99</v>
      </c>
      <c r="BS350" s="5" t="s">
        <v>99</v>
      </c>
      <c r="BT350" s="5" t="s">
        <v>99</v>
      </c>
      <c r="BU350" s="5" t="s">
        <v>99</v>
      </c>
      <c r="BV350" s="5" t="s">
        <v>99</v>
      </c>
      <c r="BW350" s="5" t="s">
        <v>99</v>
      </c>
      <c r="BX350" s="5" t="s">
        <v>99</v>
      </c>
      <c r="BY350" s="5" t="s">
        <v>99</v>
      </c>
      <c r="BZ350" s="5" t="s">
        <v>99</v>
      </c>
      <c r="CA350" s="5" t="s">
        <v>99</v>
      </c>
      <c r="CB350" s="5" t="s">
        <v>99</v>
      </c>
      <c r="CC350" s="5" t="s">
        <v>99</v>
      </c>
      <c r="CD350" s="5" t="s">
        <v>99</v>
      </c>
      <c r="CE350" s="5" t="s">
        <v>99</v>
      </c>
      <c r="CF350" s="5" t="s">
        <v>99</v>
      </c>
      <c r="CG350" s="5" t="s">
        <v>99</v>
      </c>
      <c r="CH350" s="5" t="s">
        <v>99</v>
      </c>
      <c r="CI350" s="5" t="s">
        <v>99</v>
      </c>
      <c r="CJ350" s="5" t="s">
        <v>3095</v>
      </c>
      <c r="CK350" s="5" t="s">
        <v>99</v>
      </c>
      <c r="CL350" s="5" t="s">
        <v>3096</v>
      </c>
      <c r="CM350" s="5" t="s">
        <v>112</v>
      </c>
      <c r="CN350" s="5" t="s">
        <v>99</v>
      </c>
      <c r="CO350" s="5" t="s">
        <v>99</v>
      </c>
      <c r="CP350" s="13" t="s">
        <v>3097</v>
      </c>
      <c r="CQ350" s="6"/>
      <c r="CR350" s="6"/>
      <c r="CS350" s="6"/>
      <c r="CT350" s="6"/>
      <c r="CU350" s="6"/>
      <c r="CV350" s="6"/>
      <c r="CW350" s="6"/>
      <c r="CX350" s="6"/>
      <c r="CY350" s="6"/>
      <c r="CZ350" s="6"/>
    </row>
    <row r="351">
      <c r="A351" s="5" t="s">
        <v>94</v>
      </c>
      <c r="B351" s="5" t="s">
        <v>1487</v>
      </c>
      <c r="C351" s="5" t="s">
        <v>3098</v>
      </c>
      <c r="D351" s="5">
        <v>691.0</v>
      </c>
      <c r="E351" s="5" t="s">
        <v>99</v>
      </c>
      <c r="F351" s="5">
        <v>1979.0</v>
      </c>
      <c r="G351" s="5" t="s">
        <v>99</v>
      </c>
      <c r="H351" s="5" t="s">
        <v>99</v>
      </c>
      <c r="I351" s="5" t="s">
        <v>144</v>
      </c>
      <c r="J351" s="5" t="s">
        <v>118</v>
      </c>
      <c r="K351" s="5" t="s">
        <v>618</v>
      </c>
      <c r="L351" s="5" t="s">
        <v>99</v>
      </c>
      <c r="M351" s="5" t="s">
        <v>365</v>
      </c>
      <c r="N351" s="5">
        <v>2.0</v>
      </c>
      <c r="O351" s="28" t="s">
        <v>3099</v>
      </c>
      <c r="P351" s="5" t="s">
        <v>3100</v>
      </c>
      <c r="Q351" s="5" t="s">
        <v>99</v>
      </c>
      <c r="R351" s="5" t="s">
        <v>99</v>
      </c>
      <c r="S351" s="5" t="s">
        <v>3101</v>
      </c>
      <c r="T351" s="5" t="s">
        <v>99</v>
      </c>
      <c r="U351" s="5" t="s">
        <v>99</v>
      </c>
      <c r="V351" s="6"/>
      <c r="W351" s="5" t="s">
        <v>99</v>
      </c>
      <c r="X351" s="5" t="s">
        <v>99</v>
      </c>
      <c r="Y351" s="5" t="s">
        <v>99</v>
      </c>
      <c r="Z351" s="5" t="s">
        <v>99</v>
      </c>
      <c r="AA351" s="5" t="s">
        <v>99</v>
      </c>
      <c r="AB351" s="5" t="s">
        <v>99</v>
      </c>
      <c r="AC351" s="5" t="s">
        <v>279</v>
      </c>
      <c r="AD351" s="5" t="s">
        <v>3102</v>
      </c>
      <c r="AE351" s="5" t="s">
        <v>99</v>
      </c>
      <c r="AF351" s="5" t="s">
        <v>99</v>
      </c>
      <c r="AG351" s="5" t="s">
        <v>99</v>
      </c>
      <c r="AH351" s="27">
        <f t="shared" si="88"/>
        <v>1.2192</v>
      </c>
      <c r="AI351" s="22">
        <v>4.0</v>
      </c>
      <c r="AJ351" s="24">
        <f t="shared" si="89"/>
        <v>1.333333333</v>
      </c>
      <c r="AK351" s="5" t="s">
        <v>99</v>
      </c>
      <c r="AL351" s="5" t="s">
        <v>99</v>
      </c>
      <c r="AM351" s="5" t="s">
        <v>99</v>
      </c>
      <c r="AN351" s="5" t="s">
        <v>99</v>
      </c>
      <c r="AO351" s="5" t="s">
        <v>99</v>
      </c>
      <c r="AP351" s="5" t="s">
        <v>99</v>
      </c>
      <c r="AQ351" s="5" t="s">
        <v>99</v>
      </c>
      <c r="AR351" s="5" t="s">
        <v>99</v>
      </c>
      <c r="AS351" s="5" t="s">
        <v>99</v>
      </c>
      <c r="AT351" s="5" t="s">
        <v>99</v>
      </c>
      <c r="AU351" s="5" t="s">
        <v>99</v>
      </c>
      <c r="AV351" s="5" t="s">
        <v>99</v>
      </c>
      <c r="AW351" s="5" t="s">
        <v>99</v>
      </c>
      <c r="AX351" s="5" t="s">
        <v>99</v>
      </c>
      <c r="AY351" s="5" t="s">
        <v>99</v>
      </c>
      <c r="AZ351" s="5" t="s">
        <v>99</v>
      </c>
      <c r="BA351" s="5" t="s">
        <v>99</v>
      </c>
      <c r="BB351" s="5" t="s">
        <v>99</v>
      </c>
      <c r="BC351" s="5" t="s">
        <v>99</v>
      </c>
      <c r="BD351" s="5" t="s">
        <v>99</v>
      </c>
      <c r="BE351" s="5" t="s">
        <v>99</v>
      </c>
      <c r="BF351" s="5" t="s">
        <v>99</v>
      </c>
      <c r="BG351" s="5" t="s">
        <v>99</v>
      </c>
      <c r="BH351" s="5" t="s">
        <v>99</v>
      </c>
      <c r="BI351" s="5" t="s">
        <v>99</v>
      </c>
      <c r="BJ351" s="5" t="s">
        <v>99</v>
      </c>
      <c r="BK351" s="5" t="s">
        <v>99</v>
      </c>
      <c r="BL351" s="5" t="s">
        <v>99</v>
      </c>
      <c r="BM351" s="5" t="s">
        <v>99</v>
      </c>
      <c r="BN351" s="5" t="s">
        <v>3103</v>
      </c>
      <c r="BO351" s="5" t="s">
        <v>99</v>
      </c>
      <c r="BP351" s="5" t="s">
        <v>99</v>
      </c>
      <c r="BQ351" s="5" t="s">
        <v>99</v>
      </c>
      <c r="BR351" s="5" t="s">
        <v>99</v>
      </c>
      <c r="BS351" s="5" t="s">
        <v>99</v>
      </c>
      <c r="BT351" s="5" t="s">
        <v>99</v>
      </c>
      <c r="BU351" s="5" t="s">
        <v>99</v>
      </c>
      <c r="BV351" s="5" t="s">
        <v>99</v>
      </c>
      <c r="BW351" s="5" t="s">
        <v>99</v>
      </c>
      <c r="BX351" s="5" t="s">
        <v>99</v>
      </c>
      <c r="BY351" s="5" t="s">
        <v>99</v>
      </c>
      <c r="BZ351" s="5" t="s">
        <v>99</v>
      </c>
      <c r="CA351" s="5" t="s">
        <v>99</v>
      </c>
      <c r="CB351" s="5" t="s">
        <v>99</v>
      </c>
      <c r="CC351" s="5" t="s">
        <v>99</v>
      </c>
      <c r="CD351" s="5" t="s">
        <v>99</v>
      </c>
      <c r="CE351" s="5" t="s">
        <v>99</v>
      </c>
      <c r="CF351" s="5" t="s">
        <v>99</v>
      </c>
      <c r="CG351" s="5" t="s">
        <v>99</v>
      </c>
      <c r="CH351" s="5" t="s">
        <v>99</v>
      </c>
      <c r="CI351" s="5" t="s">
        <v>99</v>
      </c>
      <c r="CJ351" s="5" t="s">
        <v>99</v>
      </c>
      <c r="CK351" s="5" t="s">
        <v>99</v>
      </c>
      <c r="CL351" s="5" t="s">
        <v>99</v>
      </c>
      <c r="CM351" s="5" t="s">
        <v>99</v>
      </c>
      <c r="CN351" s="5" t="s">
        <v>99</v>
      </c>
      <c r="CO351" s="5" t="s">
        <v>99</v>
      </c>
      <c r="CP351" s="13" t="s">
        <v>3104</v>
      </c>
      <c r="CQ351" s="6"/>
      <c r="CR351" s="6"/>
      <c r="CS351" s="6"/>
      <c r="CT351" s="6"/>
      <c r="CU351" s="6"/>
      <c r="CV351" s="6"/>
      <c r="CW351" s="6"/>
      <c r="CX351" s="6"/>
      <c r="CY351" s="6"/>
      <c r="CZ351" s="6"/>
    </row>
    <row r="352">
      <c r="A352" s="5" t="s">
        <v>94</v>
      </c>
      <c r="B352" s="5" t="s">
        <v>1487</v>
      </c>
      <c r="C352" s="5" t="s">
        <v>3098</v>
      </c>
      <c r="D352" s="5">
        <v>13653.0</v>
      </c>
      <c r="E352" s="5" t="s">
        <v>3105</v>
      </c>
      <c r="F352" s="5">
        <v>1995.0</v>
      </c>
      <c r="G352" s="5" t="s">
        <v>191</v>
      </c>
      <c r="H352" s="5">
        <v>14.0</v>
      </c>
      <c r="I352" s="5" t="s">
        <v>144</v>
      </c>
      <c r="J352" s="5" t="s">
        <v>101</v>
      </c>
      <c r="K352" s="5" t="s">
        <v>102</v>
      </c>
      <c r="L352" s="5" t="s">
        <v>99</v>
      </c>
      <c r="M352" s="5" t="s">
        <v>131</v>
      </c>
      <c r="N352" s="5">
        <v>2.0</v>
      </c>
      <c r="O352" s="28" t="s">
        <v>3106</v>
      </c>
      <c r="P352" s="5" t="s">
        <v>99</v>
      </c>
      <c r="Q352" s="5" t="s">
        <v>3098</v>
      </c>
      <c r="R352" s="5" t="s">
        <v>1793</v>
      </c>
      <c r="S352" s="5" t="s">
        <v>99</v>
      </c>
      <c r="T352" s="5" t="s">
        <v>99</v>
      </c>
      <c r="U352" s="5" t="s">
        <v>99</v>
      </c>
      <c r="V352" s="5" t="s">
        <v>99</v>
      </c>
      <c r="W352" s="5" t="s">
        <v>99</v>
      </c>
      <c r="X352" s="5">
        <v>2100.0</v>
      </c>
      <c r="Y352" s="5" t="s">
        <v>99</v>
      </c>
      <c r="Z352" s="5" t="s">
        <v>99</v>
      </c>
      <c r="AA352" s="5" t="s">
        <v>278</v>
      </c>
      <c r="AB352" s="5">
        <v>83.0</v>
      </c>
      <c r="AC352" s="5" t="s">
        <v>1778</v>
      </c>
      <c r="AD352" s="5" t="s">
        <v>99</v>
      </c>
      <c r="AE352" s="5" t="s">
        <v>99</v>
      </c>
      <c r="AF352" s="5" t="s">
        <v>99</v>
      </c>
      <c r="AG352" s="5">
        <v>45.0</v>
      </c>
      <c r="AH352" s="27">
        <f t="shared" si="88"/>
        <v>73.152</v>
      </c>
      <c r="AI352" s="22">
        <v>240.0</v>
      </c>
      <c r="AJ352" s="24">
        <f t="shared" si="89"/>
        <v>80</v>
      </c>
      <c r="AK352" s="5" t="s">
        <v>99</v>
      </c>
      <c r="AL352" s="5">
        <v>1.0</v>
      </c>
      <c r="AM352" s="5">
        <v>7.75</v>
      </c>
      <c r="AN352" s="5" t="s">
        <v>99</v>
      </c>
      <c r="AO352" s="5" t="s">
        <v>99</v>
      </c>
      <c r="AP352" s="5">
        <v>4.5</v>
      </c>
      <c r="AQ352" s="5" t="s">
        <v>99</v>
      </c>
      <c r="AR352" s="5" t="s">
        <v>99</v>
      </c>
      <c r="AS352" s="5" t="s">
        <v>99</v>
      </c>
      <c r="AT352" s="5" t="s">
        <v>99</v>
      </c>
      <c r="AU352" s="5" t="s">
        <v>99</v>
      </c>
      <c r="AV352" s="5" t="s">
        <v>281</v>
      </c>
      <c r="AW352" s="5" t="s">
        <v>99</v>
      </c>
      <c r="AX352" s="5" t="s">
        <v>99</v>
      </c>
      <c r="AY352" s="5" t="s">
        <v>99</v>
      </c>
      <c r="AZ352" s="5" t="s">
        <v>99</v>
      </c>
      <c r="BA352" s="5" t="s">
        <v>99</v>
      </c>
      <c r="BB352" s="5" t="s">
        <v>300</v>
      </c>
      <c r="BC352" s="5" t="s">
        <v>99</v>
      </c>
      <c r="BD352" s="5" t="s">
        <v>99</v>
      </c>
      <c r="BE352" s="5" t="s">
        <v>99</v>
      </c>
      <c r="BF352" s="5" t="s">
        <v>650</v>
      </c>
      <c r="BG352" s="5" t="s">
        <v>300</v>
      </c>
      <c r="BH352" s="5" t="s">
        <v>99</v>
      </c>
      <c r="BI352" s="5" t="s">
        <v>99</v>
      </c>
      <c r="BJ352" s="5" t="s">
        <v>681</v>
      </c>
      <c r="BK352" s="5" t="s">
        <v>99</v>
      </c>
      <c r="BL352" s="5" t="s">
        <v>99</v>
      </c>
      <c r="BM352" s="5" t="s">
        <v>99</v>
      </c>
      <c r="BN352" s="5" t="s">
        <v>3107</v>
      </c>
      <c r="BO352" s="5" t="s">
        <v>99</v>
      </c>
      <c r="BP352" s="5" t="s">
        <v>3108</v>
      </c>
      <c r="BQ352" s="5" t="s">
        <v>113</v>
      </c>
      <c r="BR352" s="5" t="s">
        <v>99</v>
      </c>
      <c r="BS352" s="5" t="s">
        <v>99</v>
      </c>
      <c r="BT352" s="5" t="s">
        <v>99</v>
      </c>
      <c r="BU352" s="5">
        <v>1.0</v>
      </c>
      <c r="BV352" s="5" t="s">
        <v>99</v>
      </c>
      <c r="BW352" s="5" t="s">
        <v>99</v>
      </c>
      <c r="BX352" s="5">
        <v>16.0</v>
      </c>
      <c r="BY352" s="5">
        <v>10.0</v>
      </c>
      <c r="BZ352" s="5" t="s">
        <v>99</v>
      </c>
      <c r="CA352" s="5">
        <v>10.0</v>
      </c>
      <c r="CB352" s="5" t="s">
        <v>99</v>
      </c>
      <c r="CC352" s="5" t="s">
        <v>99</v>
      </c>
      <c r="CD352" s="5" t="s">
        <v>99</v>
      </c>
      <c r="CE352" s="5" t="s">
        <v>99</v>
      </c>
      <c r="CF352" s="5" t="s">
        <v>99</v>
      </c>
      <c r="CG352" s="5" t="s">
        <v>99</v>
      </c>
      <c r="CH352" s="5" t="s">
        <v>99</v>
      </c>
      <c r="CI352" s="5" t="s">
        <v>99</v>
      </c>
      <c r="CJ352" s="5" t="s">
        <v>3109</v>
      </c>
      <c r="CK352" s="28" t="s">
        <v>3110</v>
      </c>
      <c r="CL352" s="5" t="s">
        <v>99</v>
      </c>
      <c r="CM352" s="5" t="s">
        <v>112</v>
      </c>
      <c r="CN352" s="5" t="s">
        <v>99</v>
      </c>
      <c r="CO352" s="5" t="s">
        <v>99</v>
      </c>
      <c r="CP352" s="13" t="s">
        <v>3111</v>
      </c>
      <c r="CQ352" s="6"/>
      <c r="CR352" s="6"/>
      <c r="CS352" s="6"/>
      <c r="CT352" s="6"/>
      <c r="CU352" s="6"/>
      <c r="CV352" s="6"/>
      <c r="CW352" s="6"/>
      <c r="CX352" s="6"/>
      <c r="CY352" s="6"/>
      <c r="CZ352" s="6"/>
    </row>
    <row r="353">
      <c r="A353" s="5" t="s">
        <v>94</v>
      </c>
      <c r="B353" s="5" t="s">
        <v>1487</v>
      </c>
      <c r="C353" s="5" t="s">
        <v>3098</v>
      </c>
      <c r="D353" s="5">
        <v>2102.0</v>
      </c>
      <c r="E353" s="5" t="s">
        <v>99</v>
      </c>
      <c r="F353" s="5">
        <v>1997.0</v>
      </c>
      <c r="G353" s="5" t="s">
        <v>129</v>
      </c>
      <c r="H353" s="5" t="s">
        <v>99</v>
      </c>
      <c r="I353" s="5" t="s">
        <v>130</v>
      </c>
      <c r="J353" s="5" t="s">
        <v>101</v>
      </c>
      <c r="K353" s="5" t="s">
        <v>102</v>
      </c>
      <c r="L353" s="5" t="s">
        <v>99</v>
      </c>
      <c r="M353" s="5" t="s">
        <v>103</v>
      </c>
      <c r="N353" s="5">
        <v>2.0</v>
      </c>
      <c r="O353" s="28" t="s">
        <v>3112</v>
      </c>
      <c r="P353" s="5" t="s">
        <v>3113</v>
      </c>
      <c r="Q353" s="5" t="s">
        <v>3114</v>
      </c>
      <c r="R353" s="5" t="s">
        <v>3115</v>
      </c>
      <c r="S353" s="5" t="s">
        <v>3116</v>
      </c>
      <c r="T353" s="5" t="s">
        <v>99</v>
      </c>
      <c r="U353" s="5" t="s">
        <v>99</v>
      </c>
      <c r="V353" s="6"/>
      <c r="W353" s="5" t="s">
        <v>99</v>
      </c>
      <c r="X353" s="5">
        <v>600.0</v>
      </c>
      <c r="Y353" s="5" t="s">
        <v>99</v>
      </c>
      <c r="Z353" s="5" t="s">
        <v>161</v>
      </c>
      <c r="AA353" s="5" t="s">
        <v>99</v>
      </c>
      <c r="AB353" s="5" t="s">
        <v>99</v>
      </c>
      <c r="AC353" s="5" t="s">
        <v>2165</v>
      </c>
      <c r="AD353" s="5" t="s">
        <v>395</v>
      </c>
      <c r="AE353" s="5" t="s">
        <v>99</v>
      </c>
      <c r="AF353" s="5" t="s">
        <v>99</v>
      </c>
      <c r="AG353" s="5" t="s">
        <v>99</v>
      </c>
      <c r="AH353" s="27">
        <f t="shared" si="88"/>
        <v>365.76</v>
      </c>
      <c r="AI353" s="22">
        <v>1200.0</v>
      </c>
      <c r="AJ353" s="24">
        <f t="shared" si="89"/>
        <v>400</v>
      </c>
      <c r="AK353" s="5" t="s">
        <v>99</v>
      </c>
      <c r="AL353" s="5">
        <v>1.0</v>
      </c>
      <c r="AM353" s="5">
        <v>9.0</v>
      </c>
      <c r="AN353" s="5" t="s">
        <v>99</v>
      </c>
      <c r="AO353" s="5" t="s">
        <v>99</v>
      </c>
      <c r="AP353" s="5" t="s">
        <v>99</v>
      </c>
      <c r="AQ353" s="5" t="s">
        <v>99</v>
      </c>
      <c r="AR353" s="5" t="s">
        <v>99</v>
      </c>
      <c r="AS353" s="5" t="s">
        <v>99</v>
      </c>
      <c r="AT353" s="5" t="s">
        <v>99</v>
      </c>
      <c r="AU353" s="5" t="s">
        <v>99</v>
      </c>
      <c r="AV353" s="5" t="s">
        <v>281</v>
      </c>
      <c r="AW353" s="5" t="s">
        <v>99</v>
      </c>
      <c r="AX353" s="5" t="s">
        <v>99</v>
      </c>
      <c r="AY353" s="5" t="s">
        <v>99</v>
      </c>
      <c r="AZ353" s="5" t="s">
        <v>99</v>
      </c>
      <c r="BA353" s="5" t="s">
        <v>99</v>
      </c>
      <c r="BB353" s="5" t="s">
        <v>99</v>
      </c>
      <c r="BC353" s="5" t="s">
        <v>99</v>
      </c>
      <c r="BD353" s="5" t="s">
        <v>99</v>
      </c>
      <c r="BE353" s="5" t="s">
        <v>99</v>
      </c>
      <c r="BF353" s="5" t="s">
        <v>99</v>
      </c>
      <c r="BG353" s="5" t="s">
        <v>99</v>
      </c>
      <c r="BH353" s="5" t="s">
        <v>99</v>
      </c>
      <c r="BI353" s="5" t="s">
        <v>99</v>
      </c>
      <c r="BJ353" s="5" t="s">
        <v>99</v>
      </c>
      <c r="BK353" s="5" t="s">
        <v>99</v>
      </c>
      <c r="BL353" s="5" t="s">
        <v>2474</v>
      </c>
      <c r="BM353" s="5" t="s">
        <v>99</v>
      </c>
      <c r="BN353" s="5" t="s">
        <v>3117</v>
      </c>
      <c r="BO353" s="5" t="s">
        <v>112</v>
      </c>
      <c r="BP353" s="5" t="s">
        <v>3118</v>
      </c>
      <c r="BQ353" s="5" t="s">
        <v>113</v>
      </c>
      <c r="BR353" s="5" t="s">
        <v>99</v>
      </c>
      <c r="BS353" s="5" t="s">
        <v>99</v>
      </c>
      <c r="BT353" s="5" t="s">
        <v>99</v>
      </c>
      <c r="BU353" s="5" t="s">
        <v>99</v>
      </c>
      <c r="BV353" s="5" t="s">
        <v>99</v>
      </c>
      <c r="BW353" s="5" t="s">
        <v>99</v>
      </c>
      <c r="BX353" s="5" t="s">
        <v>99</v>
      </c>
      <c r="BY353" s="5" t="s">
        <v>99</v>
      </c>
      <c r="BZ353" s="5" t="s">
        <v>99</v>
      </c>
      <c r="CA353" s="5" t="s">
        <v>99</v>
      </c>
      <c r="CB353" s="5" t="s">
        <v>99</v>
      </c>
      <c r="CC353" s="5" t="s">
        <v>99</v>
      </c>
      <c r="CD353" s="5" t="s">
        <v>99</v>
      </c>
      <c r="CE353" s="5" t="s">
        <v>99</v>
      </c>
      <c r="CF353" s="5" t="s">
        <v>99</v>
      </c>
      <c r="CG353" s="5" t="s">
        <v>99</v>
      </c>
      <c r="CH353" s="5" t="s">
        <v>99</v>
      </c>
      <c r="CI353" s="5" t="s">
        <v>99</v>
      </c>
      <c r="CJ353" s="5" t="s">
        <v>99</v>
      </c>
      <c r="CK353" s="28" t="s">
        <v>3119</v>
      </c>
      <c r="CL353" s="5" t="s">
        <v>99</v>
      </c>
      <c r="CM353" s="5" t="s">
        <v>99</v>
      </c>
      <c r="CN353" s="5" t="s">
        <v>99</v>
      </c>
      <c r="CO353" s="5" t="s">
        <v>99</v>
      </c>
      <c r="CP353" s="13" t="s">
        <v>3120</v>
      </c>
      <c r="CQ353" s="6"/>
      <c r="CR353" s="6"/>
      <c r="CS353" s="6"/>
      <c r="CT353" s="6"/>
      <c r="CU353" s="6"/>
      <c r="CV353" s="6"/>
      <c r="CW353" s="6"/>
      <c r="CX353" s="6"/>
      <c r="CY353" s="6"/>
      <c r="CZ353" s="6"/>
    </row>
    <row r="354">
      <c r="A354" s="5" t="s">
        <v>94</v>
      </c>
      <c r="B354" s="5" t="s">
        <v>1487</v>
      </c>
      <c r="C354" s="5" t="s">
        <v>3098</v>
      </c>
      <c r="D354" s="5">
        <v>702.0</v>
      </c>
      <c r="E354" s="5" t="s">
        <v>99</v>
      </c>
      <c r="F354" s="5">
        <v>1997.0</v>
      </c>
      <c r="G354" s="5" t="s">
        <v>234</v>
      </c>
      <c r="H354" s="5" t="s">
        <v>99</v>
      </c>
      <c r="I354" s="5" t="s">
        <v>130</v>
      </c>
      <c r="J354" s="5" t="s">
        <v>101</v>
      </c>
      <c r="K354" s="5" t="s">
        <v>102</v>
      </c>
      <c r="L354" s="5" t="s">
        <v>99</v>
      </c>
      <c r="M354" s="5" t="s">
        <v>131</v>
      </c>
      <c r="N354" s="5">
        <v>3.0</v>
      </c>
      <c r="O354" s="28" t="s">
        <v>3121</v>
      </c>
      <c r="P354" s="5" t="s">
        <v>3122</v>
      </c>
      <c r="Q354" s="5" t="s">
        <v>99</v>
      </c>
      <c r="R354" s="5" t="s">
        <v>99</v>
      </c>
      <c r="S354" s="5" t="s">
        <v>3123</v>
      </c>
      <c r="T354" s="5">
        <v>45.61763</v>
      </c>
      <c r="U354" s="5">
        <v>-123.33157</v>
      </c>
      <c r="V354" s="6"/>
      <c r="W354" s="5">
        <v>2027.0</v>
      </c>
      <c r="X354" s="5">
        <v>1630.0</v>
      </c>
      <c r="Y354" s="5" t="s">
        <v>99</v>
      </c>
      <c r="Z354" s="5" t="s">
        <v>99</v>
      </c>
      <c r="AA354" s="5" t="s">
        <v>99</v>
      </c>
      <c r="AB354" s="5" t="s">
        <v>99</v>
      </c>
      <c r="AC354" s="5" t="s">
        <v>279</v>
      </c>
      <c r="AD354" s="5" t="s">
        <v>3124</v>
      </c>
      <c r="AE354" s="5" t="s">
        <v>99</v>
      </c>
      <c r="AF354" s="5" t="s">
        <v>99</v>
      </c>
      <c r="AG354" s="5" t="s">
        <v>99</v>
      </c>
      <c r="AH354" s="27">
        <f t="shared" si="88"/>
        <v>182.88</v>
      </c>
      <c r="AI354" s="22">
        <v>600.0</v>
      </c>
      <c r="AJ354" s="24">
        <f t="shared" si="89"/>
        <v>200</v>
      </c>
      <c r="AK354" s="5" t="s">
        <v>99</v>
      </c>
      <c r="AL354" s="5">
        <v>2.0</v>
      </c>
      <c r="AM354" s="5" t="s">
        <v>99</v>
      </c>
      <c r="AN354" s="5" t="s">
        <v>99</v>
      </c>
      <c r="AO354" s="5" t="s">
        <v>99</v>
      </c>
      <c r="AP354" s="5" t="s">
        <v>99</v>
      </c>
      <c r="AQ354" s="5" t="s">
        <v>99</v>
      </c>
      <c r="AR354" s="5" t="s">
        <v>99</v>
      </c>
      <c r="AS354" s="5" t="s">
        <v>99</v>
      </c>
      <c r="AT354" s="5" t="s">
        <v>99</v>
      </c>
      <c r="AU354" s="5" t="s">
        <v>99</v>
      </c>
      <c r="AV354" s="5" t="s">
        <v>164</v>
      </c>
      <c r="AW354" s="5" t="s">
        <v>99</v>
      </c>
      <c r="AX354" s="5" t="s">
        <v>99</v>
      </c>
      <c r="AY354" s="5" t="s">
        <v>99</v>
      </c>
      <c r="AZ354" s="5" t="s">
        <v>99</v>
      </c>
      <c r="BA354" s="5" t="s">
        <v>99</v>
      </c>
      <c r="BB354" s="5" t="s">
        <v>99</v>
      </c>
      <c r="BC354" s="5" t="s">
        <v>99</v>
      </c>
      <c r="BD354" s="5" t="s">
        <v>99</v>
      </c>
      <c r="BE354" s="5" t="s">
        <v>99</v>
      </c>
      <c r="BF354" s="5" t="s">
        <v>99</v>
      </c>
      <c r="BG354" s="5" t="s">
        <v>99</v>
      </c>
      <c r="BH354" s="5" t="s">
        <v>99</v>
      </c>
      <c r="BI354" s="5" t="s">
        <v>99</v>
      </c>
      <c r="BJ354" s="5" t="s">
        <v>99</v>
      </c>
      <c r="BK354" s="5" t="s">
        <v>99</v>
      </c>
      <c r="BL354" s="5" t="s">
        <v>1363</v>
      </c>
      <c r="BM354" s="5" t="s">
        <v>99</v>
      </c>
      <c r="BN354" s="5" t="s">
        <v>3125</v>
      </c>
      <c r="BO354" s="5" t="s">
        <v>99</v>
      </c>
      <c r="BP354" s="5" t="s">
        <v>1352</v>
      </c>
      <c r="BQ354" s="5" t="s">
        <v>113</v>
      </c>
      <c r="BR354" s="5" t="s">
        <v>99</v>
      </c>
      <c r="BS354" s="5" t="s">
        <v>99</v>
      </c>
      <c r="BT354" s="5" t="s">
        <v>99</v>
      </c>
      <c r="BU354" s="5" t="s">
        <v>99</v>
      </c>
      <c r="BV354" s="5" t="s">
        <v>99</v>
      </c>
      <c r="BW354" s="5" t="s">
        <v>99</v>
      </c>
      <c r="BX354" s="5" t="s">
        <v>99</v>
      </c>
      <c r="BY354" s="5" t="s">
        <v>99</v>
      </c>
      <c r="BZ354" s="5" t="s">
        <v>99</v>
      </c>
      <c r="CA354" s="5" t="s">
        <v>99</v>
      </c>
      <c r="CB354" s="5" t="s">
        <v>99</v>
      </c>
      <c r="CC354" s="5" t="s">
        <v>99</v>
      </c>
      <c r="CD354" s="5" t="s">
        <v>99</v>
      </c>
      <c r="CE354" s="5" t="s">
        <v>99</v>
      </c>
      <c r="CF354" s="5" t="s">
        <v>99</v>
      </c>
      <c r="CG354" s="5" t="s">
        <v>99</v>
      </c>
      <c r="CH354" s="5" t="s">
        <v>99</v>
      </c>
      <c r="CI354" s="5" t="s">
        <v>99</v>
      </c>
      <c r="CJ354" s="5" t="s">
        <v>99</v>
      </c>
      <c r="CK354" s="28" t="s">
        <v>99</v>
      </c>
      <c r="CL354" s="5" t="s">
        <v>112</v>
      </c>
      <c r="CM354" s="5" t="s">
        <v>99</v>
      </c>
      <c r="CN354" s="5" t="s">
        <v>99</v>
      </c>
      <c r="CO354" s="5" t="s">
        <v>99</v>
      </c>
      <c r="CP354" s="13" t="s">
        <v>3126</v>
      </c>
      <c r="CQ354" s="6"/>
      <c r="CR354" s="6"/>
      <c r="CS354" s="6"/>
      <c r="CT354" s="6"/>
      <c r="CU354" s="6"/>
      <c r="CV354" s="6"/>
      <c r="CW354" s="6"/>
      <c r="CX354" s="6"/>
      <c r="CY354" s="6"/>
      <c r="CZ354" s="6"/>
    </row>
    <row r="355">
      <c r="A355" s="5" t="s">
        <v>94</v>
      </c>
      <c r="B355" s="5" t="s">
        <v>1487</v>
      </c>
      <c r="C355" s="5" t="s">
        <v>3098</v>
      </c>
      <c r="D355" s="5">
        <v>690.0</v>
      </c>
      <c r="E355" s="5" t="s">
        <v>97</v>
      </c>
      <c r="F355" s="5">
        <v>1998.0</v>
      </c>
      <c r="G355" s="5" t="s">
        <v>191</v>
      </c>
      <c r="H355" s="5">
        <v>2.0</v>
      </c>
      <c r="I355" s="5" t="s">
        <v>144</v>
      </c>
      <c r="J355" s="5" t="s">
        <v>101</v>
      </c>
      <c r="K355" s="5" t="s">
        <v>102</v>
      </c>
      <c r="L355" s="5" t="s">
        <v>99</v>
      </c>
      <c r="M355" s="5" t="s">
        <v>103</v>
      </c>
      <c r="N355" s="5">
        <v>2.0</v>
      </c>
      <c r="O355" s="28" t="s">
        <v>3127</v>
      </c>
      <c r="P355" s="5" t="s">
        <v>3128</v>
      </c>
      <c r="Q355" s="5" t="s">
        <v>3098</v>
      </c>
      <c r="R355" s="5" t="s">
        <v>3129</v>
      </c>
      <c r="S355" s="5" t="s">
        <v>3101</v>
      </c>
      <c r="T355" s="5" t="s">
        <v>99</v>
      </c>
      <c r="U355" s="5" t="s">
        <v>99</v>
      </c>
      <c r="V355" s="6"/>
      <c r="W355" s="5" t="s">
        <v>99</v>
      </c>
      <c r="X355" s="5">
        <v>1200.0</v>
      </c>
      <c r="Y355" s="5">
        <v>90.0</v>
      </c>
      <c r="Z355" s="5" t="s">
        <v>99</v>
      </c>
      <c r="AA355" s="5" t="s">
        <v>135</v>
      </c>
      <c r="AB355" s="5">
        <v>69.0</v>
      </c>
      <c r="AC355" s="5" t="s">
        <v>1705</v>
      </c>
      <c r="AD355" s="5" t="s">
        <v>3130</v>
      </c>
      <c r="AE355" s="5" t="s">
        <v>99</v>
      </c>
      <c r="AF355" s="5" t="s">
        <v>99</v>
      </c>
      <c r="AG355" s="5">
        <v>90.0</v>
      </c>
      <c r="AH355" s="27">
        <f t="shared" si="88"/>
        <v>68.58</v>
      </c>
      <c r="AI355" s="8">
        <f>(150+300)/2</f>
        <v>225</v>
      </c>
      <c r="AJ355" s="24">
        <f t="shared" si="89"/>
        <v>75</v>
      </c>
      <c r="AK355" s="5" t="s">
        <v>99</v>
      </c>
      <c r="AL355" s="5">
        <v>1.0</v>
      </c>
      <c r="AM355" s="5">
        <v>6.0</v>
      </c>
      <c r="AN355" s="5" t="s">
        <v>99</v>
      </c>
      <c r="AO355" s="5" t="s">
        <v>99</v>
      </c>
      <c r="AP355" s="5" t="s">
        <v>99</v>
      </c>
      <c r="AQ355" s="5" t="s">
        <v>99</v>
      </c>
      <c r="AR355" s="5" t="s">
        <v>99</v>
      </c>
      <c r="AS355" s="5" t="s">
        <v>99</v>
      </c>
      <c r="AT355" s="5" t="s">
        <v>99</v>
      </c>
      <c r="AU355" s="5" t="s">
        <v>99</v>
      </c>
      <c r="AV355" s="5" t="s">
        <v>110</v>
      </c>
      <c r="AW355" s="5" t="s">
        <v>99</v>
      </c>
      <c r="AX355" s="5" t="s">
        <v>99</v>
      </c>
      <c r="AY355" s="5" t="s">
        <v>99</v>
      </c>
      <c r="AZ355" s="5" t="s">
        <v>99</v>
      </c>
      <c r="BA355" s="5" t="s">
        <v>99</v>
      </c>
      <c r="BB355" s="5" t="s">
        <v>99</v>
      </c>
      <c r="BC355" s="5" t="s">
        <v>99</v>
      </c>
      <c r="BD355" s="5" t="s">
        <v>99</v>
      </c>
      <c r="BE355" s="5" t="s">
        <v>99</v>
      </c>
      <c r="BF355" s="5" t="s">
        <v>614</v>
      </c>
      <c r="BG355" s="5" t="s">
        <v>112</v>
      </c>
      <c r="BH355" s="5" t="s">
        <v>99</v>
      </c>
      <c r="BI355" s="5" t="s">
        <v>99</v>
      </c>
      <c r="BJ355" s="5" t="s">
        <v>99</v>
      </c>
      <c r="BK355" s="5" t="s">
        <v>99</v>
      </c>
      <c r="BL355" s="5" t="s">
        <v>3131</v>
      </c>
      <c r="BM355" s="5" t="s">
        <v>99</v>
      </c>
      <c r="BN355" s="5" t="s">
        <v>3132</v>
      </c>
      <c r="BO355" s="5" t="s">
        <v>99</v>
      </c>
      <c r="BP355" s="5" t="s">
        <v>3133</v>
      </c>
      <c r="BQ355" s="5" t="s">
        <v>113</v>
      </c>
      <c r="BR355" s="5" t="s">
        <v>99</v>
      </c>
      <c r="BS355" s="5" t="s">
        <v>99</v>
      </c>
      <c r="BT355" s="5" t="s">
        <v>99</v>
      </c>
      <c r="BU355" s="5" t="s">
        <v>99</v>
      </c>
      <c r="BV355" s="5" t="s">
        <v>99</v>
      </c>
      <c r="BW355" s="5" t="s">
        <v>99</v>
      </c>
      <c r="BX355" s="5" t="s">
        <v>99</v>
      </c>
      <c r="BY355" s="5" t="s">
        <v>99</v>
      </c>
      <c r="BZ355" s="5" t="s">
        <v>99</v>
      </c>
      <c r="CA355" s="5" t="s">
        <v>99</v>
      </c>
      <c r="CB355" s="5" t="s">
        <v>99</v>
      </c>
      <c r="CC355" s="5" t="s">
        <v>99</v>
      </c>
      <c r="CD355" s="5" t="s">
        <v>99</v>
      </c>
      <c r="CE355" s="5" t="s">
        <v>99</v>
      </c>
      <c r="CF355" s="5" t="s">
        <v>99</v>
      </c>
      <c r="CG355" s="5" t="s">
        <v>99</v>
      </c>
      <c r="CH355" s="5" t="s">
        <v>99</v>
      </c>
      <c r="CI355" s="5" t="s">
        <v>99</v>
      </c>
      <c r="CJ355" s="5" t="s">
        <v>99</v>
      </c>
      <c r="CK355" s="28" t="s">
        <v>3134</v>
      </c>
      <c r="CL355" s="5" t="s">
        <v>99</v>
      </c>
      <c r="CM355" s="5" t="s">
        <v>99</v>
      </c>
      <c r="CN355" s="5" t="s">
        <v>99</v>
      </c>
      <c r="CO355" s="5" t="s">
        <v>99</v>
      </c>
      <c r="CP355" s="13" t="s">
        <v>3135</v>
      </c>
      <c r="CQ355" s="6"/>
      <c r="CR355" s="6"/>
      <c r="CS355" s="6"/>
      <c r="CT355" s="6"/>
      <c r="CU355" s="6"/>
      <c r="CV355" s="6"/>
      <c r="CW355" s="6"/>
      <c r="CX355" s="6"/>
      <c r="CY355" s="6"/>
      <c r="CZ355" s="6"/>
    </row>
    <row r="356">
      <c r="A356" s="5" t="s">
        <v>94</v>
      </c>
      <c r="B356" s="5" t="s">
        <v>1487</v>
      </c>
      <c r="C356" s="5" t="s">
        <v>3098</v>
      </c>
      <c r="D356" s="5">
        <v>102.0</v>
      </c>
      <c r="E356" s="5" t="s">
        <v>99</v>
      </c>
      <c r="F356" s="5">
        <v>2000.0</v>
      </c>
      <c r="G356" s="5" t="s">
        <v>191</v>
      </c>
      <c r="H356" s="5">
        <v>19.0</v>
      </c>
      <c r="I356" s="5" t="s">
        <v>144</v>
      </c>
      <c r="J356" s="5" t="s">
        <v>118</v>
      </c>
      <c r="K356" s="5" t="s">
        <v>193</v>
      </c>
      <c r="L356" s="5" t="s">
        <v>145</v>
      </c>
      <c r="M356" s="5" t="s">
        <v>99</v>
      </c>
      <c r="N356" s="5">
        <v>1.0</v>
      </c>
      <c r="O356" s="28" t="s">
        <v>3136</v>
      </c>
      <c r="P356" s="5" t="s">
        <v>99</v>
      </c>
      <c r="Q356" s="5" t="s">
        <v>1817</v>
      </c>
      <c r="R356" s="5" t="s">
        <v>3137</v>
      </c>
      <c r="S356" s="5" t="s">
        <v>99</v>
      </c>
      <c r="T356" s="5" t="s">
        <v>99</v>
      </c>
      <c r="U356" s="5" t="s">
        <v>99</v>
      </c>
      <c r="V356" s="6"/>
      <c r="W356" s="5" t="s">
        <v>99</v>
      </c>
      <c r="X356" s="5">
        <v>610.0</v>
      </c>
      <c r="Y356" s="5">
        <v>52.5</v>
      </c>
      <c r="Z356" s="5" t="s">
        <v>255</v>
      </c>
      <c r="AA356" s="5" t="s">
        <v>278</v>
      </c>
      <c r="AB356" s="5">
        <v>83.0</v>
      </c>
      <c r="AC356" s="5" t="s">
        <v>279</v>
      </c>
      <c r="AD356" s="5" t="s">
        <v>99</v>
      </c>
      <c r="AE356" s="5" t="s">
        <v>99</v>
      </c>
      <c r="AF356" s="5" t="s">
        <v>99</v>
      </c>
      <c r="AG356" s="5" t="s">
        <v>99</v>
      </c>
      <c r="AH356" s="27">
        <f t="shared" si="88"/>
        <v>0.3048</v>
      </c>
      <c r="AI356" s="22">
        <v>1.0</v>
      </c>
      <c r="AJ356" s="24">
        <f t="shared" si="89"/>
        <v>0.3333333333</v>
      </c>
      <c r="AK356" s="5" t="s">
        <v>99</v>
      </c>
      <c r="AL356" s="5" t="s">
        <v>99</v>
      </c>
      <c r="AM356" s="5" t="s">
        <v>99</v>
      </c>
      <c r="AN356" s="5" t="s">
        <v>99</v>
      </c>
      <c r="AO356" s="5" t="s">
        <v>99</v>
      </c>
      <c r="AP356" s="5" t="s">
        <v>99</v>
      </c>
      <c r="AQ356" s="5" t="s">
        <v>99</v>
      </c>
      <c r="AR356" s="5" t="s">
        <v>99</v>
      </c>
      <c r="AS356" s="5" t="s">
        <v>99</v>
      </c>
      <c r="AT356" s="5" t="s">
        <v>99</v>
      </c>
      <c r="AU356" s="5" t="s">
        <v>99</v>
      </c>
      <c r="AV356" s="5" t="s">
        <v>99</v>
      </c>
      <c r="AW356" s="5" t="s">
        <v>99</v>
      </c>
      <c r="AX356" s="5" t="s">
        <v>99</v>
      </c>
      <c r="AY356" s="5" t="s">
        <v>99</v>
      </c>
      <c r="AZ356" s="5" t="s">
        <v>99</v>
      </c>
      <c r="BA356" s="5" t="s">
        <v>99</v>
      </c>
      <c r="BB356" s="5" t="s">
        <v>99</v>
      </c>
      <c r="BC356" s="5" t="s">
        <v>99</v>
      </c>
      <c r="BD356" s="5" t="s">
        <v>99</v>
      </c>
      <c r="BE356" s="5" t="s">
        <v>99</v>
      </c>
      <c r="BF356" s="5" t="s">
        <v>99</v>
      </c>
      <c r="BG356" s="5" t="s">
        <v>99</v>
      </c>
      <c r="BH356" s="5" t="s">
        <v>99</v>
      </c>
      <c r="BI356" s="5" t="s">
        <v>99</v>
      </c>
      <c r="BJ356" s="5" t="s">
        <v>99</v>
      </c>
      <c r="BK356" s="5" t="s">
        <v>99</v>
      </c>
      <c r="BL356" s="5" t="s">
        <v>3138</v>
      </c>
      <c r="BM356" s="5" t="s">
        <v>99</v>
      </c>
      <c r="BN356" s="5" t="s">
        <v>99</v>
      </c>
      <c r="BO356" s="5" t="s">
        <v>99</v>
      </c>
      <c r="BP356" s="5" t="s">
        <v>99</v>
      </c>
      <c r="BQ356" s="5" t="s">
        <v>99</v>
      </c>
      <c r="BR356" s="5" t="s">
        <v>3139</v>
      </c>
      <c r="BS356" s="5" t="s">
        <v>99</v>
      </c>
      <c r="BT356" s="5" t="s">
        <v>99</v>
      </c>
      <c r="BU356" s="5">
        <v>1.0</v>
      </c>
      <c r="BV356" s="5" t="s">
        <v>99</v>
      </c>
      <c r="BW356" s="5" t="s">
        <v>99</v>
      </c>
      <c r="BX356" s="5">
        <v>11.375</v>
      </c>
      <c r="BY356" s="5" t="s">
        <v>99</v>
      </c>
      <c r="BZ356" s="5" t="s">
        <v>99</v>
      </c>
      <c r="CA356" s="5" t="s">
        <v>99</v>
      </c>
      <c r="CB356" s="5" t="s">
        <v>99</v>
      </c>
      <c r="CC356" s="5" t="s">
        <v>99</v>
      </c>
      <c r="CD356" s="5" t="s">
        <v>99</v>
      </c>
      <c r="CE356" s="5" t="s">
        <v>99</v>
      </c>
      <c r="CF356" s="5" t="s">
        <v>112</v>
      </c>
      <c r="CG356" s="5">
        <v>5.0</v>
      </c>
      <c r="CH356" s="5" t="s">
        <v>99</v>
      </c>
      <c r="CI356" s="5" t="s">
        <v>99</v>
      </c>
      <c r="CJ356" s="5" t="s">
        <v>99</v>
      </c>
      <c r="CK356" s="28" t="s">
        <v>3140</v>
      </c>
      <c r="CL356" s="5" t="s">
        <v>99</v>
      </c>
      <c r="CM356" s="5" t="s">
        <v>99</v>
      </c>
      <c r="CN356" s="5" t="s">
        <v>99</v>
      </c>
      <c r="CO356" s="5" t="s">
        <v>99</v>
      </c>
      <c r="CP356" s="13" t="s">
        <v>3141</v>
      </c>
      <c r="CQ356" s="6"/>
      <c r="CR356" s="6"/>
      <c r="CS356" s="6"/>
      <c r="CT356" s="6"/>
      <c r="CU356" s="6"/>
      <c r="CV356" s="6"/>
      <c r="CW356" s="6"/>
      <c r="CX356" s="6"/>
      <c r="CY356" s="6"/>
      <c r="CZ356" s="6"/>
    </row>
    <row r="357">
      <c r="A357" s="5" t="s">
        <v>94</v>
      </c>
      <c r="B357" s="5" t="s">
        <v>1487</v>
      </c>
      <c r="C357" s="5" t="s">
        <v>3098</v>
      </c>
      <c r="D357" s="5">
        <v>36280.0</v>
      </c>
      <c r="E357" s="5" t="s">
        <v>3142</v>
      </c>
      <c r="F357" s="5">
        <v>2012.0</v>
      </c>
      <c r="G357" s="5" t="s">
        <v>191</v>
      </c>
      <c r="H357" s="5">
        <v>12.0</v>
      </c>
      <c r="I357" s="5" t="s">
        <v>144</v>
      </c>
      <c r="J357" s="5" t="s">
        <v>118</v>
      </c>
      <c r="K357" s="5" t="s">
        <v>319</v>
      </c>
      <c r="L357" s="5" t="s">
        <v>193</v>
      </c>
      <c r="M357" s="5" t="s">
        <v>99</v>
      </c>
      <c r="N357" s="5">
        <v>6.0</v>
      </c>
      <c r="O357" s="28" t="s">
        <v>3143</v>
      </c>
      <c r="P357" s="5" t="s">
        <v>99</v>
      </c>
      <c r="Q357" s="5" t="s">
        <v>3144</v>
      </c>
      <c r="R357" s="5" t="s">
        <v>3145</v>
      </c>
      <c r="S357" s="5" t="s">
        <v>3123</v>
      </c>
      <c r="T357" s="5" t="s">
        <v>99</v>
      </c>
      <c r="U357" s="5" t="s">
        <v>99</v>
      </c>
      <c r="V357" s="6"/>
      <c r="W357" s="5" t="s">
        <v>99</v>
      </c>
      <c r="X357" s="5">
        <v>2130.0</v>
      </c>
      <c r="Y357" s="5" t="s">
        <v>184</v>
      </c>
      <c r="Z357" s="5" t="s">
        <v>161</v>
      </c>
      <c r="AA357" s="5" t="s">
        <v>214</v>
      </c>
      <c r="AB357" s="5">
        <v>25.0</v>
      </c>
      <c r="AC357" s="5" t="s">
        <v>3146</v>
      </c>
      <c r="AD357" s="5" t="s">
        <v>99</v>
      </c>
      <c r="AE357" s="5" t="s">
        <v>99</v>
      </c>
      <c r="AF357" s="5" t="s">
        <v>99</v>
      </c>
      <c r="AG357" s="5" t="s">
        <v>99</v>
      </c>
      <c r="AH357" s="27">
        <f t="shared" si="88"/>
        <v>804.672</v>
      </c>
      <c r="AI357" s="8">
        <f>(0.25+0.75)/2*5280</f>
        <v>2640</v>
      </c>
      <c r="AJ357" s="24">
        <f t="shared" si="89"/>
        <v>880</v>
      </c>
      <c r="AK357" s="5" t="s">
        <v>99</v>
      </c>
      <c r="AL357" s="5" t="s">
        <v>99</v>
      </c>
      <c r="AM357" s="5" t="s">
        <v>99</v>
      </c>
      <c r="AN357" s="5" t="s">
        <v>99</v>
      </c>
      <c r="AO357" s="5" t="s">
        <v>99</v>
      </c>
      <c r="AP357" s="5" t="s">
        <v>99</v>
      </c>
      <c r="AQ357" s="5" t="s">
        <v>99</v>
      </c>
      <c r="AR357" s="5" t="s">
        <v>99</v>
      </c>
      <c r="AS357" s="5" t="s">
        <v>99</v>
      </c>
      <c r="AT357" s="5" t="s">
        <v>99</v>
      </c>
      <c r="AU357" s="5" t="s">
        <v>99</v>
      </c>
      <c r="AV357" s="5" t="s">
        <v>99</v>
      </c>
      <c r="AW357" s="5" t="s">
        <v>99</v>
      </c>
      <c r="AX357" s="5" t="s">
        <v>99</v>
      </c>
      <c r="AY357" s="5" t="s">
        <v>99</v>
      </c>
      <c r="AZ357" s="5" t="s">
        <v>99</v>
      </c>
      <c r="BA357" s="5" t="s">
        <v>99</v>
      </c>
      <c r="BB357" s="5" t="s">
        <v>99</v>
      </c>
      <c r="BC357" s="5" t="s">
        <v>99</v>
      </c>
      <c r="BD357" s="5" t="s">
        <v>99</v>
      </c>
      <c r="BE357" s="5" t="s">
        <v>99</v>
      </c>
      <c r="BF357" s="5" t="s">
        <v>99</v>
      </c>
      <c r="BG357" s="5" t="s">
        <v>99</v>
      </c>
      <c r="BH357" s="5" t="s">
        <v>99</v>
      </c>
      <c r="BI357" s="5" t="s">
        <v>99</v>
      </c>
      <c r="BJ357" s="5" t="s">
        <v>99</v>
      </c>
      <c r="BK357" s="5" t="s">
        <v>99</v>
      </c>
      <c r="BL357" s="5" t="s">
        <v>99</v>
      </c>
      <c r="BM357" s="5" t="s">
        <v>99</v>
      </c>
      <c r="BN357" s="5" t="s">
        <v>99</v>
      </c>
      <c r="BO357" s="5" t="s">
        <v>99</v>
      </c>
      <c r="BP357" s="5" t="s">
        <v>99</v>
      </c>
      <c r="BQ357" s="5" t="s">
        <v>99</v>
      </c>
      <c r="BR357" s="5" t="s">
        <v>1563</v>
      </c>
      <c r="BS357" s="5" t="s">
        <v>112</v>
      </c>
      <c r="BT357" s="5" t="s">
        <v>3147</v>
      </c>
      <c r="BU357" s="5" t="s">
        <v>99</v>
      </c>
      <c r="BV357" s="5" t="s">
        <v>99</v>
      </c>
      <c r="BW357" s="5" t="s">
        <v>99</v>
      </c>
      <c r="BX357" s="5" t="s">
        <v>99</v>
      </c>
      <c r="BY357" s="5" t="s">
        <v>99</v>
      </c>
      <c r="BZ357" s="5" t="s">
        <v>99</v>
      </c>
      <c r="CA357" s="5" t="s">
        <v>99</v>
      </c>
      <c r="CB357" s="5" t="s">
        <v>99</v>
      </c>
      <c r="CC357" s="5" t="s">
        <v>99</v>
      </c>
      <c r="CD357" s="5" t="s">
        <v>99</v>
      </c>
      <c r="CE357" s="5" t="s">
        <v>99</v>
      </c>
      <c r="CF357" s="5" t="s">
        <v>99</v>
      </c>
      <c r="CG357" s="5" t="s">
        <v>99</v>
      </c>
      <c r="CH357" s="5" t="s">
        <v>99</v>
      </c>
      <c r="CI357" s="5" t="s">
        <v>99</v>
      </c>
      <c r="CJ357" s="5" t="s">
        <v>99</v>
      </c>
      <c r="CK357" s="28" t="s">
        <v>3148</v>
      </c>
      <c r="CL357" s="5" t="s">
        <v>99</v>
      </c>
      <c r="CM357" s="5" t="s">
        <v>99</v>
      </c>
      <c r="CN357" s="5" t="s">
        <v>3149</v>
      </c>
      <c r="CO357" s="5" t="s">
        <v>99</v>
      </c>
      <c r="CP357" s="13" t="s">
        <v>3150</v>
      </c>
      <c r="CQ357" s="6"/>
      <c r="CR357" s="6"/>
      <c r="CS357" s="6"/>
      <c r="CT357" s="6"/>
      <c r="CU357" s="6"/>
      <c r="CV357" s="6"/>
      <c r="CW357" s="6"/>
      <c r="CX357" s="6"/>
      <c r="CY357" s="6"/>
      <c r="CZ357" s="6"/>
    </row>
    <row r="358">
      <c r="A358" s="5" t="s">
        <v>94</v>
      </c>
      <c r="B358" s="5" t="s">
        <v>1487</v>
      </c>
      <c r="C358" s="5" t="s">
        <v>3098</v>
      </c>
      <c r="D358" s="5">
        <v>41704.0</v>
      </c>
      <c r="E358" s="5" t="s">
        <v>1517</v>
      </c>
      <c r="F358" s="5">
        <v>2013.0</v>
      </c>
      <c r="G358" s="5" t="s">
        <v>143</v>
      </c>
      <c r="H358" s="5">
        <v>21.0</v>
      </c>
      <c r="I358" s="5" t="s">
        <v>144</v>
      </c>
      <c r="J358" s="5" t="s">
        <v>101</v>
      </c>
      <c r="K358" s="5" t="s">
        <v>102</v>
      </c>
      <c r="L358" s="5" t="s">
        <v>99</v>
      </c>
      <c r="M358" s="5" t="s">
        <v>103</v>
      </c>
      <c r="N358" s="5">
        <v>2.0</v>
      </c>
      <c r="O358" s="28" t="s">
        <v>3151</v>
      </c>
      <c r="P358" s="5" t="s">
        <v>99</v>
      </c>
      <c r="Q358" s="5" t="s">
        <v>3152</v>
      </c>
      <c r="R358" s="5" t="s">
        <v>3153</v>
      </c>
      <c r="S358" s="5" t="s">
        <v>99</v>
      </c>
      <c r="T358" s="5" t="s">
        <v>99</v>
      </c>
      <c r="U358" s="5" t="s">
        <v>99</v>
      </c>
      <c r="V358" s="6"/>
      <c r="W358" s="5">
        <v>1700.0</v>
      </c>
      <c r="X358" s="5">
        <v>2000.0</v>
      </c>
      <c r="Y358" s="5" t="s">
        <v>99</v>
      </c>
      <c r="Z358" s="5" t="s">
        <v>161</v>
      </c>
      <c r="AA358" s="5" t="s">
        <v>539</v>
      </c>
      <c r="AB358" s="5">
        <v>100.0</v>
      </c>
      <c r="AC358" s="5" t="s">
        <v>3146</v>
      </c>
      <c r="AD358" s="5" t="s">
        <v>2188</v>
      </c>
      <c r="AE358" s="5" t="s">
        <v>99</v>
      </c>
      <c r="AF358" s="5" t="s">
        <v>99</v>
      </c>
      <c r="AG358" s="5">
        <v>20.0</v>
      </c>
      <c r="AH358" s="27">
        <f t="shared" si="88"/>
        <v>274.32</v>
      </c>
      <c r="AI358" s="22">
        <v>900.0</v>
      </c>
      <c r="AJ358" s="24">
        <f t="shared" si="89"/>
        <v>300</v>
      </c>
      <c r="AK358" s="5" t="s">
        <v>99</v>
      </c>
      <c r="AL358" s="5">
        <v>1.0</v>
      </c>
      <c r="AM358" s="5">
        <v>7.0</v>
      </c>
      <c r="AN358" s="5" t="s">
        <v>99</v>
      </c>
      <c r="AO358" s="5" t="s">
        <v>99</v>
      </c>
      <c r="AP358" s="5" t="s">
        <v>99</v>
      </c>
      <c r="AQ358" s="5" t="s">
        <v>99</v>
      </c>
      <c r="AR358" s="5" t="s">
        <v>99</v>
      </c>
      <c r="AS358" s="5" t="s">
        <v>99</v>
      </c>
      <c r="AT358" s="5" t="s">
        <v>99</v>
      </c>
      <c r="AU358" s="5" t="s">
        <v>99</v>
      </c>
      <c r="AV358" s="5" t="s">
        <v>110</v>
      </c>
      <c r="AW358" s="5" t="s">
        <v>99</v>
      </c>
      <c r="AX358" s="5" t="s">
        <v>99</v>
      </c>
      <c r="AY358" s="5" t="s">
        <v>99</v>
      </c>
      <c r="AZ358" s="5" t="s">
        <v>99</v>
      </c>
      <c r="BA358" s="5" t="s">
        <v>99</v>
      </c>
      <c r="BB358" s="5" t="s">
        <v>99</v>
      </c>
      <c r="BC358" s="5" t="s">
        <v>99</v>
      </c>
      <c r="BD358" s="5" t="s">
        <v>99</v>
      </c>
      <c r="BE358" s="5" t="s">
        <v>99</v>
      </c>
      <c r="BF358" s="5" t="s">
        <v>99</v>
      </c>
      <c r="BG358" s="5" t="s">
        <v>99</v>
      </c>
      <c r="BH358" s="5" t="s">
        <v>99</v>
      </c>
      <c r="BI358" s="5" t="s">
        <v>99</v>
      </c>
      <c r="BJ358" s="5" t="s">
        <v>99</v>
      </c>
      <c r="BK358" s="5" t="s">
        <v>99</v>
      </c>
      <c r="BL358" s="5" t="s">
        <v>99</v>
      </c>
      <c r="BM358" s="5" t="s">
        <v>99</v>
      </c>
      <c r="BN358" s="5" t="s">
        <v>3154</v>
      </c>
      <c r="BO358" s="5" t="s">
        <v>99</v>
      </c>
      <c r="BP358" s="5" t="s">
        <v>99</v>
      </c>
      <c r="BQ358" s="5" t="s">
        <v>113</v>
      </c>
      <c r="BR358" s="5" t="s">
        <v>99</v>
      </c>
      <c r="BS358" s="5" t="s">
        <v>99</v>
      </c>
      <c r="BT358" s="5" t="s">
        <v>99</v>
      </c>
      <c r="BU358" s="5" t="s">
        <v>99</v>
      </c>
      <c r="BV358" s="5" t="s">
        <v>99</v>
      </c>
      <c r="BW358" s="5" t="s">
        <v>99</v>
      </c>
      <c r="BX358" s="5" t="s">
        <v>99</v>
      </c>
      <c r="BY358" s="5" t="s">
        <v>99</v>
      </c>
      <c r="BZ358" s="5" t="s">
        <v>99</v>
      </c>
      <c r="CA358" s="5" t="s">
        <v>99</v>
      </c>
      <c r="CB358" s="5" t="s">
        <v>99</v>
      </c>
      <c r="CC358" s="5" t="s">
        <v>99</v>
      </c>
      <c r="CD358" s="5" t="s">
        <v>99</v>
      </c>
      <c r="CE358" s="5" t="s">
        <v>99</v>
      </c>
      <c r="CF358" s="5" t="s">
        <v>99</v>
      </c>
      <c r="CG358" s="5" t="s">
        <v>99</v>
      </c>
      <c r="CH358" s="5" t="s">
        <v>99</v>
      </c>
      <c r="CI358" s="5" t="s">
        <v>99</v>
      </c>
      <c r="CJ358" s="5" t="s">
        <v>99</v>
      </c>
      <c r="CK358" s="28" t="s">
        <v>3155</v>
      </c>
      <c r="CL358" s="5" t="s">
        <v>99</v>
      </c>
      <c r="CM358" s="5" t="s">
        <v>99</v>
      </c>
      <c r="CN358" s="5" t="s">
        <v>99</v>
      </c>
      <c r="CO358" s="5" t="s">
        <v>99</v>
      </c>
      <c r="CP358" s="13" t="s">
        <v>3156</v>
      </c>
      <c r="CQ358" s="6"/>
      <c r="CR358" s="6"/>
      <c r="CS358" s="6"/>
      <c r="CT358" s="6"/>
      <c r="CU358" s="6"/>
      <c r="CV358" s="6"/>
      <c r="CW358" s="6"/>
      <c r="CX358" s="6"/>
      <c r="CY358" s="6"/>
      <c r="CZ358" s="6"/>
    </row>
    <row r="359">
      <c r="A359" s="5" t="s">
        <v>94</v>
      </c>
      <c r="B359" s="5" t="s">
        <v>1487</v>
      </c>
      <c r="C359" s="5" t="s">
        <v>3098</v>
      </c>
      <c r="D359" s="5">
        <v>45813.0</v>
      </c>
      <c r="E359" s="5" t="s">
        <v>3142</v>
      </c>
      <c r="F359" s="5">
        <v>2014.0</v>
      </c>
      <c r="G359" s="5" t="s">
        <v>143</v>
      </c>
      <c r="H359" s="5">
        <v>7.0</v>
      </c>
      <c r="I359" s="5" t="s">
        <v>144</v>
      </c>
      <c r="J359" s="5" t="s">
        <v>118</v>
      </c>
      <c r="K359" s="5" t="s">
        <v>319</v>
      </c>
      <c r="L359" s="5" t="s">
        <v>193</v>
      </c>
      <c r="M359" s="5" t="s">
        <v>99</v>
      </c>
      <c r="N359" s="5">
        <v>1.0</v>
      </c>
      <c r="O359" s="28" t="s">
        <v>3157</v>
      </c>
      <c r="P359" s="5" t="s">
        <v>3158</v>
      </c>
      <c r="Q359" s="5" t="s">
        <v>3159</v>
      </c>
      <c r="R359" s="5" t="s">
        <v>3160</v>
      </c>
      <c r="S359" s="5" t="s">
        <v>99</v>
      </c>
      <c r="T359" s="5">
        <v>45.606248</v>
      </c>
      <c r="U359" s="5">
        <v>-123.56549</v>
      </c>
      <c r="V359" s="6"/>
      <c r="W359" s="5">
        <v>1708.0</v>
      </c>
      <c r="X359" s="5">
        <v>1907.0</v>
      </c>
      <c r="Y359" s="5" t="s">
        <v>99</v>
      </c>
      <c r="Z359" s="5" t="s">
        <v>99</v>
      </c>
      <c r="AA359" s="5" t="s">
        <v>135</v>
      </c>
      <c r="AB359" s="5">
        <v>85.0</v>
      </c>
      <c r="AC359" s="5" t="s">
        <v>279</v>
      </c>
      <c r="AD359" s="5" t="s">
        <v>99</v>
      </c>
      <c r="AE359" s="5" t="s">
        <v>99</v>
      </c>
      <c r="AF359" s="5" t="s">
        <v>99</v>
      </c>
      <c r="AG359" s="6">
        <f>(10/60)+2+(3*(10/60)*(10/60))+5+2</f>
        <v>9.25</v>
      </c>
      <c r="AH359" s="27">
        <f t="shared" si="88"/>
        <v>402.336</v>
      </c>
      <c r="AI359" s="8">
        <f>5280/4</f>
        <v>1320</v>
      </c>
      <c r="AJ359" s="24">
        <f t="shared" si="89"/>
        <v>440</v>
      </c>
      <c r="AK359" s="5" t="s">
        <v>99</v>
      </c>
      <c r="AL359" s="5" t="s">
        <v>99</v>
      </c>
      <c r="AM359" s="5" t="s">
        <v>99</v>
      </c>
      <c r="AN359" s="5" t="s">
        <v>99</v>
      </c>
      <c r="AO359" s="5" t="s">
        <v>99</v>
      </c>
      <c r="AP359" s="5" t="s">
        <v>99</v>
      </c>
      <c r="AQ359" s="5" t="s">
        <v>99</v>
      </c>
      <c r="AR359" s="5" t="s">
        <v>99</v>
      </c>
      <c r="AS359" s="5" t="s">
        <v>99</v>
      </c>
      <c r="AT359" s="5" t="s">
        <v>99</v>
      </c>
      <c r="AU359" s="5" t="s">
        <v>99</v>
      </c>
      <c r="AV359" s="5" t="s">
        <v>99</v>
      </c>
      <c r="AW359" s="5" t="s">
        <v>99</v>
      </c>
      <c r="AX359" s="5" t="s">
        <v>99</v>
      </c>
      <c r="AY359" s="5" t="s">
        <v>99</v>
      </c>
      <c r="AZ359" s="5" t="s">
        <v>99</v>
      </c>
      <c r="BA359" s="5" t="s">
        <v>99</v>
      </c>
      <c r="BB359" s="5" t="s">
        <v>99</v>
      </c>
      <c r="BC359" s="5" t="s">
        <v>99</v>
      </c>
      <c r="BD359" s="5" t="s">
        <v>99</v>
      </c>
      <c r="BE359" s="5" t="s">
        <v>99</v>
      </c>
      <c r="BF359" s="5" t="s">
        <v>99</v>
      </c>
      <c r="BG359" s="5" t="s">
        <v>99</v>
      </c>
      <c r="BH359" s="5" t="s">
        <v>99</v>
      </c>
      <c r="BI359" s="5" t="s">
        <v>99</v>
      </c>
      <c r="BJ359" s="5" t="s">
        <v>99</v>
      </c>
      <c r="BK359" s="5" t="s">
        <v>99</v>
      </c>
      <c r="BL359" s="5" t="s">
        <v>99</v>
      </c>
      <c r="BM359" s="5" t="s">
        <v>99</v>
      </c>
      <c r="BN359" s="5" t="s">
        <v>99</v>
      </c>
      <c r="BO359" s="5" t="s">
        <v>99</v>
      </c>
      <c r="BP359" s="5" t="s">
        <v>99</v>
      </c>
      <c r="BQ359" s="5" t="s">
        <v>99</v>
      </c>
      <c r="BR359" s="5" t="s">
        <v>3161</v>
      </c>
      <c r="BS359" s="5" t="s">
        <v>99</v>
      </c>
      <c r="BT359" s="5" t="s">
        <v>99</v>
      </c>
      <c r="BU359" s="5" t="s">
        <v>99</v>
      </c>
      <c r="BV359" s="5" t="s">
        <v>99</v>
      </c>
      <c r="BW359" s="5" t="s">
        <v>99</v>
      </c>
      <c r="BX359" s="5" t="s">
        <v>99</v>
      </c>
      <c r="BY359" s="5" t="s">
        <v>99</v>
      </c>
      <c r="BZ359" s="5" t="s">
        <v>99</v>
      </c>
      <c r="CA359" s="5" t="s">
        <v>99</v>
      </c>
      <c r="CB359" s="5" t="s">
        <v>99</v>
      </c>
      <c r="CC359" s="5" t="s">
        <v>99</v>
      </c>
      <c r="CD359" s="5" t="s">
        <v>99</v>
      </c>
      <c r="CE359" s="5" t="s">
        <v>99</v>
      </c>
      <c r="CF359" s="5" t="s">
        <v>99</v>
      </c>
      <c r="CG359" s="5" t="s">
        <v>99</v>
      </c>
      <c r="CH359" s="5" t="s">
        <v>99</v>
      </c>
      <c r="CI359" s="5" t="s">
        <v>99</v>
      </c>
      <c r="CJ359" s="5" t="s">
        <v>99</v>
      </c>
      <c r="CK359" s="28" t="s">
        <v>3162</v>
      </c>
      <c r="CL359" s="5" t="s">
        <v>99</v>
      </c>
      <c r="CM359" s="5" t="s">
        <v>99</v>
      </c>
      <c r="CN359" s="5" t="s">
        <v>99</v>
      </c>
      <c r="CO359" s="5" t="s">
        <v>99</v>
      </c>
      <c r="CP359" s="13" t="s">
        <v>3163</v>
      </c>
      <c r="CQ359" s="6"/>
      <c r="CR359" s="6"/>
      <c r="CS359" s="6"/>
      <c r="CT359" s="6"/>
      <c r="CU359" s="6"/>
      <c r="CV359" s="6"/>
      <c r="CW359" s="6"/>
      <c r="CX359" s="6"/>
      <c r="CY359" s="6"/>
      <c r="CZ359" s="6"/>
    </row>
    <row r="360">
      <c r="A360" s="5" t="s">
        <v>94</v>
      </c>
      <c r="B360" s="5" t="s">
        <v>1487</v>
      </c>
      <c r="C360" s="5" t="s">
        <v>3164</v>
      </c>
      <c r="D360" s="5">
        <v>15744.0</v>
      </c>
      <c r="E360" s="5" t="s">
        <v>97</v>
      </c>
      <c r="F360" s="5">
        <v>1974.0</v>
      </c>
      <c r="G360" s="5" t="s">
        <v>191</v>
      </c>
      <c r="H360" s="5" t="s">
        <v>99</v>
      </c>
      <c r="I360" s="5" t="s">
        <v>144</v>
      </c>
      <c r="J360" s="5" t="s">
        <v>118</v>
      </c>
      <c r="K360" s="5" t="s">
        <v>193</v>
      </c>
      <c r="L360" s="5" t="s">
        <v>99</v>
      </c>
      <c r="M360" s="5" t="s">
        <v>3165</v>
      </c>
      <c r="N360" s="5">
        <v>30.0</v>
      </c>
      <c r="O360" s="28" t="s">
        <v>3166</v>
      </c>
      <c r="P360" s="5" t="s">
        <v>3167</v>
      </c>
      <c r="Q360" s="5" t="s">
        <v>3168</v>
      </c>
      <c r="R360" s="5" t="s">
        <v>3169</v>
      </c>
      <c r="S360" s="5" t="s">
        <v>3170</v>
      </c>
      <c r="T360" s="5">
        <v>45.370831</v>
      </c>
      <c r="U360" s="5">
        <v>-118.557677</v>
      </c>
      <c r="V360" s="6"/>
      <c r="W360" s="5">
        <v>4180.0</v>
      </c>
      <c r="X360" s="5">
        <v>2200.0</v>
      </c>
      <c r="Y360" s="5" t="s">
        <v>99</v>
      </c>
      <c r="Z360" s="5" t="s">
        <v>255</v>
      </c>
      <c r="AA360" s="5" t="s">
        <v>99</v>
      </c>
      <c r="AB360" s="5" t="s">
        <v>99</v>
      </c>
      <c r="AC360" s="5" t="s">
        <v>561</v>
      </c>
      <c r="AD360" s="5" t="s">
        <v>99</v>
      </c>
      <c r="AE360" s="5" t="s">
        <v>99</v>
      </c>
      <c r="AF360" s="5" t="s">
        <v>99</v>
      </c>
      <c r="AG360" s="5">
        <v>60.0</v>
      </c>
      <c r="AH360" s="15" t="s">
        <v>99</v>
      </c>
      <c r="AI360" s="22" t="s">
        <v>99</v>
      </c>
      <c r="AJ360" s="25" t="s">
        <v>99</v>
      </c>
      <c r="AK360" s="5" t="s">
        <v>99</v>
      </c>
      <c r="AL360" s="5" t="s">
        <v>99</v>
      </c>
      <c r="AM360" s="5" t="s">
        <v>99</v>
      </c>
      <c r="AN360" s="5" t="s">
        <v>99</v>
      </c>
      <c r="AO360" s="5" t="s">
        <v>99</v>
      </c>
      <c r="AP360" s="5" t="s">
        <v>99</v>
      </c>
      <c r="AQ360" s="5" t="s">
        <v>99</v>
      </c>
      <c r="AR360" s="5" t="s">
        <v>99</v>
      </c>
      <c r="AS360" s="5" t="s">
        <v>99</v>
      </c>
      <c r="AT360" s="5" t="s">
        <v>99</v>
      </c>
      <c r="AU360" s="5" t="s">
        <v>99</v>
      </c>
      <c r="AV360" s="5" t="s">
        <v>99</v>
      </c>
      <c r="AW360" s="5" t="s">
        <v>99</v>
      </c>
      <c r="AX360" s="5" t="s">
        <v>99</v>
      </c>
      <c r="AY360" s="5" t="s">
        <v>99</v>
      </c>
      <c r="AZ360" s="5" t="s">
        <v>99</v>
      </c>
      <c r="BA360" s="5" t="s">
        <v>99</v>
      </c>
      <c r="BB360" s="5" t="s">
        <v>99</v>
      </c>
      <c r="BC360" s="5" t="s">
        <v>99</v>
      </c>
      <c r="BD360" s="5" t="s">
        <v>99</v>
      </c>
      <c r="BE360" s="5" t="s">
        <v>99</v>
      </c>
      <c r="BF360" s="5" t="s">
        <v>99</v>
      </c>
      <c r="BG360" s="5" t="s">
        <v>99</v>
      </c>
      <c r="BH360" s="5" t="s">
        <v>99</v>
      </c>
      <c r="BI360" s="5" t="s">
        <v>99</v>
      </c>
      <c r="BJ360" s="5" t="s">
        <v>99</v>
      </c>
      <c r="BK360" s="5" t="s">
        <v>99</v>
      </c>
      <c r="BL360" s="5" t="s">
        <v>99</v>
      </c>
      <c r="BM360" s="5" t="s">
        <v>99</v>
      </c>
      <c r="BN360" s="5" t="s">
        <v>3171</v>
      </c>
      <c r="BO360" s="5" t="s">
        <v>99</v>
      </c>
      <c r="BP360" s="5" t="s">
        <v>99</v>
      </c>
      <c r="BQ360" s="5" t="s">
        <v>99</v>
      </c>
      <c r="BR360" s="5" t="s">
        <v>2598</v>
      </c>
      <c r="BS360" s="5" t="s">
        <v>99</v>
      </c>
      <c r="BT360" s="5" t="s">
        <v>99</v>
      </c>
      <c r="BU360" s="5" t="s">
        <v>99</v>
      </c>
      <c r="BV360" s="5" t="s">
        <v>99</v>
      </c>
      <c r="BW360" s="5" t="s">
        <v>99</v>
      </c>
      <c r="BX360" s="5" t="s">
        <v>99</v>
      </c>
      <c r="BY360" s="5" t="s">
        <v>99</v>
      </c>
      <c r="BZ360" s="5" t="s">
        <v>99</v>
      </c>
      <c r="CA360" s="5" t="s">
        <v>99</v>
      </c>
      <c r="CB360" s="5" t="s">
        <v>99</v>
      </c>
      <c r="CC360" s="5" t="s">
        <v>99</v>
      </c>
      <c r="CD360" s="5" t="s">
        <v>99</v>
      </c>
      <c r="CE360" s="5" t="s">
        <v>99</v>
      </c>
      <c r="CF360" s="5" t="s">
        <v>99</v>
      </c>
      <c r="CG360" s="5" t="s">
        <v>99</v>
      </c>
      <c r="CH360" s="5" t="s">
        <v>99</v>
      </c>
      <c r="CI360" s="5" t="s">
        <v>99</v>
      </c>
      <c r="CJ360" s="5" t="s">
        <v>99</v>
      </c>
      <c r="CK360" s="28" t="s">
        <v>3172</v>
      </c>
      <c r="CL360" s="5" t="s">
        <v>112</v>
      </c>
      <c r="CM360" s="5" t="s">
        <v>99</v>
      </c>
      <c r="CN360" s="5" t="s">
        <v>99</v>
      </c>
      <c r="CO360" s="5" t="s">
        <v>99</v>
      </c>
      <c r="CP360" s="13" t="s">
        <v>3173</v>
      </c>
      <c r="CQ360" s="6"/>
      <c r="CR360" s="6"/>
      <c r="CS360" s="6"/>
      <c r="CT360" s="6"/>
      <c r="CU360" s="6"/>
      <c r="CV360" s="6"/>
      <c r="CW360" s="6"/>
      <c r="CX360" s="6"/>
      <c r="CY360" s="6"/>
      <c r="CZ360" s="6"/>
    </row>
    <row r="361">
      <c r="A361" s="5" t="s">
        <v>94</v>
      </c>
      <c r="B361" s="5" t="s">
        <v>1487</v>
      </c>
      <c r="C361" s="5" t="s">
        <v>3164</v>
      </c>
      <c r="D361" s="5">
        <v>695.0</v>
      </c>
      <c r="E361" s="5" t="s">
        <v>99</v>
      </c>
      <c r="F361" s="5">
        <v>1975.0</v>
      </c>
      <c r="G361" s="5" t="s">
        <v>129</v>
      </c>
      <c r="H361" s="5" t="s">
        <v>99</v>
      </c>
      <c r="I361" s="5" t="s">
        <v>130</v>
      </c>
      <c r="J361" s="5" t="s">
        <v>101</v>
      </c>
      <c r="K361" s="5" t="s">
        <v>102</v>
      </c>
      <c r="L361" s="5" t="s">
        <v>99</v>
      </c>
      <c r="M361" s="5" t="s">
        <v>131</v>
      </c>
      <c r="N361" s="5">
        <v>1.0</v>
      </c>
      <c r="O361" s="28" t="s">
        <v>3174</v>
      </c>
      <c r="P361" s="5" t="s">
        <v>3175</v>
      </c>
      <c r="Q361" s="5" t="s">
        <v>3168</v>
      </c>
      <c r="R361" s="5" t="s">
        <v>3176</v>
      </c>
      <c r="S361" s="5" t="s">
        <v>3168</v>
      </c>
      <c r="T361" s="5" t="s">
        <v>99</v>
      </c>
      <c r="U361" s="5" t="s">
        <v>99</v>
      </c>
      <c r="V361" s="5" t="s">
        <v>99</v>
      </c>
      <c r="W361" s="5" t="s">
        <v>99</v>
      </c>
      <c r="X361" s="5" t="s">
        <v>99</v>
      </c>
      <c r="Y361" s="5" t="s">
        <v>99</v>
      </c>
      <c r="Z361" s="5" t="s">
        <v>161</v>
      </c>
      <c r="AA361" s="5" t="s">
        <v>99</v>
      </c>
      <c r="AB361" s="5" t="s">
        <v>99</v>
      </c>
      <c r="AC361" s="5" t="s">
        <v>3177</v>
      </c>
      <c r="AD361" s="5" t="s">
        <v>99</v>
      </c>
      <c r="AE361" s="5" t="s">
        <v>99</v>
      </c>
      <c r="AF361" s="5" t="s">
        <v>99</v>
      </c>
      <c r="AG361" s="5">
        <v>15.0</v>
      </c>
      <c r="AH361" s="27">
        <f t="shared" ref="AH361:AH365" si="90">CONVERT(AI361, "ft", "m")</f>
        <v>402.336</v>
      </c>
      <c r="AI361" s="8">
        <f>5280/4</f>
        <v>1320</v>
      </c>
      <c r="AJ361" s="24">
        <f t="shared" ref="AJ361:AJ365" si="91">CONVERT(AI361, "ft", "yd")</f>
        <v>440</v>
      </c>
      <c r="AK361" s="5" t="s">
        <v>99</v>
      </c>
      <c r="AL361" s="5">
        <v>1.0</v>
      </c>
      <c r="AM361" s="5" t="s">
        <v>99</v>
      </c>
      <c r="AN361" s="5" t="s">
        <v>99</v>
      </c>
      <c r="AO361" s="5" t="s">
        <v>99</v>
      </c>
      <c r="AP361" s="5" t="s">
        <v>99</v>
      </c>
      <c r="AQ361" s="5" t="s">
        <v>99</v>
      </c>
      <c r="AR361" s="5" t="s">
        <v>99</v>
      </c>
      <c r="AS361" s="5" t="s">
        <v>99</v>
      </c>
      <c r="AT361" s="5" t="s">
        <v>99</v>
      </c>
      <c r="AU361" s="5" t="s">
        <v>99</v>
      </c>
      <c r="AV361" s="5" t="s">
        <v>164</v>
      </c>
      <c r="AW361" s="5" t="s">
        <v>99</v>
      </c>
      <c r="AX361" s="5" t="s">
        <v>99</v>
      </c>
      <c r="AY361" s="5" t="s">
        <v>99</v>
      </c>
      <c r="AZ361" s="5" t="s">
        <v>99</v>
      </c>
      <c r="BA361" s="5" t="s">
        <v>99</v>
      </c>
      <c r="BB361" s="5" t="s">
        <v>99</v>
      </c>
      <c r="BC361" s="5" t="s">
        <v>99</v>
      </c>
      <c r="BD361" s="5" t="s">
        <v>99</v>
      </c>
      <c r="BE361" s="5" t="s">
        <v>99</v>
      </c>
      <c r="BF361" s="5" t="s">
        <v>99</v>
      </c>
      <c r="BG361" s="5" t="s">
        <v>99</v>
      </c>
      <c r="BH361" s="5" t="s">
        <v>99</v>
      </c>
      <c r="BI361" s="5" t="s">
        <v>99</v>
      </c>
      <c r="BJ361" s="5" t="s">
        <v>99</v>
      </c>
      <c r="BK361" s="5" t="s">
        <v>99</v>
      </c>
      <c r="BL361" s="5" t="s">
        <v>99</v>
      </c>
      <c r="BM361" s="5" t="s">
        <v>99</v>
      </c>
      <c r="BN361" s="5" t="s">
        <v>3178</v>
      </c>
      <c r="BO361" s="5" t="s">
        <v>99</v>
      </c>
      <c r="BP361" s="5" t="s">
        <v>1514</v>
      </c>
      <c r="BQ361" s="5" t="s">
        <v>113</v>
      </c>
      <c r="BR361" s="5" t="s">
        <v>99</v>
      </c>
      <c r="BS361" s="5" t="s">
        <v>99</v>
      </c>
      <c r="BT361" s="5" t="s">
        <v>99</v>
      </c>
      <c r="BU361" s="5" t="s">
        <v>99</v>
      </c>
      <c r="BV361" s="5" t="s">
        <v>99</v>
      </c>
      <c r="BW361" s="5" t="s">
        <v>99</v>
      </c>
      <c r="BX361" s="5" t="s">
        <v>99</v>
      </c>
      <c r="BY361" s="5" t="s">
        <v>99</v>
      </c>
      <c r="BZ361" s="5" t="s">
        <v>99</v>
      </c>
      <c r="CA361" s="5" t="s">
        <v>99</v>
      </c>
      <c r="CB361" s="5" t="s">
        <v>99</v>
      </c>
      <c r="CC361" s="5" t="s">
        <v>99</v>
      </c>
      <c r="CD361" s="5" t="s">
        <v>99</v>
      </c>
      <c r="CE361" s="5" t="s">
        <v>99</v>
      </c>
      <c r="CF361" s="5" t="s">
        <v>99</v>
      </c>
      <c r="CG361" s="5" t="s">
        <v>99</v>
      </c>
      <c r="CH361" s="5" t="s">
        <v>99</v>
      </c>
      <c r="CI361" s="5" t="s">
        <v>99</v>
      </c>
      <c r="CJ361" s="5" t="s">
        <v>99</v>
      </c>
      <c r="CK361" s="28" t="s">
        <v>3179</v>
      </c>
      <c r="CL361" s="5" t="s">
        <v>99</v>
      </c>
      <c r="CM361" s="5" t="s">
        <v>99</v>
      </c>
      <c r="CN361" s="5" t="s">
        <v>99</v>
      </c>
      <c r="CO361" s="5" t="s">
        <v>99</v>
      </c>
      <c r="CP361" s="13" t="s">
        <v>3180</v>
      </c>
      <c r="CQ361" s="6"/>
      <c r="CR361" s="6"/>
      <c r="CS361" s="6"/>
      <c r="CT361" s="6"/>
      <c r="CU361" s="6"/>
      <c r="CV361" s="6"/>
      <c r="CW361" s="6"/>
      <c r="CX361" s="6"/>
      <c r="CY361" s="6"/>
      <c r="CZ361" s="6"/>
    </row>
    <row r="362">
      <c r="A362" s="5" t="s">
        <v>94</v>
      </c>
      <c r="B362" s="5" t="s">
        <v>1487</v>
      </c>
      <c r="C362" s="5" t="s">
        <v>3164</v>
      </c>
      <c r="D362" s="5">
        <v>1635.0</v>
      </c>
      <c r="E362" s="5" t="s">
        <v>99</v>
      </c>
      <c r="F362" s="5">
        <v>1976.0</v>
      </c>
      <c r="G362" s="5" t="s">
        <v>157</v>
      </c>
      <c r="H362" s="5" t="s">
        <v>99</v>
      </c>
      <c r="I362" s="5" t="s">
        <v>144</v>
      </c>
      <c r="J362" s="5" t="s">
        <v>101</v>
      </c>
      <c r="K362" s="5" t="s">
        <v>102</v>
      </c>
      <c r="L362" s="5" t="s">
        <v>99</v>
      </c>
      <c r="M362" s="5" t="s">
        <v>131</v>
      </c>
      <c r="N362" s="5">
        <v>4.0</v>
      </c>
      <c r="O362" s="28" t="s">
        <v>3181</v>
      </c>
      <c r="P362" s="5" t="s">
        <v>3182</v>
      </c>
      <c r="Q362" s="5" t="s">
        <v>3183</v>
      </c>
      <c r="R362" s="5" t="s">
        <v>3184</v>
      </c>
      <c r="S362" s="5" t="s">
        <v>99</v>
      </c>
      <c r="T362" s="5" t="s">
        <v>99</v>
      </c>
      <c r="U362" s="5" t="s">
        <v>99</v>
      </c>
      <c r="V362" s="6"/>
      <c r="W362" s="5" t="s">
        <v>99</v>
      </c>
      <c r="X362" s="5" t="s">
        <v>99</v>
      </c>
      <c r="Y362" s="5" t="s">
        <v>99</v>
      </c>
      <c r="Z362" s="5" t="s">
        <v>812</v>
      </c>
      <c r="AA362" s="5" t="s">
        <v>99</v>
      </c>
      <c r="AB362" s="5" t="s">
        <v>99</v>
      </c>
      <c r="AC362" s="5" t="s">
        <v>1175</v>
      </c>
      <c r="AD362" s="5" t="s">
        <v>395</v>
      </c>
      <c r="AE362" s="5" t="s">
        <v>99</v>
      </c>
      <c r="AF362" s="5" t="s">
        <v>99</v>
      </c>
      <c r="AG362" s="5" t="s">
        <v>99</v>
      </c>
      <c r="AH362" s="27">
        <f t="shared" si="90"/>
        <v>198.12</v>
      </c>
      <c r="AI362" s="8">
        <f>(500+800)/2</f>
        <v>650</v>
      </c>
      <c r="AJ362" s="24">
        <f t="shared" si="91"/>
        <v>216.6666667</v>
      </c>
      <c r="AK362" s="5" t="s">
        <v>99</v>
      </c>
      <c r="AL362" s="5">
        <v>1.0</v>
      </c>
      <c r="AM362" s="5">
        <v>7.0</v>
      </c>
      <c r="AN362" s="5" t="s">
        <v>99</v>
      </c>
      <c r="AO362" s="5" t="s">
        <v>99</v>
      </c>
      <c r="AP362" s="5" t="s">
        <v>99</v>
      </c>
      <c r="AQ362" s="5" t="s">
        <v>99</v>
      </c>
      <c r="AR362" s="5" t="s">
        <v>99</v>
      </c>
      <c r="AS362" s="5" t="s">
        <v>99</v>
      </c>
      <c r="AT362" s="5" t="s">
        <v>99</v>
      </c>
      <c r="AU362" s="5" t="s">
        <v>99</v>
      </c>
      <c r="AV362" s="5" t="s">
        <v>569</v>
      </c>
      <c r="AW362" s="5" t="s">
        <v>312</v>
      </c>
      <c r="AX362" s="5" t="s">
        <v>99</v>
      </c>
      <c r="AY362" s="5" t="s">
        <v>99</v>
      </c>
      <c r="AZ362" s="5" t="s">
        <v>99</v>
      </c>
      <c r="BA362" s="5" t="s">
        <v>99</v>
      </c>
      <c r="BB362" s="5" t="s">
        <v>99</v>
      </c>
      <c r="BC362" s="5" t="s">
        <v>99</v>
      </c>
      <c r="BD362" s="5" t="s">
        <v>99</v>
      </c>
      <c r="BE362" s="5" t="s">
        <v>99</v>
      </c>
      <c r="BF362" s="5" t="s">
        <v>99</v>
      </c>
      <c r="BG362" s="5" t="s">
        <v>99</v>
      </c>
      <c r="BH362" s="5" t="s">
        <v>99</v>
      </c>
      <c r="BI362" s="5" t="s">
        <v>99</v>
      </c>
      <c r="BJ362" s="5" t="s">
        <v>99</v>
      </c>
      <c r="BK362" s="5" t="s">
        <v>112</v>
      </c>
      <c r="BL362" s="5" t="s">
        <v>3185</v>
      </c>
      <c r="BM362" s="5" t="s">
        <v>99</v>
      </c>
      <c r="BN362" s="5" t="s">
        <v>3186</v>
      </c>
      <c r="BO362" s="5" t="s">
        <v>99</v>
      </c>
      <c r="BP362" s="5" t="s">
        <v>1514</v>
      </c>
      <c r="BQ362" s="5" t="s">
        <v>113</v>
      </c>
      <c r="BR362" s="5" t="s">
        <v>99</v>
      </c>
      <c r="BS362" s="5" t="s">
        <v>99</v>
      </c>
      <c r="BT362" s="5" t="s">
        <v>99</v>
      </c>
      <c r="BU362" s="5" t="s">
        <v>99</v>
      </c>
      <c r="BV362" s="5" t="s">
        <v>99</v>
      </c>
      <c r="BW362" s="5" t="s">
        <v>99</v>
      </c>
      <c r="BX362" s="5" t="s">
        <v>99</v>
      </c>
      <c r="BY362" s="5" t="s">
        <v>99</v>
      </c>
      <c r="BZ362" s="5" t="s">
        <v>99</v>
      </c>
      <c r="CA362" s="5" t="s">
        <v>99</v>
      </c>
      <c r="CB362" s="5" t="s">
        <v>99</v>
      </c>
      <c r="CC362" s="5" t="s">
        <v>99</v>
      </c>
      <c r="CD362" s="5" t="s">
        <v>99</v>
      </c>
      <c r="CE362" s="5" t="s">
        <v>99</v>
      </c>
      <c r="CF362" s="5" t="s">
        <v>99</v>
      </c>
      <c r="CG362" s="5" t="s">
        <v>99</v>
      </c>
      <c r="CH362" s="5" t="s">
        <v>99</v>
      </c>
      <c r="CI362" s="5" t="s">
        <v>99</v>
      </c>
      <c r="CJ362" s="5" t="s">
        <v>99</v>
      </c>
      <c r="CK362" s="28" t="s">
        <v>3187</v>
      </c>
      <c r="CL362" s="5" t="s">
        <v>99</v>
      </c>
      <c r="CM362" s="5" t="s">
        <v>99</v>
      </c>
      <c r="CN362" s="5" t="s">
        <v>99</v>
      </c>
      <c r="CO362" s="5" t="s">
        <v>99</v>
      </c>
      <c r="CP362" s="13" t="s">
        <v>3188</v>
      </c>
      <c r="CQ362" s="6"/>
      <c r="CR362" s="6"/>
      <c r="CS362" s="6"/>
      <c r="CT362" s="6"/>
      <c r="CU362" s="6"/>
      <c r="CV362" s="6"/>
      <c r="CW362" s="6"/>
      <c r="CX362" s="6"/>
      <c r="CY362" s="6"/>
      <c r="CZ362" s="6"/>
    </row>
    <row r="363">
      <c r="A363" s="5" t="s">
        <v>94</v>
      </c>
      <c r="B363" s="5" t="s">
        <v>1487</v>
      </c>
      <c r="C363" s="5" t="s">
        <v>3164</v>
      </c>
      <c r="D363" s="5">
        <v>7124.0</v>
      </c>
      <c r="E363" s="5" t="s">
        <v>97</v>
      </c>
      <c r="F363" s="5">
        <v>1976.0</v>
      </c>
      <c r="G363" s="5" t="s">
        <v>157</v>
      </c>
      <c r="H363" s="5">
        <v>30.0</v>
      </c>
      <c r="I363" s="5" t="s">
        <v>144</v>
      </c>
      <c r="J363" s="5" t="s">
        <v>101</v>
      </c>
      <c r="K363" s="5" t="s">
        <v>102</v>
      </c>
      <c r="L363" s="5" t="s">
        <v>99</v>
      </c>
      <c r="M363" s="5" t="s">
        <v>99</v>
      </c>
      <c r="N363" s="5">
        <v>1.0</v>
      </c>
      <c r="O363" s="28" t="s">
        <v>3189</v>
      </c>
      <c r="P363" s="5" t="s">
        <v>99</v>
      </c>
      <c r="Q363" s="5" t="s">
        <v>3190</v>
      </c>
      <c r="R363" s="5" t="s">
        <v>3191</v>
      </c>
      <c r="S363" s="5" t="s">
        <v>3192</v>
      </c>
      <c r="T363" s="5" t="s">
        <v>99</v>
      </c>
      <c r="U363" s="5" t="s">
        <v>99</v>
      </c>
      <c r="V363" s="6"/>
      <c r="W363" s="5" t="s">
        <v>99</v>
      </c>
      <c r="X363" s="5">
        <v>1900.0</v>
      </c>
      <c r="Y363" s="5" t="s">
        <v>99</v>
      </c>
      <c r="Z363" s="5" t="s">
        <v>161</v>
      </c>
      <c r="AA363" s="5" t="s">
        <v>99</v>
      </c>
      <c r="AB363" s="5" t="s">
        <v>99</v>
      </c>
      <c r="AC363" s="5" t="s">
        <v>2605</v>
      </c>
      <c r="AD363" s="5" t="s">
        <v>99</v>
      </c>
      <c r="AE363" s="5" t="s">
        <v>99</v>
      </c>
      <c r="AF363" s="5" t="s">
        <v>99</v>
      </c>
      <c r="AG363" s="5" t="s">
        <v>99</v>
      </c>
      <c r="AH363" s="27">
        <f t="shared" si="90"/>
        <v>32.004</v>
      </c>
      <c r="AI363" s="8">
        <f>35*3</f>
        <v>105</v>
      </c>
      <c r="AJ363" s="24">
        <f t="shared" si="91"/>
        <v>35</v>
      </c>
      <c r="AK363" s="5" t="s">
        <v>112</v>
      </c>
      <c r="AL363" s="5">
        <v>1.0</v>
      </c>
      <c r="AM363" s="5" t="s">
        <v>99</v>
      </c>
      <c r="AN363" s="5" t="s">
        <v>99</v>
      </c>
      <c r="AO363" s="5" t="s">
        <v>99</v>
      </c>
      <c r="AP363" s="5" t="s">
        <v>99</v>
      </c>
      <c r="AQ363" s="5" t="s">
        <v>99</v>
      </c>
      <c r="AR363" s="5" t="s">
        <v>99</v>
      </c>
      <c r="AS363" s="5" t="s">
        <v>99</v>
      </c>
      <c r="AT363" s="5" t="s">
        <v>99</v>
      </c>
      <c r="AU363" s="5" t="s">
        <v>99</v>
      </c>
      <c r="AV363" s="5" t="s">
        <v>99</v>
      </c>
      <c r="AW363" s="5" t="s">
        <v>99</v>
      </c>
      <c r="AX363" s="5" t="s">
        <v>99</v>
      </c>
      <c r="AY363" s="5" t="s">
        <v>99</v>
      </c>
      <c r="AZ363" s="5" t="s">
        <v>99</v>
      </c>
      <c r="BA363" s="5" t="s">
        <v>99</v>
      </c>
      <c r="BB363" s="5" t="s">
        <v>99</v>
      </c>
      <c r="BC363" s="5" t="s">
        <v>99</v>
      </c>
      <c r="BD363" s="5" t="s">
        <v>99</v>
      </c>
      <c r="BE363" s="5" t="s">
        <v>99</v>
      </c>
      <c r="BF363" s="5" t="s">
        <v>99</v>
      </c>
      <c r="BG363" s="5" t="s">
        <v>99</v>
      </c>
      <c r="BH363" s="5" t="s">
        <v>99</v>
      </c>
      <c r="BI363" s="5" t="s">
        <v>99</v>
      </c>
      <c r="BJ363" s="5" t="s">
        <v>99</v>
      </c>
      <c r="BK363" s="5" t="s">
        <v>99</v>
      </c>
      <c r="BL363" s="5" t="s">
        <v>3193</v>
      </c>
      <c r="BM363" s="5" t="s">
        <v>99</v>
      </c>
      <c r="BN363" s="5" t="s">
        <v>99</v>
      </c>
      <c r="BO363" s="5" t="s">
        <v>99</v>
      </c>
      <c r="BP363" s="5" t="s">
        <v>1514</v>
      </c>
      <c r="BQ363" s="5" t="s">
        <v>113</v>
      </c>
      <c r="BR363" s="5" t="s">
        <v>99</v>
      </c>
      <c r="BS363" s="5" t="s">
        <v>99</v>
      </c>
      <c r="BT363" s="5" t="s">
        <v>99</v>
      </c>
      <c r="BU363" s="5" t="s">
        <v>99</v>
      </c>
      <c r="BV363" s="5" t="s">
        <v>99</v>
      </c>
      <c r="BW363" s="5" t="s">
        <v>99</v>
      </c>
      <c r="BX363" s="5" t="s">
        <v>99</v>
      </c>
      <c r="BY363" s="5" t="s">
        <v>99</v>
      </c>
      <c r="BZ363" s="5" t="s">
        <v>99</v>
      </c>
      <c r="CA363" s="5" t="s">
        <v>99</v>
      </c>
      <c r="CB363" s="5" t="s">
        <v>99</v>
      </c>
      <c r="CC363" s="5" t="s">
        <v>99</v>
      </c>
      <c r="CD363" s="5" t="s">
        <v>99</v>
      </c>
      <c r="CE363" s="5" t="s">
        <v>99</v>
      </c>
      <c r="CF363" s="5" t="s">
        <v>99</v>
      </c>
      <c r="CG363" s="5" t="s">
        <v>99</v>
      </c>
      <c r="CH363" s="5" t="s">
        <v>99</v>
      </c>
      <c r="CI363" s="5" t="s">
        <v>99</v>
      </c>
      <c r="CJ363" s="5" t="s">
        <v>3194</v>
      </c>
      <c r="CK363" s="28" t="s">
        <v>3195</v>
      </c>
      <c r="CL363" s="5" t="s">
        <v>99</v>
      </c>
      <c r="CM363" s="5" t="s">
        <v>99</v>
      </c>
      <c r="CN363" s="5" t="s">
        <v>99</v>
      </c>
      <c r="CO363" s="5" t="s">
        <v>99</v>
      </c>
      <c r="CP363" s="13" t="s">
        <v>3196</v>
      </c>
      <c r="CQ363" s="6"/>
      <c r="CR363" s="6"/>
      <c r="CS363" s="6"/>
      <c r="CT363" s="6"/>
      <c r="CU363" s="6"/>
      <c r="CV363" s="6"/>
      <c r="CW363" s="6"/>
      <c r="CX363" s="6"/>
      <c r="CY363" s="6"/>
      <c r="CZ363" s="6"/>
    </row>
    <row r="364">
      <c r="A364" s="5" t="s">
        <v>94</v>
      </c>
      <c r="B364" s="5" t="s">
        <v>1487</v>
      </c>
      <c r="C364" s="5" t="s">
        <v>3164</v>
      </c>
      <c r="D364" s="5">
        <v>10095.0</v>
      </c>
      <c r="E364" s="5" t="s">
        <v>97</v>
      </c>
      <c r="F364" s="5">
        <v>1985.0</v>
      </c>
      <c r="G364" s="5" t="s">
        <v>117</v>
      </c>
      <c r="H364" s="5" t="s">
        <v>99</v>
      </c>
      <c r="I364" s="5" t="s">
        <v>100</v>
      </c>
      <c r="J364" s="5" t="s">
        <v>101</v>
      </c>
      <c r="K364" s="5" t="s">
        <v>102</v>
      </c>
      <c r="L364" s="5" t="s">
        <v>99</v>
      </c>
      <c r="M364" s="5" t="s">
        <v>209</v>
      </c>
      <c r="N364" s="5">
        <v>2.0</v>
      </c>
      <c r="O364" s="28" t="s">
        <v>3197</v>
      </c>
      <c r="P364" s="5" t="s">
        <v>3198</v>
      </c>
      <c r="Q364" s="5" t="s">
        <v>3183</v>
      </c>
      <c r="R364" s="5" t="s">
        <v>2425</v>
      </c>
      <c r="S364" s="5" t="s">
        <v>3199</v>
      </c>
      <c r="T364" s="5" t="s">
        <v>99</v>
      </c>
      <c r="U364" s="5" t="s">
        <v>99</v>
      </c>
      <c r="V364" s="6"/>
      <c r="W364" s="5" t="s">
        <v>99</v>
      </c>
      <c r="X364" s="5">
        <v>130.0</v>
      </c>
      <c r="Y364" s="5" t="s">
        <v>99</v>
      </c>
      <c r="Z364" s="5" t="s">
        <v>3200</v>
      </c>
      <c r="AA364" s="5" t="s">
        <v>99</v>
      </c>
      <c r="AB364" s="5" t="s">
        <v>99</v>
      </c>
      <c r="AC364" s="5" t="s">
        <v>279</v>
      </c>
      <c r="AD364" s="5" t="s">
        <v>99</v>
      </c>
      <c r="AE364" s="5" t="s">
        <v>112</v>
      </c>
      <c r="AF364" s="5" t="s">
        <v>99</v>
      </c>
      <c r="AG364" s="5">
        <v>1.5</v>
      </c>
      <c r="AH364" s="27">
        <f t="shared" si="90"/>
        <v>0.6096</v>
      </c>
      <c r="AI364" s="22">
        <v>2.0</v>
      </c>
      <c r="AJ364" s="24">
        <f t="shared" si="91"/>
        <v>0.6666666667</v>
      </c>
      <c r="AK364" s="5" t="s">
        <v>99</v>
      </c>
      <c r="AL364" s="5">
        <v>1.0</v>
      </c>
      <c r="AM364" s="5">
        <v>8.0</v>
      </c>
      <c r="AN364" s="5" t="s">
        <v>99</v>
      </c>
      <c r="AO364" s="5" t="s">
        <v>99</v>
      </c>
      <c r="AP364" s="5">
        <v>4.0</v>
      </c>
      <c r="AQ364" s="5" t="s">
        <v>99</v>
      </c>
      <c r="AR364" s="5" t="s">
        <v>99</v>
      </c>
      <c r="AS364" s="5" t="s">
        <v>99</v>
      </c>
      <c r="AT364" s="5" t="s">
        <v>99</v>
      </c>
      <c r="AU364" s="5" t="s">
        <v>99</v>
      </c>
      <c r="AV364" s="5" t="s">
        <v>1740</v>
      </c>
      <c r="AW364" s="5" t="s">
        <v>99</v>
      </c>
      <c r="AX364" s="5" t="s">
        <v>99</v>
      </c>
      <c r="AY364" s="5" t="s">
        <v>3201</v>
      </c>
      <c r="AZ364" s="5" t="s">
        <v>2055</v>
      </c>
      <c r="BA364" s="5" t="s">
        <v>99</v>
      </c>
      <c r="BB364" s="5" t="s">
        <v>112</v>
      </c>
      <c r="BC364" s="5" t="s">
        <v>649</v>
      </c>
      <c r="BD364" s="5" t="s">
        <v>1649</v>
      </c>
      <c r="BE364" s="5" t="s">
        <v>312</v>
      </c>
      <c r="BF364" s="5" t="s">
        <v>99</v>
      </c>
      <c r="BG364" s="5" t="s">
        <v>99</v>
      </c>
      <c r="BH364" s="5" t="s">
        <v>99</v>
      </c>
      <c r="BI364" s="5" t="s">
        <v>372</v>
      </c>
      <c r="BJ364" s="5" t="s">
        <v>681</v>
      </c>
      <c r="BK364" s="5" t="s">
        <v>99</v>
      </c>
      <c r="BL364" s="5" t="s">
        <v>3202</v>
      </c>
      <c r="BM364" s="5" t="s">
        <v>99</v>
      </c>
      <c r="BN364" s="5" t="s">
        <v>3203</v>
      </c>
      <c r="BO364" s="5" t="s">
        <v>99</v>
      </c>
      <c r="BP364" s="5" t="s">
        <v>1352</v>
      </c>
      <c r="BQ364" s="5" t="s">
        <v>113</v>
      </c>
      <c r="BR364" s="5" t="s">
        <v>99</v>
      </c>
      <c r="BS364" s="5" t="s">
        <v>99</v>
      </c>
      <c r="BT364" s="5" t="s">
        <v>99</v>
      </c>
      <c r="BU364" s="5" t="s">
        <v>99</v>
      </c>
      <c r="BV364" s="5" t="s">
        <v>99</v>
      </c>
      <c r="BW364" s="5" t="s">
        <v>99</v>
      </c>
      <c r="BX364" s="5" t="s">
        <v>99</v>
      </c>
      <c r="BY364" s="5" t="s">
        <v>99</v>
      </c>
      <c r="BZ364" s="5" t="s">
        <v>99</v>
      </c>
      <c r="CA364" s="5" t="s">
        <v>99</v>
      </c>
      <c r="CB364" s="5" t="s">
        <v>99</v>
      </c>
      <c r="CC364" s="5" t="s">
        <v>99</v>
      </c>
      <c r="CD364" s="5" t="s">
        <v>99</v>
      </c>
      <c r="CE364" s="5" t="s">
        <v>99</v>
      </c>
      <c r="CF364" s="5" t="s">
        <v>99</v>
      </c>
      <c r="CG364" s="5" t="s">
        <v>99</v>
      </c>
      <c r="CH364" s="5" t="s">
        <v>99</v>
      </c>
      <c r="CI364" s="5" t="s">
        <v>99</v>
      </c>
      <c r="CJ364" s="5" t="s">
        <v>99</v>
      </c>
      <c r="CK364" s="28" t="s">
        <v>3204</v>
      </c>
      <c r="CL364" s="5" t="s">
        <v>99</v>
      </c>
      <c r="CM364" s="5" t="s">
        <v>112</v>
      </c>
      <c r="CN364" s="5" t="s">
        <v>99</v>
      </c>
      <c r="CO364" s="5" t="s">
        <v>99</v>
      </c>
      <c r="CP364" s="13" t="s">
        <v>3205</v>
      </c>
      <c r="CQ364" s="6"/>
      <c r="CR364" s="6"/>
      <c r="CS364" s="6"/>
      <c r="CT364" s="6"/>
      <c r="CU364" s="6"/>
      <c r="CV364" s="6"/>
      <c r="CW364" s="6"/>
      <c r="CX364" s="6"/>
      <c r="CY364" s="6"/>
      <c r="CZ364" s="6"/>
    </row>
    <row r="365">
      <c r="A365" s="5" t="s">
        <v>94</v>
      </c>
      <c r="B365" s="5" t="s">
        <v>1487</v>
      </c>
      <c r="C365" s="5" t="s">
        <v>3164</v>
      </c>
      <c r="D365" s="5">
        <v>694.0</v>
      </c>
      <c r="E365" s="5" t="s">
        <v>99</v>
      </c>
      <c r="F365" s="5">
        <v>1991.0</v>
      </c>
      <c r="G365" s="5" t="s">
        <v>143</v>
      </c>
      <c r="H365" s="5" t="s">
        <v>99</v>
      </c>
      <c r="I365" s="5" t="s">
        <v>144</v>
      </c>
      <c r="J365" s="5" t="s">
        <v>101</v>
      </c>
      <c r="K365" s="5" t="s">
        <v>102</v>
      </c>
      <c r="L365" s="5" t="s">
        <v>99</v>
      </c>
      <c r="M365" s="5" t="s">
        <v>103</v>
      </c>
      <c r="N365" s="5" t="s">
        <v>99</v>
      </c>
      <c r="O365" s="28" t="s">
        <v>3206</v>
      </c>
      <c r="P365" s="5" t="s">
        <v>3207</v>
      </c>
      <c r="Q365" s="5" t="s">
        <v>3208</v>
      </c>
      <c r="R365" s="5" t="s">
        <v>2425</v>
      </c>
      <c r="S365" s="5" t="s">
        <v>3170</v>
      </c>
      <c r="T365" s="5">
        <v>45.601602</v>
      </c>
      <c r="U365" s="5">
        <v>-118.50791</v>
      </c>
      <c r="V365" s="6"/>
      <c r="W365" s="5">
        <v>3584.0</v>
      </c>
      <c r="X365" s="5" t="s">
        <v>99</v>
      </c>
      <c r="Y365" s="5" t="s">
        <v>99</v>
      </c>
      <c r="Z365" s="5" t="s">
        <v>161</v>
      </c>
      <c r="AA365" s="5" t="s">
        <v>99</v>
      </c>
      <c r="AB365" s="5" t="s">
        <v>99</v>
      </c>
      <c r="AC365" s="5" t="s">
        <v>3209</v>
      </c>
      <c r="AD365" s="5" t="s">
        <v>395</v>
      </c>
      <c r="AE365" s="5" t="s">
        <v>99</v>
      </c>
      <c r="AF365" s="5" t="s">
        <v>99</v>
      </c>
      <c r="AG365" s="5">
        <v>7.0</v>
      </c>
      <c r="AH365" s="27">
        <f t="shared" si="90"/>
        <v>804.672</v>
      </c>
      <c r="AI365" s="8">
        <f>5280/2</f>
        <v>2640</v>
      </c>
      <c r="AJ365" s="24">
        <f t="shared" si="91"/>
        <v>880</v>
      </c>
      <c r="AK365" s="5" t="s">
        <v>99</v>
      </c>
      <c r="AL365" s="5">
        <v>1.0</v>
      </c>
      <c r="AM365" s="5">
        <v>7.0</v>
      </c>
      <c r="AN365" s="5" t="s">
        <v>99</v>
      </c>
      <c r="AO365" s="5" t="s">
        <v>99</v>
      </c>
      <c r="AP365" s="5" t="s">
        <v>99</v>
      </c>
      <c r="AQ365" s="5" t="s">
        <v>99</v>
      </c>
      <c r="AR365" s="5" t="s">
        <v>99</v>
      </c>
      <c r="AS365" s="5" t="s">
        <v>99</v>
      </c>
      <c r="AT365" s="5" t="s">
        <v>99</v>
      </c>
      <c r="AU365" s="5" t="s">
        <v>99</v>
      </c>
      <c r="AV365" s="5" t="s">
        <v>281</v>
      </c>
      <c r="AW365" s="5" t="s">
        <v>99</v>
      </c>
      <c r="AX365" s="5" t="s">
        <v>99</v>
      </c>
      <c r="AY365" s="5" t="s">
        <v>99</v>
      </c>
      <c r="AZ365" s="5" t="s">
        <v>99</v>
      </c>
      <c r="BA365" s="5" t="s">
        <v>99</v>
      </c>
      <c r="BB365" s="5" t="s">
        <v>99</v>
      </c>
      <c r="BC365" s="5" t="s">
        <v>99</v>
      </c>
      <c r="BD365" s="5" t="s">
        <v>99</v>
      </c>
      <c r="BE365" s="5" t="s">
        <v>99</v>
      </c>
      <c r="BF365" s="5" t="s">
        <v>99</v>
      </c>
      <c r="BG365" s="5" t="s">
        <v>99</v>
      </c>
      <c r="BH365" s="5" t="s">
        <v>99</v>
      </c>
      <c r="BI365" s="5" t="s">
        <v>99</v>
      </c>
      <c r="BJ365" s="5" t="s">
        <v>681</v>
      </c>
      <c r="BK365" s="5" t="s">
        <v>99</v>
      </c>
      <c r="BL365" s="5" t="s">
        <v>3210</v>
      </c>
      <c r="BM365" s="5" t="s">
        <v>99</v>
      </c>
      <c r="BN365" s="5" t="s">
        <v>3211</v>
      </c>
      <c r="BO365" s="5" t="s">
        <v>99</v>
      </c>
      <c r="BP365" s="5" t="s">
        <v>3212</v>
      </c>
      <c r="BQ365" s="5" t="s">
        <v>113</v>
      </c>
      <c r="BR365" s="5" t="s">
        <v>99</v>
      </c>
      <c r="BS365" s="5" t="s">
        <v>99</v>
      </c>
      <c r="BT365" s="5" t="s">
        <v>99</v>
      </c>
      <c r="BU365" s="5" t="s">
        <v>99</v>
      </c>
      <c r="BV365" s="5" t="s">
        <v>99</v>
      </c>
      <c r="BW365" s="5" t="s">
        <v>99</v>
      </c>
      <c r="BX365" s="5" t="s">
        <v>99</v>
      </c>
      <c r="BY365" s="5" t="s">
        <v>99</v>
      </c>
      <c r="BZ365" s="5" t="s">
        <v>99</v>
      </c>
      <c r="CA365" s="5" t="s">
        <v>99</v>
      </c>
      <c r="CB365" s="5" t="s">
        <v>99</v>
      </c>
      <c r="CC365" s="5" t="s">
        <v>99</v>
      </c>
      <c r="CD365" s="5" t="s">
        <v>99</v>
      </c>
      <c r="CE365" s="5" t="s">
        <v>99</v>
      </c>
      <c r="CF365" s="5" t="s">
        <v>99</v>
      </c>
      <c r="CG365" s="5" t="s">
        <v>99</v>
      </c>
      <c r="CH365" s="5" t="s">
        <v>99</v>
      </c>
      <c r="CI365" s="5" t="s">
        <v>99</v>
      </c>
      <c r="CJ365" s="5" t="s">
        <v>99</v>
      </c>
      <c r="CK365" s="5" t="s">
        <v>99</v>
      </c>
      <c r="CL365" s="5" t="s">
        <v>99</v>
      </c>
      <c r="CM365" s="5" t="s">
        <v>99</v>
      </c>
      <c r="CN365" s="5" t="s">
        <v>3213</v>
      </c>
      <c r="CO365" s="5" t="s">
        <v>99</v>
      </c>
      <c r="CP365" s="13" t="s">
        <v>3214</v>
      </c>
      <c r="CQ365" s="6"/>
      <c r="CR365" s="6"/>
      <c r="CS365" s="6"/>
      <c r="CT365" s="6"/>
      <c r="CU365" s="6"/>
      <c r="CV365" s="6"/>
      <c r="CW365" s="6"/>
      <c r="CX365" s="6"/>
      <c r="CY365" s="6"/>
      <c r="CZ365" s="6"/>
    </row>
    <row r="366">
      <c r="A366" s="5" t="s">
        <v>94</v>
      </c>
      <c r="B366" s="5" t="s">
        <v>1487</v>
      </c>
      <c r="C366" s="5" t="s">
        <v>3164</v>
      </c>
      <c r="D366" s="5">
        <v>692.0</v>
      </c>
      <c r="E366" s="5" t="s">
        <v>99</v>
      </c>
      <c r="F366" s="5">
        <v>1992.0</v>
      </c>
      <c r="G366" s="5" t="s">
        <v>99</v>
      </c>
      <c r="H366" s="5" t="s">
        <v>99</v>
      </c>
      <c r="I366" s="5" t="s">
        <v>144</v>
      </c>
      <c r="J366" s="5" t="s">
        <v>101</v>
      </c>
      <c r="K366" s="5" t="s">
        <v>102</v>
      </c>
      <c r="L366" s="5" t="s">
        <v>99</v>
      </c>
      <c r="M366" s="5" t="s">
        <v>209</v>
      </c>
      <c r="N366" s="5">
        <v>1.0</v>
      </c>
      <c r="O366" s="28" t="s">
        <v>3215</v>
      </c>
      <c r="P366" s="5" t="s">
        <v>99</v>
      </c>
      <c r="Q366" s="5" t="s">
        <v>3190</v>
      </c>
      <c r="R366" s="5" t="s">
        <v>3191</v>
      </c>
      <c r="S366" s="5" t="s">
        <v>99</v>
      </c>
      <c r="T366" s="5" t="s">
        <v>99</v>
      </c>
      <c r="U366" s="5" t="s">
        <v>99</v>
      </c>
      <c r="V366" s="6"/>
      <c r="W366" s="5" t="s">
        <v>99</v>
      </c>
      <c r="X366" s="5" t="s">
        <v>99</v>
      </c>
      <c r="Y366" s="5" t="s">
        <v>99</v>
      </c>
      <c r="Z366" s="5" t="s">
        <v>99</v>
      </c>
      <c r="AA366" s="5" t="s">
        <v>99</v>
      </c>
      <c r="AB366" s="5" t="s">
        <v>99</v>
      </c>
      <c r="AC366" s="5" t="s">
        <v>99</v>
      </c>
      <c r="AD366" s="5" t="s">
        <v>99</v>
      </c>
      <c r="AE366" s="5" t="s">
        <v>99</v>
      </c>
      <c r="AF366" s="5" t="s">
        <v>99</v>
      </c>
      <c r="AG366" s="5" t="s">
        <v>99</v>
      </c>
      <c r="AH366" s="15" t="s">
        <v>99</v>
      </c>
      <c r="AI366" s="22" t="s">
        <v>99</v>
      </c>
      <c r="AJ366" s="25" t="s">
        <v>99</v>
      </c>
      <c r="AK366" s="5" t="s">
        <v>99</v>
      </c>
      <c r="AL366" s="5">
        <v>2.0</v>
      </c>
      <c r="AM366" s="5">
        <v>8.0</v>
      </c>
      <c r="AN366" s="5">
        <v>7.0</v>
      </c>
      <c r="AO366" s="5" t="s">
        <v>99</v>
      </c>
      <c r="AP366" s="5" t="s">
        <v>99</v>
      </c>
      <c r="AQ366" s="5" t="s">
        <v>99</v>
      </c>
      <c r="AR366" s="5" t="s">
        <v>99</v>
      </c>
      <c r="AS366" s="5" t="s">
        <v>99</v>
      </c>
      <c r="AT366" s="5" t="s">
        <v>99</v>
      </c>
      <c r="AU366" s="5" t="s">
        <v>99</v>
      </c>
      <c r="AV366" s="5" t="s">
        <v>99</v>
      </c>
      <c r="AW366" s="5" t="s">
        <v>99</v>
      </c>
      <c r="AX366" s="5" t="s">
        <v>99</v>
      </c>
      <c r="AY366" s="5" t="s">
        <v>99</v>
      </c>
      <c r="AZ366" s="5" t="s">
        <v>1176</v>
      </c>
      <c r="BA366" s="5" t="s">
        <v>99</v>
      </c>
      <c r="BB366" s="5" t="s">
        <v>99</v>
      </c>
      <c r="BC366" s="5" t="s">
        <v>99</v>
      </c>
      <c r="BD366" s="5" t="s">
        <v>99</v>
      </c>
      <c r="BE366" s="5" t="s">
        <v>99</v>
      </c>
      <c r="BF366" s="5" t="s">
        <v>99</v>
      </c>
      <c r="BG366" s="5" t="s">
        <v>99</v>
      </c>
      <c r="BH366" s="5" t="s">
        <v>99</v>
      </c>
      <c r="BI366" s="5" t="s">
        <v>99</v>
      </c>
      <c r="BJ366" s="5" t="s">
        <v>99</v>
      </c>
      <c r="BK366" s="5" t="s">
        <v>99</v>
      </c>
      <c r="BL366" s="5" t="s">
        <v>99</v>
      </c>
      <c r="BM366" s="5" t="s">
        <v>99</v>
      </c>
      <c r="BN366" s="5" t="s">
        <v>209</v>
      </c>
      <c r="BO366" s="5" t="s">
        <v>99</v>
      </c>
      <c r="BP366" s="5" t="s">
        <v>99</v>
      </c>
      <c r="BQ366" s="5" t="s">
        <v>113</v>
      </c>
      <c r="BR366" s="5" t="s">
        <v>99</v>
      </c>
      <c r="BS366" s="5" t="s">
        <v>99</v>
      </c>
      <c r="BT366" s="5" t="s">
        <v>99</v>
      </c>
      <c r="BU366" s="5" t="s">
        <v>99</v>
      </c>
      <c r="BV366" s="5" t="s">
        <v>99</v>
      </c>
      <c r="BW366" s="5" t="s">
        <v>99</v>
      </c>
      <c r="BX366" s="5" t="s">
        <v>99</v>
      </c>
      <c r="BY366" s="5" t="s">
        <v>99</v>
      </c>
      <c r="BZ366" s="5" t="s">
        <v>99</v>
      </c>
      <c r="CA366" s="5" t="s">
        <v>99</v>
      </c>
      <c r="CB366" s="5" t="s">
        <v>99</v>
      </c>
      <c r="CC366" s="5" t="s">
        <v>99</v>
      </c>
      <c r="CD366" s="5" t="s">
        <v>99</v>
      </c>
      <c r="CE366" s="5" t="s">
        <v>99</v>
      </c>
      <c r="CF366" s="5" t="s">
        <v>99</v>
      </c>
      <c r="CG366" s="5" t="s">
        <v>99</v>
      </c>
      <c r="CH366" s="5" t="s">
        <v>99</v>
      </c>
      <c r="CI366" s="5" t="s">
        <v>99</v>
      </c>
      <c r="CJ366" s="5" t="s">
        <v>99</v>
      </c>
      <c r="CK366" s="5" t="s">
        <v>99</v>
      </c>
      <c r="CL366" s="5" t="s">
        <v>99</v>
      </c>
      <c r="CM366" s="5" t="s">
        <v>99</v>
      </c>
      <c r="CN366" s="5" t="s">
        <v>99</v>
      </c>
      <c r="CO366" s="5" t="s">
        <v>99</v>
      </c>
      <c r="CP366" s="13" t="s">
        <v>3216</v>
      </c>
      <c r="CQ366" s="6"/>
      <c r="CR366" s="6"/>
      <c r="CS366" s="6"/>
      <c r="CT366" s="6"/>
      <c r="CU366" s="6"/>
      <c r="CV366" s="6"/>
      <c r="CW366" s="6"/>
      <c r="CX366" s="6"/>
      <c r="CY366" s="6"/>
      <c r="CZ366" s="6"/>
    </row>
    <row r="367">
      <c r="A367" s="5" t="s">
        <v>94</v>
      </c>
      <c r="B367" s="5" t="s">
        <v>1487</v>
      </c>
      <c r="C367" s="5" t="s">
        <v>3164</v>
      </c>
      <c r="D367" s="5">
        <v>15746.0</v>
      </c>
      <c r="E367" s="5" t="s">
        <v>97</v>
      </c>
      <c r="F367" s="5">
        <v>1994.0</v>
      </c>
      <c r="G367" s="5" t="s">
        <v>129</v>
      </c>
      <c r="H367" s="5" t="s">
        <v>99</v>
      </c>
      <c r="I367" s="5" t="s">
        <v>130</v>
      </c>
      <c r="J367" s="5" t="s">
        <v>101</v>
      </c>
      <c r="K367" s="5" t="s">
        <v>102</v>
      </c>
      <c r="L367" s="5" t="s">
        <v>99</v>
      </c>
      <c r="M367" s="5" t="s">
        <v>273</v>
      </c>
      <c r="N367" s="5">
        <v>1.0</v>
      </c>
      <c r="O367" s="28" t="s">
        <v>3217</v>
      </c>
      <c r="P367" s="5" t="s">
        <v>3218</v>
      </c>
      <c r="Q367" s="5" t="s">
        <v>3183</v>
      </c>
      <c r="R367" s="5" t="s">
        <v>3219</v>
      </c>
      <c r="S367" s="5" t="s">
        <v>99</v>
      </c>
      <c r="T367" s="5" t="s">
        <v>99</v>
      </c>
      <c r="U367" s="5" t="s">
        <v>99</v>
      </c>
      <c r="V367" s="5" t="s">
        <v>99</v>
      </c>
      <c r="W367" s="5" t="s">
        <v>99</v>
      </c>
      <c r="X367" s="5">
        <v>300.0</v>
      </c>
      <c r="Y367" s="5" t="s">
        <v>99</v>
      </c>
      <c r="Z367" s="5" t="s">
        <v>99</v>
      </c>
      <c r="AA367" s="5" t="s">
        <v>99</v>
      </c>
      <c r="AB367" s="5" t="s">
        <v>99</v>
      </c>
      <c r="AC367" s="5" t="s">
        <v>3220</v>
      </c>
      <c r="AD367" s="5" t="s">
        <v>3221</v>
      </c>
      <c r="AE367" s="5" t="s">
        <v>99</v>
      </c>
      <c r="AF367" s="5" t="s">
        <v>99</v>
      </c>
      <c r="AG367" s="5" t="s">
        <v>99</v>
      </c>
      <c r="AH367" s="15" t="s">
        <v>99</v>
      </c>
      <c r="AI367" s="22" t="s">
        <v>99</v>
      </c>
      <c r="AJ367" s="25" t="s">
        <v>99</v>
      </c>
      <c r="AK367" s="5" t="s">
        <v>99</v>
      </c>
      <c r="AL367" s="5">
        <v>1.0</v>
      </c>
      <c r="AM367" s="5">
        <v>9.0</v>
      </c>
      <c r="AN367" s="5" t="s">
        <v>99</v>
      </c>
      <c r="AO367" s="5" t="s">
        <v>99</v>
      </c>
      <c r="AP367" s="5" t="s">
        <v>99</v>
      </c>
      <c r="AQ367" s="5" t="s">
        <v>99</v>
      </c>
      <c r="AR367" s="5" t="s">
        <v>99</v>
      </c>
      <c r="AS367" s="5" t="s">
        <v>99</v>
      </c>
      <c r="AT367" s="5" t="s">
        <v>99</v>
      </c>
      <c r="AU367" s="5" t="s">
        <v>99</v>
      </c>
      <c r="AV367" s="5" t="s">
        <v>110</v>
      </c>
      <c r="AW367" s="5" t="s">
        <v>99</v>
      </c>
      <c r="AX367" s="5" t="s">
        <v>99</v>
      </c>
      <c r="AY367" s="5" t="s">
        <v>99</v>
      </c>
      <c r="AZ367" s="5" t="s">
        <v>99</v>
      </c>
      <c r="BA367" s="5" t="s">
        <v>99</v>
      </c>
      <c r="BB367" s="5" t="s">
        <v>99</v>
      </c>
      <c r="BC367" s="5" t="s">
        <v>99</v>
      </c>
      <c r="BD367" s="5" t="s">
        <v>99</v>
      </c>
      <c r="BE367" s="5" t="s">
        <v>99</v>
      </c>
      <c r="BF367" s="5" t="s">
        <v>99</v>
      </c>
      <c r="BG367" s="5" t="s">
        <v>99</v>
      </c>
      <c r="BH367" s="5" t="s">
        <v>99</v>
      </c>
      <c r="BI367" s="5" t="s">
        <v>3222</v>
      </c>
      <c r="BJ367" s="5" t="s">
        <v>99</v>
      </c>
      <c r="BK367" s="5" t="s">
        <v>99</v>
      </c>
      <c r="BL367" s="5" t="s">
        <v>3223</v>
      </c>
      <c r="BM367" s="5" t="s">
        <v>99</v>
      </c>
      <c r="BN367" s="5" t="s">
        <v>3224</v>
      </c>
      <c r="BO367" s="5" t="s">
        <v>99</v>
      </c>
      <c r="BP367" s="5" t="s">
        <v>1352</v>
      </c>
      <c r="BQ367" s="5" t="s">
        <v>113</v>
      </c>
      <c r="BR367" s="5" t="s">
        <v>99</v>
      </c>
      <c r="BS367" s="5" t="s">
        <v>99</v>
      </c>
      <c r="BT367" s="5" t="s">
        <v>99</v>
      </c>
      <c r="BU367" s="5">
        <v>1.0</v>
      </c>
      <c r="BV367" s="5">
        <v>1.0</v>
      </c>
      <c r="BW367" s="5" t="s">
        <v>99</v>
      </c>
      <c r="BX367" s="5">
        <v>20.0</v>
      </c>
      <c r="BY367" s="5" t="s">
        <v>99</v>
      </c>
      <c r="BZ367" s="5" t="s">
        <v>99</v>
      </c>
      <c r="CA367" s="5" t="s">
        <v>99</v>
      </c>
      <c r="CB367" s="5" t="s">
        <v>99</v>
      </c>
      <c r="CC367" s="5" t="s">
        <v>99</v>
      </c>
      <c r="CD367" s="5" t="s">
        <v>99</v>
      </c>
      <c r="CE367" s="5" t="s">
        <v>99</v>
      </c>
      <c r="CF367" s="5" t="s">
        <v>99</v>
      </c>
      <c r="CG367" s="5" t="s">
        <v>99</v>
      </c>
      <c r="CH367" s="5" t="s">
        <v>99</v>
      </c>
      <c r="CI367" s="5" t="s">
        <v>99</v>
      </c>
      <c r="CJ367" s="5" t="s">
        <v>99</v>
      </c>
      <c r="CK367" s="28" t="s">
        <v>3225</v>
      </c>
      <c r="CL367" s="5" t="s">
        <v>99</v>
      </c>
      <c r="CM367" s="5" t="s">
        <v>99</v>
      </c>
      <c r="CN367" s="5" t="s">
        <v>99</v>
      </c>
      <c r="CO367" s="5" t="s">
        <v>99</v>
      </c>
      <c r="CP367" s="13" t="s">
        <v>3226</v>
      </c>
      <c r="CQ367" s="6"/>
      <c r="CR367" s="6"/>
      <c r="CS367" s="6"/>
      <c r="CT367" s="6"/>
      <c r="CU367" s="6"/>
      <c r="CV367" s="6"/>
      <c r="CW367" s="6"/>
      <c r="CX367" s="6"/>
      <c r="CY367" s="6"/>
      <c r="CZ367" s="6"/>
    </row>
    <row r="368">
      <c r="A368" s="5" t="s">
        <v>94</v>
      </c>
      <c r="B368" s="5" t="s">
        <v>1487</v>
      </c>
      <c r="C368" s="5" t="s">
        <v>3164</v>
      </c>
      <c r="D368" s="5">
        <v>693.0</v>
      </c>
      <c r="E368" s="5" t="s">
        <v>99</v>
      </c>
      <c r="F368" s="5">
        <v>1995.0</v>
      </c>
      <c r="G368" s="5" t="s">
        <v>129</v>
      </c>
      <c r="H368" s="5" t="s">
        <v>99</v>
      </c>
      <c r="I368" s="5" t="s">
        <v>130</v>
      </c>
      <c r="J368" s="5" t="s">
        <v>118</v>
      </c>
      <c r="K368" s="5" t="s">
        <v>193</v>
      </c>
      <c r="L368" s="5" t="s">
        <v>99</v>
      </c>
      <c r="M368" s="5" t="s">
        <v>99</v>
      </c>
      <c r="N368" s="5">
        <v>4.0</v>
      </c>
      <c r="O368" s="28" t="s">
        <v>3227</v>
      </c>
      <c r="P368" s="5" t="s">
        <v>3228</v>
      </c>
      <c r="Q368" s="5" t="s">
        <v>99</v>
      </c>
      <c r="R368" s="5" t="s">
        <v>99</v>
      </c>
      <c r="S368" s="5" t="s">
        <v>99</v>
      </c>
      <c r="T368" s="5" t="s">
        <v>99</v>
      </c>
      <c r="U368" s="5" t="s">
        <v>99</v>
      </c>
      <c r="V368" s="5" t="s">
        <v>99</v>
      </c>
      <c r="W368" s="5" t="s">
        <v>99</v>
      </c>
      <c r="X368" s="5" t="s">
        <v>99</v>
      </c>
      <c r="Y368" s="5" t="s">
        <v>99</v>
      </c>
      <c r="Z368" s="5" t="s">
        <v>99</v>
      </c>
      <c r="AA368" s="5" t="s">
        <v>99</v>
      </c>
      <c r="AB368" s="5" t="s">
        <v>99</v>
      </c>
      <c r="AC368" s="5" t="s">
        <v>3229</v>
      </c>
      <c r="AD368" s="5" t="s">
        <v>1578</v>
      </c>
      <c r="AE368" s="5" t="s">
        <v>99</v>
      </c>
      <c r="AF368" s="5" t="s">
        <v>99</v>
      </c>
      <c r="AG368" s="5" t="s">
        <v>99</v>
      </c>
      <c r="AH368" s="5" t="s">
        <v>99</v>
      </c>
      <c r="AI368" s="5" t="s">
        <v>99</v>
      </c>
      <c r="AJ368" s="5" t="s">
        <v>99</v>
      </c>
      <c r="AK368" s="5" t="s">
        <v>99</v>
      </c>
      <c r="AL368" s="5" t="s">
        <v>99</v>
      </c>
      <c r="AM368" s="5" t="s">
        <v>99</v>
      </c>
      <c r="AN368" s="5" t="s">
        <v>99</v>
      </c>
      <c r="AO368" s="5" t="s">
        <v>99</v>
      </c>
      <c r="AP368" s="5" t="s">
        <v>99</v>
      </c>
      <c r="AQ368" s="5" t="s">
        <v>99</v>
      </c>
      <c r="AR368" s="5" t="s">
        <v>99</v>
      </c>
      <c r="AS368" s="5" t="s">
        <v>99</v>
      </c>
      <c r="AT368" s="5" t="s">
        <v>99</v>
      </c>
      <c r="AU368" s="5" t="s">
        <v>99</v>
      </c>
      <c r="AV368" s="5" t="s">
        <v>99</v>
      </c>
      <c r="AW368" s="5" t="s">
        <v>99</v>
      </c>
      <c r="AX368" s="5" t="s">
        <v>99</v>
      </c>
      <c r="AY368" s="5" t="s">
        <v>99</v>
      </c>
      <c r="AZ368" s="5" t="s">
        <v>99</v>
      </c>
      <c r="BA368" s="5" t="s">
        <v>99</v>
      </c>
      <c r="BB368" s="5" t="s">
        <v>99</v>
      </c>
      <c r="BC368" s="5" t="s">
        <v>99</v>
      </c>
      <c r="BD368" s="5" t="s">
        <v>99</v>
      </c>
      <c r="BE368" s="5" t="s">
        <v>99</v>
      </c>
      <c r="BF368" s="5" t="s">
        <v>99</v>
      </c>
      <c r="BG368" s="5" t="s">
        <v>99</v>
      </c>
      <c r="BH368" s="5" t="s">
        <v>99</v>
      </c>
      <c r="BI368" s="5" t="s">
        <v>99</v>
      </c>
      <c r="BJ368" s="5" t="s">
        <v>99</v>
      </c>
      <c r="BK368" s="5" t="s">
        <v>99</v>
      </c>
      <c r="BL368" s="5" t="s">
        <v>99</v>
      </c>
      <c r="BM368" s="5" t="s">
        <v>99</v>
      </c>
      <c r="BN368" s="5" t="s">
        <v>99</v>
      </c>
      <c r="BO368" s="5" t="s">
        <v>99</v>
      </c>
      <c r="BP368" s="5" t="s">
        <v>99</v>
      </c>
      <c r="BQ368" s="5" t="s">
        <v>99</v>
      </c>
      <c r="BR368" s="5" t="s">
        <v>361</v>
      </c>
      <c r="BS368" s="5" t="s">
        <v>99</v>
      </c>
      <c r="BT368" s="5" t="s">
        <v>99</v>
      </c>
      <c r="BU368" s="5" t="s">
        <v>99</v>
      </c>
      <c r="BV368" s="5" t="s">
        <v>99</v>
      </c>
      <c r="BW368" s="5" t="s">
        <v>99</v>
      </c>
      <c r="BX368" s="5" t="s">
        <v>99</v>
      </c>
      <c r="BY368" s="5" t="s">
        <v>99</v>
      </c>
      <c r="BZ368" s="5" t="s">
        <v>99</v>
      </c>
      <c r="CA368" s="5" t="s">
        <v>99</v>
      </c>
      <c r="CB368" s="5" t="s">
        <v>99</v>
      </c>
      <c r="CC368" s="5" t="s">
        <v>99</v>
      </c>
      <c r="CD368" s="5" t="s">
        <v>99</v>
      </c>
      <c r="CE368" s="5" t="s">
        <v>99</v>
      </c>
      <c r="CF368" s="5" t="s">
        <v>99</v>
      </c>
      <c r="CG368" s="5" t="s">
        <v>99</v>
      </c>
      <c r="CH368" s="5" t="s">
        <v>99</v>
      </c>
      <c r="CI368" s="5" t="s">
        <v>99</v>
      </c>
      <c r="CJ368" s="5" t="s">
        <v>3230</v>
      </c>
      <c r="CK368" s="5" t="s">
        <v>99</v>
      </c>
      <c r="CL368" s="5" t="s">
        <v>99</v>
      </c>
      <c r="CM368" s="5" t="s">
        <v>99</v>
      </c>
      <c r="CN368" s="5" t="s">
        <v>99</v>
      </c>
      <c r="CO368" s="5" t="s">
        <v>99</v>
      </c>
      <c r="CP368" s="13" t="s">
        <v>3231</v>
      </c>
      <c r="CQ368" s="6"/>
      <c r="CR368" s="6"/>
      <c r="CS368" s="6"/>
      <c r="CT368" s="6"/>
      <c r="CU368" s="6"/>
      <c r="CV368" s="6"/>
      <c r="CW368" s="6"/>
      <c r="CX368" s="6"/>
      <c r="CY368" s="6"/>
      <c r="CZ368" s="6"/>
    </row>
    <row r="369">
      <c r="A369" s="5" t="s">
        <v>94</v>
      </c>
      <c r="B369" s="5" t="s">
        <v>1487</v>
      </c>
      <c r="C369" s="5" t="s">
        <v>3164</v>
      </c>
      <c r="D369" s="5">
        <v>31488.0</v>
      </c>
      <c r="E369" s="5" t="s">
        <v>3232</v>
      </c>
      <c r="F369" s="5">
        <v>1998.0</v>
      </c>
      <c r="G369" s="5" t="s">
        <v>99</v>
      </c>
      <c r="H369" s="5" t="s">
        <v>99</v>
      </c>
      <c r="I369" s="5" t="s">
        <v>130</v>
      </c>
      <c r="J369" s="5" t="s">
        <v>118</v>
      </c>
      <c r="K369" s="5" t="s">
        <v>618</v>
      </c>
      <c r="L369" s="5" t="s">
        <v>99</v>
      </c>
      <c r="M369" s="5" t="s">
        <v>99</v>
      </c>
      <c r="N369" s="5">
        <v>2.0</v>
      </c>
      <c r="O369" s="28" t="s">
        <v>3233</v>
      </c>
      <c r="P369" s="5" t="s">
        <v>3234</v>
      </c>
      <c r="Q369" s="5" t="s">
        <v>3168</v>
      </c>
      <c r="R369" s="5" t="s">
        <v>99</v>
      </c>
      <c r="S369" s="5" t="s">
        <v>99</v>
      </c>
      <c r="T369" s="5" t="s">
        <v>99</v>
      </c>
      <c r="U369" s="5" t="s">
        <v>99</v>
      </c>
      <c r="V369" s="6"/>
      <c r="W369" s="5" t="s">
        <v>99</v>
      </c>
      <c r="X369" s="5">
        <v>907.0</v>
      </c>
      <c r="Y369" s="5" t="s">
        <v>265</v>
      </c>
      <c r="Z369" s="5" t="s">
        <v>802</v>
      </c>
      <c r="AA369" s="5" t="s">
        <v>99</v>
      </c>
      <c r="AB369" s="5" t="s">
        <v>99</v>
      </c>
      <c r="AC369" s="5" t="s">
        <v>3235</v>
      </c>
      <c r="AD369" s="5" t="s">
        <v>99</v>
      </c>
      <c r="AE369" s="5" t="s">
        <v>99</v>
      </c>
      <c r="AF369" s="5" t="s">
        <v>99</v>
      </c>
      <c r="AG369" s="5" t="s">
        <v>99</v>
      </c>
      <c r="AH369" s="27">
        <f t="shared" ref="AH369:AH371" si="92">CONVERT(AI369, "ft", "m")</f>
        <v>3.3528</v>
      </c>
      <c r="AI369" s="22">
        <v>11.0</v>
      </c>
      <c r="AJ369" s="24">
        <f t="shared" ref="AJ369:AJ371" si="93">CONVERT(AI369, "ft", "yd")</f>
        <v>3.666666667</v>
      </c>
      <c r="AK369" s="5" t="s">
        <v>99</v>
      </c>
      <c r="AL369" s="5" t="s">
        <v>99</v>
      </c>
      <c r="AM369" s="5" t="s">
        <v>99</v>
      </c>
      <c r="AN369" s="5" t="s">
        <v>99</v>
      </c>
      <c r="AO369" s="5" t="s">
        <v>99</v>
      </c>
      <c r="AP369" s="5" t="s">
        <v>99</v>
      </c>
      <c r="AQ369" s="5" t="s">
        <v>99</v>
      </c>
      <c r="AR369" s="5" t="s">
        <v>99</v>
      </c>
      <c r="AS369" s="5" t="s">
        <v>99</v>
      </c>
      <c r="AT369" s="5" t="s">
        <v>99</v>
      </c>
      <c r="AU369" s="5" t="s">
        <v>99</v>
      </c>
      <c r="AV369" s="5" t="s">
        <v>99</v>
      </c>
      <c r="AW369" s="5" t="s">
        <v>99</v>
      </c>
      <c r="AX369" s="5" t="s">
        <v>99</v>
      </c>
      <c r="AY369" s="5" t="s">
        <v>99</v>
      </c>
      <c r="AZ369" s="5" t="s">
        <v>99</v>
      </c>
      <c r="BA369" s="5" t="s">
        <v>99</v>
      </c>
      <c r="BB369" s="5" t="s">
        <v>99</v>
      </c>
      <c r="BC369" s="5" t="s">
        <v>99</v>
      </c>
      <c r="BD369" s="5" t="s">
        <v>99</v>
      </c>
      <c r="BE369" s="5" t="s">
        <v>99</v>
      </c>
      <c r="BF369" s="5" t="s">
        <v>99</v>
      </c>
      <c r="BG369" s="5" t="s">
        <v>99</v>
      </c>
      <c r="BH369" s="5" t="s">
        <v>99</v>
      </c>
      <c r="BI369" s="5" t="s">
        <v>99</v>
      </c>
      <c r="BJ369" s="5" t="s">
        <v>99</v>
      </c>
      <c r="BK369" s="5" t="s">
        <v>112</v>
      </c>
      <c r="BL369" s="5" t="s">
        <v>99</v>
      </c>
      <c r="BM369" s="5" t="s">
        <v>99</v>
      </c>
      <c r="BN369" s="5" t="s">
        <v>3236</v>
      </c>
      <c r="BO369" s="5" t="s">
        <v>99</v>
      </c>
      <c r="BP369" s="5" t="s">
        <v>99</v>
      </c>
      <c r="BQ369" s="5" t="s">
        <v>99</v>
      </c>
      <c r="BR369" s="5" t="s">
        <v>99</v>
      </c>
      <c r="BS369" s="5" t="s">
        <v>99</v>
      </c>
      <c r="BT369" s="5" t="s">
        <v>99</v>
      </c>
      <c r="BU369" s="5" t="s">
        <v>99</v>
      </c>
      <c r="BV369" s="5" t="s">
        <v>99</v>
      </c>
      <c r="BW369" s="5" t="s">
        <v>99</v>
      </c>
      <c r="BX369" s="5" t="s">
        <v>99</v>
      </c>
      <c r="BY369" s="5" t="s">
        <v>99</v>
      </c>
      <c r="BZ369" s="5" t="s">
        <v>99</v>
      </c>
      <c r="CA369" s="5" t="s">
        <v>99</v>
      </c>
      <c r="CB369" s="5" t="s">
        <v>99</v>
      </c>
      <c r="CC369" s="5" t="s">
        <v>99</v>
      </c>
      <c r="CD369" s="5" t="s">
        <v>99</v>
      </c>
      <c r="CE369" s="5" t="s">
        <v>99</v>
      </c>
      <c r="CF369" s="5" t="s">
        <v>99</v>
      </c>
      <c r="CG369" s="5" t="s">
        <v>99</v>
      </c>
      <c r="CH369" s="5" t="s">
        <v>99</v>
      </c>
      <c r="CI369" s="5" t="s">
        <v>99</v>
      </c>
      <c r="CJ369" s="5" t="s">
        <v>3237</v>
      </c>
      <c r="CK369" s="28" t="s">
        <v>3238</v>
      </c>
      <c r="CL369" s="5" t="s">
        <v>99</v>
      </c>
      <c r="CM369" s="5" t="s">
        <v>99</v>
      </c>
      <c r="CN369" s="5" t="s">
        <v>3239</v>
      </c>
      <c r="CO369" s="5" t="s">
        <v>99</v>
      </c>
      <c r="CP369" s="13" t="s">
        <v>3240</v>
      </c>
      <c r="CQ369" s="6"/>
      <c r="CR369" s="6"/>
      <c r="CS369" s="6"/>
      <c r="CT369" s="6"/>
      <c r="CU369" s="6"/>
      <c r="CV369" s="6"/>
      <c r="CW369" s="6"/>
      <c r="CX369" s="6"/>
      <c r="CY369" s="6"/>
      <c r="CZ369" s="6"/>
    </row>
    <row r="370">
      <c r="A370" s="5" t="s">
        <v>94</v>
      </c>
      <c r="B370" s="5" t="s">
        <v>1487</v>
      </c>
      <c r="C370" s="5" t="s">
        <v>3164</v>
      </c>
      <c r="D370" s="5">
        <v>980.0</v>
      </c>
      <c r="E370" s="5" t="s">
        <v>99</v>
      </c>
      <c r="F370" s="5">
        <v>1994.0</v>
      </c>
      <c r="G370" s="5" t="s">
        <v>129</v>
      </c>
      <c r="H370" s="5" t="s">
        <v>99</v>
      </c>
      <c r="I370" s="5" t="s">
        <v>130</v>
      </c>
      <c r="J370" s="5" t="s">
        <v>101</v>
      </c>
      <c r="K370" s="5" t="s">
        <v>102</v>
      </c>
      <c r="L370" s="5" t="s">
        <v>99</v>
      </c>
      <c r="M370" s="5" t="s">
        <v>131</v>
      </c>
      <c r="N370" s="5">
        <v>1.0</v>
      </c>
      <c r="O370" s="28" t="s">
        <v>3241</v>
      </c>
      <c r="P370" s="5" t="s">
        <v>99</v>
      </c>
      <c r="Q370" s="5" t="s">
        <v>3242</v>
      </c>
      <c r="R370" s="5" t="s">
        <v>3243</v>
      </c>
      <c r="S370" s="5" t="s">
        <v>3244</v>
      </c>
      <c r="T370" s="5" t="s">
        <v>99</v>
      </c>
      <c r="U370" s="5" t="s">
        <v>99</v>
      </c>
      <c r="V370" s="6"/>
      <c r="W370" s="5" t="s">
        <v>99</v>
      </c>
      <c r="X370" s="5">
        <v>1330.0</v>
      </c>
      <c r="Y370" s="5" t="s">
        <v>99</v>
      </c>
      <c r="Z370" s="5" t="s">
        <v>161</v>
      </c>
      <c r="AA370" s="5" t="s">
        <v>99</v>
      </c>
      <c r="AB370" s="5" t="s">
        <v>99</v>
      </c>
      <c r="AC370" s="5" t="s">
        <v>1522</v>
      </c>
      <c r="AD370" s="5" t="s">
        <v>99</v>
      </c>
      <c r="AE370" s="5" t="s">
        <v>99</v>
      </c>
      <c r="AF370" s="5" t="s">
        <v>99</v>
      </c>
      <c r="AG370" s="5">
        <v>2.0</v>
      </c>
      <c r="AH370" s="27">
        <f t="shared" si="92"/>
        <v>64.008</v>
      </c>
      <c r="AI370" s="22">
        <v>210.0</v>
      </c>
      <c r="AJ370" s="24">
        <f t="shared" si="93"/>
        <v>70</v>
      </c>
      <c r="AK370" s="5" t="s">
        <v>99</v>
      </c>
      <c r="AL370" s="5">
        <v>1.0</v>
      </c>
      <c r="AM370" s="5" t="s">
        <v>99</v>
      </c>
      <c r="AN370" s="5" t="s">
        <v>99</v>
      </c>
      <c r="AO370" s="5" t="s">
        <v>99</v>
      </c>
      <c r="AP370" s="5" t="s">
        <v>99</v>
      </c>
      <c r="AQ370" s="5" t="s">
        <v>99</v>
      </c>
      <c r="AR370" s="5" t="s">
        <v>99</v>
      </c>
      <c r="AS370" s="5" t="s">
        <v>99</v>
      </c>
      <c r="AT370" s="5" t="s">
        <v>99</v>
      </c>
      <c r="AU370" s="5" t="s">
        <v>99</v>
      </c>
      <c r="AV370" s="5" t="s">
        <v>110</v>
      </c>
      <c r="AW370" s="5" t="s">
        <v>99</v>
      </c>
      <c r="AX370" s="5" t="s">
        <v>99</v>
      </c>
      <c r="AY370" s="5" t="s">
        <v>99</v>
      </c>
      <c r="AZ370" s="5" t="s">
        <v>99</v>
      </c>
      <c r="BA370" s="5" t="s">
        <v>99</v>
      </c>
      <c r="BB370" s="5" t="s">
        <v>99</v>
      </c>
      <c r="BC370" s="5" t="s">
        <v>99</v>
      </c>
      <c r="BD370" s="5" t="s">
        <v>99</v>
      </c>
      <c r="BE370" s="5" t="s">
        <v>745</v>
      </c>
      <c r="BF370" s="5" t="s">
        <v>99</v>
      </c>
      <c r="BG370" s="5" t="s">
        <v>99</v>
      </c>
      <c r="BH370" s="5" t="s">
        <v>99</v>
      </c>
      <c r="BI370" s="5" t="s">
        <v>99</v>
      </c>
      <c r="BJ370" s="5" t="s">
        <v>99</v>
      </c>
      <c r="BK370" s="5" t="s">
        <v>99</v>
      </c>
      <c r="BL370" s="5" t="s">
        <v>3245</v>
      </c>
      <c r="BM370" s="5" t="s">
        <v>99</v>
      </c>
      <c r="BN370" s="5" t="s">
        <v>3246</v>
      </c>
      <c r="BO370" s="5" t="s">
        <v>99</v>
      </c>
      <c r="BP370" s="5" t="s">
        <v>3247</v>
      </c>
      <c r="BQ370" s="5" t="s">
        <v>113</v>
      </c>
      <c r="BR370" s="5" t="s">
        <v>99</v>
      </c>
      <c r="BS370" s="5" t="s">
        <v>99</v>
      </c>
      <c r="BT370" s="5" t="s">
        <v>99</v>
      </c>
      <c r="BU370" s="5" t="s">
        <v>99</v>
      </c>
      <c r="BV370" s="5" t="s">
        <v>99</v>
      </c>
      <c r="BW370" s="5" t="s">
        <v>99</v>
      </c>
      <c r="BX370" s="5" t="s">
        <v>99</v>
      </c>
      <c r="BY370" s="5" t="s">
        <v>99</v>
      </c>
      <c r="BZ370" s="5" t="s">
        <v>99</v>
      </c>
      <c r="CA370" s="5" t="s">
        <v>99</v>
      </c>
      <c r="CB370" s="5" t="s">
        <v>99</v>
      </c>
      <c r="CC370" s="5" t="s">
        <v>99</v>
      </c>
      <c r="CD370" s="5" t="s">
        <v>99</v>
      </c>
      <c r="CE370" s="5" t="s">
        <v>99</v>
      </c>
      <c r="CF370" s="5" t="s">
        <v>99</v>
      </c>
      <c r="CG370" s="5" t="s">
        <v>99</v>
      </c>
      <c r="CH370" s="5" t="s">
        <v>99</v>
      </c>
      <c r="CI370" s="5" t="s">
        <v>99</v>
      </c>
      <c r="CJ370" s="5" t="s">
        <v>99</v>
      </c>
      <c r="CK370" s="28" t="s">
        <v>3248</v>
      </c>
      <c r="CL370" s="5" t="s">
        <v>99</v>
      </c>
      <c r="CM370" s="5" t="s">
        <v>99</v>
      </c>
      <c r="CN370" s="5" t="s">
        <v>99</v>
      </c>
      <c r="CO370" s="5" t="s">
        <v>99</v>
      </c>
      <c r="CP370" s="13" t="s">
        <v>3249</v>
      </c>
      <c r="CQ370" s="6"/>
      <c r="CR370" s="6"/>
      <c r="CS370" s="6"/>
      <c r="CT370" s="6"/>
      <c r="CU370" s="6"/>
      <c r="CV370" s="6"/>
      <c r="CW370" s="6"/>
      <c r="CX370" s="6"/>
      <c r="CY370" s="6"/>
      <c r="CZ370" s="6"/>
    </row>
    <row r="371">
      <c r="A371" s="5" t="s">
        <v>94</v>
      </c>
      <c r="B371" s="5" t="s">
        <v>1487</v>
      </c>
      <c r="C371" s="5" t="s">
        <v>3164</v>
      </c>
      <c r="D371" s="5">
        <v>1065.0</v>
      </c>
      <c r="E371" s="5" t="s">
        <v>99</v>
      </c>
      <c r="F371" s="5">
        <v>1992.0</v>
      </c>
      <c r="G371" s="5" t="s">
        <v>207</v>
      </c>
      <c r="H371" s="5" t="s">
        <v>99</v>
      </c>
      <c r="I371" s="5" t="s">
        <v>208</v>
      </c>
      <c r="J371" s="5" t="s">
        <v>101</v>
      </c>
      <c r="K371" s="5" t="s">
        <v>102</v>
      </c>
      <c r="L371" s="5" t="s">
        <v>99</v>
      </c>
      <c r="M371" s="5" t="s">
        <v>103</v>
      </c>
      <c r="N371" s="5">
        <v>2.0</v>
      </c>
      <c r="O371" s="28" t="s">
        <v>3250</v>
      </c>
      <c r="P371" s="5" t="s">
        <v>3251</v>
      </c>
      <c r="Q371" s="5" t="s">
        <v>3190</v>
      </c>
      <c r="R371" s="5" t="s">
        <v>3191</v>
      </c>
      <c r="S371" s="5" t="s">
        <v>99</v>
      </c>
      <c r="T371" s="5" t="s">
        <v>99</v>
      </c>
      <c r="U371" s="5" t="s">
        <v>99</v>
      </c>
      <c r="V371" s="6"/>
      <c r="W371" s="5" t="s">
        <v>99</v>
      </c>
      <c r="X371" s="5">
        <v>1430.0</v>
      </c>
      <c r="Y371" s="5">
        <v>72.5</v>
      </c>
      <c r="Z371" s="5" t="s">
        <v>161</v>
      </c>
      <c r="AA371" s="5" t="s">
        <v>99</v>
      </c>
      <c r="AB371" s="5" t="s">
        <v>99</v>
      </c>
      <c r="AC371" s="5" t="s">
        <v>3252</v>
      </c>
      <c r="AD371" s="5" t="s">
        <v>99</v>
      </c>
      <c r="AE371" s="5" t="s">
        <v>99</v>
      </c>
      <c r="AF371" s="5" t="s">
        <v>99</v>
      </c>
      <c r="AG371" s="5">
        <v>5.0</v>
      </c>
      <c r="AH371" s="27">
        <f t="shared" si="92"/>
        <v>91.44</v>
      </c>
      <c r="AI371" s="22">
        <v>300.0</v>
      </c>
      <c r="AJ371" s="24">
        <f t="shared" si="93"/>
        <v>100</v>
      </c>
      <c r="AK371" s="5" t="s">
        <v>99</v>
      </c>
      <c r="AL371" s="5">
        <v>1.0</v>
      </c>
      <c r="AM371" s="5" t="s">
        <v>99</v>
      </c>
      <c r="AN371" s="5" t="s">
        <v>99</v>
      </c>
      <c r="AO371" s="5" t="s">
        <v>99</v>
      </c>
      <c r="AP371" s="5" t="s">
        <v>99</v>
      </c>
      <c r="AQ371" s="5" t="s">
        <v>99</v>
      </c>
      <c r="AR371" s="5" t="s">
        <v>99</v>
      </c>
      <c r="AS371" s="5" t="s">
        <v>99</v>
      </c>
      <c r="AT371" s="5" t="s">
        <v>99</v>
      </c>
      <c r="AU371" s="5" t="s">
        <v>99</v>
      </c>
      <c r="AV371" s="5" t="s">
        <v>569</v>
      </c>
      <c r="AW371" s="5" t="s">
        <v>99</v>
      </c>
      <c r="AX371" s="5" t="s">
        <v>99</v>
      </c>
      <c r="AY371" s="5" t="s">
        <v>99</v>
      </c>
      <c r="AZ371" s="5" t="s">
        <v>99</v>
      </c>
      <c r="BA371" s="5" t="s">
        <v>99</v>
      </c>
      <c r="BB371" s="5" t="s">
        <v>99</v>
      </c>
      <c r="BC371" s="5" t="s">
        <v>99</v>
      </c>
      <c r="BD371" s="5" t="s">
        <v>99</v>
      </c>
      <c r="BE371" s="5" t="s">
        <v>99</v>
      </c>
      <c r="BF371" s="5" t="s">
        <v>99</v>
      </c>
      <c r="BG371" s="5" t="s">
        <v>99</v>
      </c>
      <c r="BH371" s="5" t="s">
        <v>99</v>
      </c>
      <c r="BI371" s="5" t="s">
        <v>99</v>
      </c>
      <c r="BJ371" s="5" t="s">
        <v>99</v>
      </c>
      <c r="BK371" s="5" t="s">
        <v>99</v>
      </c>
      <c r="BL371" s="5" t="s">
        <v>3253</v>
      </c>
      <c r="BM371" s="5" t="s">
        <v>99</v>
      </c>
      <c r="BN371" s="5" t="s">
        <v>2847</v>
      </c>
      <c r="BO371" s="5" t="s">
        <v>112</v>
      </c>
      <c r="BP371" s="5" t="s">
        <v>99</v>
      </c>
      <c r="BQ371" s="5" t="s">
        <v>113</v>
      </c>
      <c r="BR371" s="5" t="s">
        <v>99</v>
      </c>
      <c r="BS371" s="5" t="s">
        <v>99</v>
      </c>
      <c r="BT371" s="5" t="s">
        <v>99</v>
      </c>
      <c r="BU371" s="5" t="s">
        <v>99</v>
      </c>
      <c r="BV371" s="5" t="s">
        <v>99</v>
      </c>
      <c r="BW371" s="5" t="s">
        <v>99</v>
      </c>
      <c r="BX371" s="5" t="s">
        <v>99</v>
      </c>
      <c r="BY371" s="5" t="s">
        <v>99</v>
      </c>
      <c r="BZ371" s="5" t="s">
        <v>99</v>
      </c>
      <c r="CA371" s="5" t="s">
        <v>99</v>
      </c>
      <c r="CB371" s="5" t="s">
        <v>99</v>
      </c>
      <c r="CC371" s="5" t="s">
        <v>99</v>
      </c>
      <c r="CD371" s="5" t="s">
        <v>99</v>
      </c>
      <c r="CE371" s="5" t="s">
        <v>99</v>
      </c>
      <c r="CF371" s="5" t="s">
        <v>99</v>
      </c>
      <c r="CG371" s="5" t="s">
        <v>99</v>
      </c>
      <c r="CH371" s="5" t="s">
        <v>99</v>
      </c>
      <c r="CI371" s="5" t="s">
        <v>99</v>
      </c>
      <c r="CJ371" s="5" t="s">
        <v>99</v>
      </c>
      <c r="CK371" s="28" t="s">
        <v>3254</v>
      </c>
      <c r="CL371" s="5" t="s">
        <v>99</v>
      </c>
      <c r="CM371" s="5" t="s">
        <v>99</v>
      </c>
      <c r="CN371" s="5" t="s">
        <v>99</v>
      </c>
      <c r="CO371" s="5" t="s">
        <v>99</v>
      </c>
      <c r="CP371" s="13" t="s">
        <v>3255</v>
      </c>
      <c r="CQ371" s="6"/>
      <c r="CR371" s="6"/>
      <c r="CS371" s="6"/>
      <c r="CT371" s="6"/>
      <c r="CU371" s="6"/>
      <c r="CV371" s="6"/>
      <c r="CW371" s="6"/>
      <c r="CX371" s="6"/>
      <c r="CY371" s="6"/>
      <c r="CZ371" s="6"/>
    </row>
    <row r="372">
      <c r="A372" s="5" t="s">
        <v>94</v>
      </c>
      <c r="B372" s="5" t="s">
        <v>1487</v>
      </c>
      <c r="C372" s="5" t="s">
        <v>3164</v>
      </c>
      <c r="D372" s="5">
        <v>5505.0</v>
      </c>
      <c r="E372" s="5" t="s">
        <v>1683</v>
      </c>
      <c r="F372" s="5">
        <v>2002.0</v>
      </c>
      <c r="G372" s="5" t="s">
        <v>117</v>
      </c>
      <c r="H372" s="5">
        <v>17.0</v>
      </c>
      <c r="I372" s="5" t="s">
        <v>100</v>
      </c>
      <c r="J372" s="5" t="s">
        <v>101</v>
      </c>
      <c r="K372" s="5" t="s">
        <v>102</v>
      </c>
      <c r="L372" s="5" t="s">
        <v>145</v>
      </c>
      <c r="M372" s="5" t="s">
        <v>590</v>
      </c>
      <c r="N372" s="5">
        <v>1.0</v>
      </c>
      <c r="O372" s="28" t="s">
        <v>3256</v>
      </c>
      <c r="P372" s="5" t="s">
        <v>3257</v>
      </c>
      <c r="Q372" s="5" t="s">
        <v>3168</v>
      </c>
      <c r="R372" s="5" t="s">
        <v>3258</v>
      </c>
      <c r="S372" s="5" t="s">
        <v>3259</v>
      </c>
      <c r="T372" s="5" t="s">
        <v>99</v>
      </c>
      <c r="U372" s="5" t="s">
        <v>99</v>
      </c>
      <c r="V372" s="6"/>
      <c r="W372" s="5" t="s">
        <v>99</v>
      </c>
      <c r="X372" s="5">
        <v>207.0</v>
      </c>
      <c r="Y372" s="5" t="s">
        <v>99</v>
      </c>
      <c r="Z372" s="5" t="s">
        <v>99</v>
      </c>
      <c r="AA372" s="5" t="s">
        <v>135</v>
      </c>
      <c r="AB372" s="5">
        <v>95.0</v>
      </c>
      <c r="AC372" s="5" t="s">
        <v>2092</v>
      </c>
      <c r="AD372" s="5" t="s">
        <v>99</v>
      </c>
      <c r="AE372" s="5" t="s">
        <v>99</v>
      </c>
      <c r="AF372" s="5" t="s">
        <v>99</v>
      </c>
      <c r="AG372" s="5" t="s">
        <v>99</v>
      </c>
      <c r="AH372" s="5" t="s">
        <v>99</v>
      </c>
      <c r="AI372" s="5" t="s">
        <v>99</v>
      </c>
      <c r="AJ372" s="5" t="s">
        <v>99</v>
      </c>
      <c r="AK372" s="5" t="s">
        <v>99</v>
      </c>
      <c r="AL372" s="5">
        <v>1.0</v>
      </c>
      <c r="AM372" s="5" t="s">
        <v>99</v>
      </c>
      <c r="AN372" s="5" t="s">
        <v>99</v>
      </c>
      <c r="AO372" s="5" t="s">
        <v>99</v>
      </c>
      <c r="AP372" s="5" t="s">
        <v>99</v>
      </c>
      <c r="AQ372" s="5" t="s">
        <v>99</v>
      </c>
      <c r="AR372" s="5" t="s">
        <v>99</v>
      </c>
      <c r="AS372" s="5" t="s">
        <v>99</v>
      </c>
      <c r="AT372" s="5" t="s">
        <v>99</v>
      </c>
      <c r="AU372" s="5" t="s">
        <v>99</v>
      </c>
      <c r="AV372" s="5" t="s">
        <v>99</v>
      </c>
      <c r="AW372" s="5" t="s">
        <v>99</v>
      </c>
      <c r="AX372" s="5" t="s">
        <v>99</v>
      </c>
      <c r="AY372" s="5" t="s">
        <v>99</v>
      </c>
      <c r="AZ372" s="5" t="s">
        <v>99</v>
      </c>
      <c r="BA372" s="5" t="s">
        <v>99</v>
      </c>
      <c r="BB372" s="5" t="s">
        <v>99</v>
      </c>
      <c r="BC372" s="5" t="s">
        <v>99</v>
      </c>
      <c r="BD372" s="5" t="s">
        <v>99</v>
      </c>
      <c r="BE372" s="5" t="s">
        <v>99</v>
      </c>
      <c r="BF372" s="5" t="s">
        <v>99</v>
      </c>
      <c r="BG372" s="5" t="s">
        <v>99</v>
      </c>
      <c r="BH372" s="5" t="s">
        <v>99</v>
      </c>
      <c r="BI372" s="5" t="s">
        <v>99</v>
      </c>
      <c r="BJ372" s="5" t="s">
        <v>99</v>
      </c>
      <c r="BK372" s="5" t="s">
        <v>99</v>
      </c>
      <c r="BL372" s="5" t="s">
        <v>99</v>
      </c>
      <c r="BM372" s="5" t="s">
        <v>99</v>
      </c>
      <c r="BN372" s="5" t="s">
        <v>3260</v>
      </c>
      <c r="BO372" s="5" t="s">
        <v>99</v>
      </c>
      <c r="BP372" s="5" t="s">
        <v>99</v>
      </c>
      <c r="BQ372" s="5" t="s">
        <v>99</v>
      </c>
      <c r="BR372" s="5" t="s">
        <v>3261</v>
      </c>
      <c r="BS372" s="5" t="s">
        <v>99</v>
      </c>
      <c r="BT372" s="5" t="s">
        <v>99</v>
      </c>
      <c r="BU372" s="5" t="s">
        <v>99</v>
      </c>
      <c r="BV372" s="5" t="s">
        <v>99</v>
      </c>
      <c r="BW372" s="5" t="s">
        <v>99</v>
      </c>
      <c r="BX372" s="5" t="s">
        <v>99</v>
      </c>
      <c r="BY372" s="5" t="s">
        <v>99</v>
      </c>
      <c r="BZ372" s="5" t="s">
        <v>99</v>
      </c>
      <c r="CA372" s="5" t="s">
        <v>99</v>
      </c>
      <c r="CB372" s="5" t="s">
        <v>99</v>
      </c>
      <c r="CC372" s="5" t="s">
        <v>99</v>
      </c>
      <c r="CD372" s="5" t="s">
        <v>99</v>
      </c>
      <c r="CE372" s="5" t="s">
        <v>99</v>
      </c>
      <c r="CF372" s="5" t="s">
        <v>99</v>
      </c>
      <c r="CG372" s="5" t="s">
        <v>99</v>
      </c>
      <c r="CH372" s="5" t="s">
        <v>99</v>
      </c>
      <c r="CI372" s="5" t="s">
        <v>99</v>
      </c>
      <c r="CJ372" s="5" t="s">
        <v>99</v>
      </c>
      <c r="CK372" s="28" t="s">
        <v>3262</v>
      </c>
      <c r="CL372" s="5" t="s">
        <v>99</v>
      </c>
      <c r="CM372" s="5" t="s">
        <v>99</v>
      </c>
      <c r="CN372" s="5" t="s">
        <v>99</v>
      </c>
      <c r="CO372" s="5" t="s">
        <v>99</v>
      </c>
      <c r="CP372" s="13" t="s">
        <v>3263</v>
      </c>
      <c r="CQ372" s="6"/>
      <c r="CR372" s="6"/>
      <c r="CS372" s="6"/>
      <c r="CT372" s="6"/>
      <c r="CU372" s="6"/>
      <c r="CV372" s="6"/>
      <c r="CW372" s="6"/>
      <c r="CX372" s="6"/>
      <c r="CY372" s="6"/>
      <c r="CZ372" s="6"/>
    </row>
    <row r="373">
      <c r="A373" s="5" t="s">
        <v>94</v>
      </c>
      <c r="B373" s="5" t="s">
        <v>1487</v>
      </c>
      <c r="C373" s="5" t="s">
        <v>3164</v>
      </c>
      <c r="D373" s="5">
        <v>5650.0</v>
      </c>
      <c r="E373" s="5" t="s">
        <v>99</v>
      </c>
      <c r="F373" s="5">
        <v>2002.0</v>
      </c>
      <c r="G373" s="5" t="s">
        <v>117</v>
      </c>
      <c r="H373" s="5">
        <v>21.0</v>
      </c>
      <c r="I373" s="5" t="s">
        <v>100</v>
      </c>
      <c r="J373" s="5" t="s">
        <v>101</v>
      </c>
      <c r="K373" s="5" t="s">
        <v>102</v>
      </c>
      <c r="L373" s="5" t="s">
        <v>99</v>
      </c>
      <c r="M373" s="5" t="s">
        <v>260</v>
      </c>
      <c r="N373" s="5">
        <v>1.0</v>
      </c>
      <c r="O373" s="28" t="s">
        <v>3264</v>
      </c>
      <c r="P373" s="5" t="s">
        <v>3265</v>
      </c>
      <c r="Q373" s="5" t="s">
        <v>3183</v>
      </c>
      <c r="R373" s="5" t="s">
        <v>2425</v>
      </c>
      <c r="S373" s="5" t="s">
        <v>3266</v>
      </c>
      <c r="T373" s="5">
        <v>45.588229</v>
      </c>
      <c r="U373" s="5">
        <v>-118.619223</v>
      </c>
      <c r="V373" s="6"/>
      <c r="W373" s="5" t="s">
        <v>99</v>
      </c>
      <c r="X373" s="5">
        <v>1745.0</v>
      </c>
      <c r="Y373" s="5" t="s">
        <v>99</v>
      </c>
      <c r="Z373" s="5" t="s">
        <v>3200</v>
      </c>
      <c r="AA373" s="5" t="s">
        <v>278</v>
      </c>
      <c r="AB373" s="5">
        <v>97.0</v>
      </c>
      <c r="AC373" s="5" t="s">
        <v>3267</v>
      </c>
      <c r="AD373" s="5" t="s">
        <v>99</v>
      </c>
      <c r="AE373" s="5" t="s">
        <v>112</v>
      </c>
      <c r="AF373" s="5" t="s">
        <v>99</v>
      </c>
      <c r="AG373" s="5" t="s">
        <v>99</v>
      </c>
      <c r="AH373" s="15" t="s">
        <v>99</v>
      </c>
      <c r="AI373" s="22" t="s">
        <v>99</v>
      </c>
      <c r="AJ373" s="25" t="s">
        <v>99</v>
      </c>
      <c r="AK373" s="5" t="s">
        <v>99</v>
      </c>
      <c r="AL373" s="5">
        <v>1.0</v>
      </c>
      <c r="AM373" s="5" t="s">
        <v>99</v>
      </c>
      <c r="AN373" s="5" t="s">
        <v>99</v>
      </c>
      <c r="AO373" s="5" t="s">
        <v>99</v>
      </c>
      <c r="AP373" s="5" t="s">
        <v>99</v>
      </c>
      <c r="AQ373" s="5" t="s">
        <v>99</v>
      </c>
      <c r="AR373" s="5" t="s">
        <v>99</v>
      </c>
      <c r="AS373" s="5" t="s">
        <v>99</v>
      </c>
      <c r="AT373" s="5" t="s">
        <v>99</v>
      </c>
      <c r="AU373" s="5" t="s">
        <v>99</v>
      </c>
      <c r="AV373" s="5" t="s">
        <v>99</v>
      </c>
      <c r="AW373" s="5" t="s">
        <v>99</v>
      </c>
      <c r="AX373" s="5" t="s">
        <v>99</v>
      </c>
      <c r="AY373" s="5" t="s">
        <v>99</v>
      </c>
      <c r="AZ373" s="5" t="s">
        <v>99</v>
      </c>
      <c r="BA373" s="5" t="s">
        <v>99</v>
      </c>
      <c r="BB373" s="5" t="s">
        <v>99</v>
      </c>
      <c r="BC373" s="5" t="s">
        <v>99</v>
      </c>
      <c r="BD373" s="5" t="s">
        <v>99</v>
      </c>
      <c r="BE373" s="5" t="s">
        <v>99</v>
      </c>
      <c r="BF373" s="5" t="s">
        <v>99</v>
      </c>
      <c r="BG373" s="5" t="s">
        <v>99</v>
      </c>
      <c r="BH373" s="5" t="s">
        <v>99</v>
      </c>
      <c r="BI373" s="5" t="s">
        <v>99</v>
      </c>
      <c r="BJ373" s="5" t="s">
        <v>99</v>
      </c>
      <c r="BK373" s="5" t="s">
        <v>99</v>
      </c>
      <c r="BL373" s="5" t="s">
        <v>3268</v>
      </c>
      <c r="BM373" s="5" t="s">
        <v>99</v>
      </c>
      <c r="BN373" s="5" t="s">
        <v>3269</v>
      </c>
      <c r="BO373" s="5" t="s">
        <v>99</v>
      </c>
      <c r="BP373" s="5" t="s">
        <v>99</v>
      </c>
      <c r="BQ373" s="5" t="s">
        <v>99</v>
      </c>
      <c r="BR373" s="5" t="s">
        <v>99</v>
      </c>
      <c r="BS373" s="5" t="s">
        <v>99</v>
      </c>
      <c r="BT373" s="5" t="s">
        <v>99</v>
      </c>
      <c r="BU373" s="5" t="s">
        <v>99</v>
      </c>
      <c r="BV373" s="5" t="s">
        <v>99</v>
      </c>
      <c r="BW373" s="5" t="s">
        <v>99</v>
      </c>
      <c r="BX373" s="5" t="s">
        <v>99</v>
      </c>
      <c r="BY373" s="5" t="s">
        <v>99</v>
      </c>
      <c r="BZ373" s="5" t="s">
        <v>99</v>
      </c>
      <c r="CA373" s="5" t="s">
        <v>99</v>
      </c>
      <c r="CB373" s="5" t="s">
        <v>99</v>
      </c>
      <c r="CC373" s="5" t="s">
        <v>99</v>
      </c>
      <c r="CD373" s="5" t="s">
        <v>99</v>
      </c>
      <c r="CE373" s="5" t="s">
        <v>99</v>
      </c>
      <c r="CF373" s="5" t="s">
        <v>99</v>
      </c>
      <c r="CG373" s="5" t="s">
        <v>99</v>
      </c>
      <c r="CH373" s="5" t="s">
        <v>99</v>
      </c>
      <c r="CI373" s="5" t="s">
        <v>99</v>
      </c>
      <c r="CJ373" s="5" t="s">
        <v>99</v>
      </c>
      <c r="CK373" s="5" t="s">
        <v>99</v>
      </c>
      <c r="CL373" s="5" t="s">
        <v>112</v>
      </c>
      <c r="CM373" s="5" t="s">
        <v>99</v>
      </c>
      <c r="CN373" s="5" t="s">
        <v>99</v>
      </c>
      <c r="CO373" s="5" t="s">
        <v>99</v>
      </c>
      <c r="CP373" s="13" t="s">
        <v>3270</v>
      </c>
      <c r="CQ373" s="6"/>
      <c r="CR373" s="6"/>
      <c r="CS373" s="6"/>
      <c r="CT373" s="6"/>
      <c r="CU373" s="6"/>
      <c r="CV373" s="6"/>
      <c r="CW373" s="6"/>
      <c r="CX373" s="6"/>
      <c r="CY373" s="6"/>
      <c r="CZ373" s="6"/>
    </row>
    <row r="374">
      <c r="A374" s="5" t="s">
        <v>94</v>
      </c>
      <c r="B374" s="5" t="s">
        <v>1487</v>
      </c>
      <c r="C374" s="5" t="s">
        <v>3164</v>
      </c>
      <c r="D374" s="5">
        <v>15747.0</v>
      </c>
      <c r="E374" s="5" t="s">
        <v>97</v>
      </c>
      <c r="F374" s="5">
        <v>2005.0</v>
      </c>
      <c r="G374" s="5" t="s">
        <v>143</v>
      </c>
      <c r="H374" s="5" t="s">
        <v>99</v>
      </c>
      <c r="I374" s="5" t="s">
        <v>144</v>
      </c>
      <c r="J374" s="5" t="s">
        <v>118</v>
      </c>
      <c r="K374" s="5" t="s">
        <v>618</v>
      </c>
      <c r="L374" s="5" t="s">
        <v>193</v>
      </c>
      <c r="M374" s="5" t="s">
        <v>1526</v>
      </c>
      <c r="N374" s="5">
        <v>1.0</v>
      </c>
      <c r="O374" s="28" t="s">
        <v>3271</v>
      </c>
      <c r="P374" s="5" t="s">
        <v>3272</v>
      </c>
      <c r="Q374" s="5" t="s">
        <v>3183</v>
      </c>
      <c r="R374" s="5" t="s">
        <v>3219</v>
      </c>
      <c r="S374" s="5" t="s">
        <v>3273</v>
      </c>
      <c r="T374" s="5">
        <v>45.685046</v>
      </c>
      <c r="U374" s="5">
        <v>-118.493853</v>
      </c>
      <c r="V374" s="6"/>
      <c r="W374" s="5">
        <v>1514.0</v>
      </c>
      <c r="X374" s="5">
        <v>1507.0</v>
      </c>
      <c r="Y374" s="5" t="s">
        <v>184</v>
      </c>
      <c r="Z374" s="5" t="s">
        <v>161</v>
      </c>
      <c r="AA374" s="5" t="s">
        <v>99</v>
      </c>
      <c r="AB374" s="5" t="s">
        <v>99</v>
      </c>
      <c r="AC374" s="5" t="s">
        <v>3274</v>
      </c>
      <c r="AD374" s="5" t="s">
        <v>3275</v>
      </c>
      <c r="AE374" s="5" t="s">
        <v>99</v>
      </c>
      <c r="AF374" s="5" t="s">
        <v>99</v>
      </c>
      <c r="AG374" s="5" t="s">
        <v>99</v>
      </c>
      <c r="AH374" s="15" t="s">
        <v>99</v>
      </c>
      <c r="AI374" s="22" t="s">
        <v>99</v>
      </c>
      <c r="AJ374" s="25" t="s">
        <v>99</v>
      </c>
      <c r="AK374" s="5" t="s">
        <v>99</v>
      </c>
      <c r="AL374" s="5" t="s">
        <v>99</v>
      </c>
      <c r="AM374" s="5" t="s">
        <v>99</v>
      </c>
      <c r="AN374" s="5" t="s">
        <v>99</v>
      </c>
      <c r="AO374" s="5" t="s">
        <v>99</v>
      </c>
      <c r="AP374" s="5" t="s">
        <v>99</v>
      </c>
      <c r="AQ374" s="5" t="s">
        <v>99</v>
      </c>
      <c r="AR374" s="5" t="s">
        <v>99</v>
      </c>
      <c r="AS374" s="5" t="s">
        <v>99</v>
      </c>
      <c r="AT374" s="5" t="s">
        <v>99</v>
      </c>
      <c r="AU374" s="5" t="s">
        <v>99</v>
      </c>
      <c r="AV374" s="5" t="s">
        <v>99</v>
      </c>
      <c r="AW374" s="5" t="s">
        <v>99</v>
      </c>
      <c r="AX374" s="5" t="s">
        <v>99</v>
      </c>
      <c r="AY374" s="5" t="s">
        <v>99</v>
      </c>
      <c r="AZ374" s="5" t="s">
        <v>99</v>
      </c>
      <c r="BA374" s="5" t="s">
        <v>99</v>
      </c>
      <c r="BB374" s="5" t="s">
        <v>99</v>
      </c>
      <c r="BC374" s="5" t="s">
        <v>99</v>
      </c>
      <c r="BD374" s="5" t="s">
        <v>99</v>
      </c>
      <c r="BE374" s="5" t="s">
        <v>99</v>
      </c>
      <c r="BF374" s="5" t="s">
        <v>99</v>
      </c>
      <c r="BG374" s="5" t="s">
        <v>99</v>
      </c>
      <c r="BH374" s="5" t="s">
        <v>99</v>
      </c>
      <c r="BI374" s="5" t="s">
        <v>99</v>
      </c>
      <c r="BJ374" s="5" t="s">
        <v>99</v>
      </c>
      <c r="BK374" s="5" t="s">
        <v>99</v>
      </c>
      <c r="BL374" s="5" t="s">
        <v>99</v>
      </c>
      <c r="BM374" s="5" t="s">
        <v>99</v>
      </c>
      <c r="BN374" s="5" t="s">
        <v>3276</v>
      </c>
      <c r="BO374" s="5" t="s">
        <v>99</v>
      </c>
      <c r="BP374" s="5" t="s">
        <v>99</v>
      </c>
      <c r="BQ374" s="5" t="s">
        <v>99</v>
      </c>
      <c r="BR374" s="5" t="s">
        <v>3277</v>
      </c>
      <c r="BS374" s="5" t="s">
        <v>99</v>
      </c>
      <c r="BT374" s="5" t="s">
        <v>99</v>
      </c>
      <c r="BU374" s="5" t="s">
        <v>99</v>
      </c>
      <c r="BV374" s="5" t="s">
        <v>99</v>
      </c>
      <c r="BW374" s="5" t="s">
        <v>99</v>
      </c>
      <c r="BX374" s="5" t="s">
        <v>99</v>
      </c>
      <c r="BY374" s="5" t="s">
        <v>99</v>
      </c>
      <c r="BZ374" s="5" t="s">
        <v>99</v>
      </c>
      <c r="CA374" s="5" t="s">
        <v>99</v>
      </c>
      <c r="CB374" s="5" t="s">
        <v>99</v>
      </c>
      <c r="CC374" s="5" t="s">
        <v>99</v>
      </c>
      <c r="CD374" s="5" t="s">
        <v>99</v>
      </c>
      <c r="CE374" s="5" t="s">
        <v>99</v>
      </c>
      <c r="CF374" s="5" t="s">
        <v>99</v>
      </c>
      <c r="CG374" s="5" t="s">
        <v>99</v>
      </c>
      <c r="CH374" s="5" t="s">
        <v>99</v>
      </c>
      <c r="CI374" s="5" t="s">
        <v>99</v>
      </c>
      <c r="CJ374" s="5" t="s">
        <v>99</v>
      </c>
      <c r="CK374" s="28" t="s">
        <v>3278</v>
      </c>
      <c r="CL374" s="5" t="s">
        <v>112</v>
      </c>
      <c r="CM374" s="5" t="s">
        <v>99</v>
      </c>
      <c r="CN374" s="5" t="s">
        <v>99</v>
      </c>
      <c r="CO374" s="5" t="s">
        <v>99</v>
      </c>
      <c r="CP374" s="13" t="s">
        <v>3279</v>
      </c>
      <c r="CQ374" s="6"/>
      <c r="CR374" s="6"/>
      <c r="CS374" s="6"/>
      <c r="CT374" s="6"/>
      <c r="CU374" s="6"/>
      <c r="CV374" s="6"/>
      <c r="CW374" s="6"/>
      <c r="CX374" s="6"/>
      <c r="CY374" s="6"/>
      <c r="CZ374" s="6"/>
    </row>
    <row r="375">
      <c r="A375" s="5" t="s">
        <v>94</v>
      </c>
      <c r="B375" s="5" t="s">
        <v>1487</v>
      </c>
      <c r="C375" s="5" t="s">
        <v>3164</v>
      </c>
      <c r="D375" s="5">
        <v>57323.0</v>
      </c>
      <c r="E375" s="5" t="s">
        <v>1933</v>
      </c>
      <c r="F375" s="5">
        <v>2012.0</v>
      </c>
      <c r="G375" s="5" t="s">
        <v>234</v>
      </c>
      <c r="H375" s="5" t="s">
        <v>99</v>
      </c>
      <c r="I375" s="5" t="s">
        <v>100</v>
      </c>
      <c r="J375" s="5" t="s">
        <v>118</v>
      </c>
      <c r="K375" s="5" t="s">
        <v>193</v>
      </c>
      <c r="L375" s="5" t="s">
        <v>99</v>
      </c>
      <c r="M375" s="5" t="s">
        <v>99</v>
      </c>
      <c r="N375" s="5">
        <v>1.0</v>
      </c>
      <c r="O375" s="28" t="s">
        <v>3280</v>
      </c>
      <c r="P375" s="5" t="s">
        <v>3281</v>
      </c>
      <c r="Q375" s="5" t="s">
        <v>3183</v>
      </c>
      <c r="R375" s="5" t="s">
        <v>3282</v>
      </c>
      <c r="S375" s="5" t="s">
        <v>99</v>
      </c>
      <c r="T375" s="5" t="s">
        <v>99</v>
      </c>
      <c r="U375" s="5" t="s">
        <v>99</v>
      </c>
      <c r="V375" s="6"/>
      <c r="W375" s="5" t="s">
        <v>99</v>
      </c>
      <c r="X375" s="5">
        <v>2430.0</v>
      </c>
      <c r="Y375" s="5" t="s">
        <v>1039</v>
      </c>
      <c r="Z375" s="5" t="s">
        <v>161</v>
      </c>
      <c r="AA375" s="5" t="s">
        <v>539</v>
      </c>
      <c r="AB375" s="5">
        <v>100.0</v>
      </c>
      <c r="AC375" s="5" t="s">
        <v>3283</v>
      </c>
      <c r="AD375" s="5" t="s">
        <v>3284</v>
      </c>
      <c r="AE375" s="5" t="s">
        <v>99</v>
      </c>
      <c r="AF375" s="5" t="s">
        <v>99</v>
      </c>
      <c r="AG375" s="5">
        <v>30.0</v>
      </c>
      <c r="AH375" s="27">
        <f t="shared" ref="AH375:AH379" si="94">CONVERT(AI375, "ft", "m")</f>
        <v>175.26</v>
      </c>
      <c r="AI375" s="22">
        <v>575.0</v>
      </c>
      <c r="AJ375" s="24">
        <f t="shared" ref="AJ375:AJ379" si="95">CONVERT(AI375, "ft", "yd")</f>
        <v>191.6666667</v>
      </c>
      <c r="AK375" s="5" t="s">
        <v>99</v>
      </c>
      <c r="AL375" s="5" t="s">
        <v>99</v>
      </c>
      <c r="AM375" s="5" t="s">
        <v>99</v>
      </c>
      <c r="AN375" s="5" t="s">
        <v>99</v>
      </c>
      <c r="AO375" s="5" t="s">
        <v>99</v>
      </c>
      <c r="AP375" s="5" t="s">
        <v>99</v>
      </c>
      <c r="AQ375" s="5" t="s">
        <v>99</v>
      </c>
      <c r="AR375" s="5" t="s">
        <v>99</v>
      </c>
      <c r="AS375" s="5" t="s">
        <v>99</v>
      </c>
      <c r="AT375" s="5" t="s">
        <v>99</v>
      </c>
      <c r="AU375" s="5" t="s">
        <v>99</v>
      </c>
      <c r="AV375" s="5" t="s">
        <v>99</v>
      </c>
      <c r="AW375" s="5" t="s">
        <v>99</v>
      </c>
      <c r="AX375" s="5" t="s">
        <v>99</v>
      </c>
      <c r="AY375" s="5" t="s">
        <v>99</v>
      </c>
      <c r="AZ375" s="5" t="s">
        <v>99</v>
      </c>
      <c r="BA375" s="5" t="s">
        <v>99</v>
      </c>
      <c r="BB375" s="5" t="s">
        <v>99</v>
      </c>
      <c r="BC375" s="5" t="s">
        <v>99</v>
      </c>
      <c r="BD375" s="5" t="s">
        <v>99</v>
      </c>
      <c r="BE375" s="5" t="s">
        <v>99</v>
      </c>
      <c r="BF375" s="5" t="s">
        <v>99</v>
      </c>
      <c r="BG375" s="5" t="s">
        <v>99</v>
      </c>
      <c r="BH375" s="5" t="s">
        <v>99</v>
      </c>
      <c r="BI375" s="5" t="s">
        <v>99</v>
      </c>
      <c r="BJ375" s="5" t="s">
        <v>99</v>
      </c>
      <c r="BK375" s="5" t="s">
        <v>99</v>
      </c>
      <c r="BL375" s="5" t="s">
        <v>99</v>
      </c>
      <c r="BM375" s="5" t="s">
        <v>99</v>
      </c>
      <c r="BN375" s="5" t="s">
        <v>99</v>
      </c>
      <c r="BO375" s="5" t="s">
        <v>99</v>
      </c>
      <c r="BP375" s="5" t="s">
        <v>99</v>
      </c>
      <c r="BQ375" s="5" t="s">
        <v>99</v>
      </c>
      <c r="BR375" s="5" t="s">
        <v>3285</v>
      </c>
      <c r="BS375" s="5" t="s">
        <v>99</v>
      </c>
      <c r="BT375" s="5" t="s">
        <v>99</v>
      </c>
      <c r="BU375" s="5" t="s">
        <v>99</v>
      </c>
      <c r="BV375" s="5" t="s">
        <v>99</v>
      </c>
      <c r="BW375" s="5" t="s">
        <v>99</v>
      </c>
      <c r="BX375" s="5" t="s">
        <v>99</v>
      </c>
      <c r="BY375" s="5" t="s">
        <v>99</v>
      </c>
      <c r="BZ375" s="5" t="s">
        <v>99</v>
      </c>
      <c r="CA375" s="5" t="s">
        <v>99</v>
      </c>
      <c r="CB375" s="5" t="s">
        <v>99</v>
      </c>
      <c r="CC375" s="5" t="s">
        <v>99</v>
      </c>
      <c r="CD375" s="5" t="s">
        <v>99</v>
      </c>
      <c r="CE375" s="5" t="s">
        <v>99</v>
      </c>
      <c r="CF375" s="5" t="s">
        <v>99</v>
      </c>
      <c r="CG375" s="5" t="s">
        <v>99</v>
      </c>
      <c r="CH375" s="5" t="s">
        <v>99</v>
      </c>
      <c r="CI375" s="5" t="s">
        <v>99</v>
      </c>
      <c r="CJ375" s="5" t="s">
        <v>99</v>
      </c>
      <c r="CK375" s="28" t="s">
        <v>3286</v>
      </c>
      <c r="CL375" s="5" t="s">
        <v>99</v>
      </c>
      <c r="CM375" s="5" t="s">
        <v>99</v>
      </c>
      <c r="CN375" s="5" t="s">
        <v>99</v>
      </c>
      <c r="CO375" s="5" t="s">
        <v>99</v>
      </c>
      <c r="CP375" s="13" t="s">
        <v>3287</v>
      </c>
      <c r="CQ375" s="6"/>
      <c r="CR375" s="6"/>
      <c r="CS375" s="6"/>
      <c r="CT375" s="6"/>
      <c r="CU375" s="6"/>
      <c r="CV375" s="6"/>
      <c r="CW375" s="6"/>
      <c r="CX375" s="6"/>
      <c r="CY375" s="6"/>
      <c r="CZ375" s="6"/>
    </row>
    <row r="376">
      <c r="A376" s="5" t="s">
        <v>94</v>
      </c>
      <c r="B376" s="5" t="s">
        <v>1487</v>
      </c>
      <c r="C376" s="5" t="s">
        <v>3164</v>
      </c>
      <c r="D376" s="5">
        <v>65970.0</v>
      </c>
      <c r="E376" s="5" t="s">
        <v>1933</v>
      </c>
      <c r="F376" s="5">
        <v>2020.0</v>
      </c>
      <c r="G376" s="5" t="s">
        <v>191</v>
      </c>
      <c r="H376" s="5">
        <v>12.0</v>
      </c>
      <c r="I376" s="5" t="s">
        <v>144</v>
      </c>
      <c r="J376" s="5" t="s">
        <v>118</v>
      </c>
      <c r="K376" s="5" t="s">
        <v>193</v>
      </c>
      <c r="L376" s="5" t="s">
        <v>618</v>
      </c>
      <c r="M376" s="5" t="s">
        <v>3288</v>
      </c>
      <c r="N376" s="5">
        <v>1.0</v>
      </c>
      <c r="O376" s="28" t="s">
        <v>3289</v>
      </c>
      <c r="P376" s="5" t="s">
        <v>3290</v>
      </c>
      <c r="Q376" s="5" t="s">
        <v>3291</v>
      </c>
      <c r="R376" s="5" t="s">
        <v>2425</v>
      </c>
      <c r="S376" s="5" t="s">
        <v>99</v>
      </c>
      <c r="T376" s="10">
        <v>45.4502371</v>
      </c>
      <c r="U376" s="10">
        <v>-118.3243227</v>
      </c>
      <c r="V376" s="6"/>
      <c r="W376" s="5">
        <v>4106.0</v>
      </c>
      <c r="X376" s="5">
        <v>600.0</v>
      </c>
      <c r="Y376" s="5" t="s">
        <v>99</v>
      </c>
      <c r="Z376" s="5" t="s">
        <v>161</v>
      </c>
      <c r="AA376" s="5" t="s">
        <v>214</v>
      </c>
      <c r="AB376" s="5">
        <v>42.0</v>
      </c>
      <c r="AC376" s="5" t="s">
        <v>279</v>
      </c>
      <c r="AD376" s="5" t="s">
        <v>1502</v>
      </c>
      <c r="AE376" s="5" t="s">
        <v>99</v>
      </c>
      <c r="AF376" s="5" t="s">
        <v>99</v>
      </c>
      <c r="AG376" s="5">
        <v>30.0</v>
      </c>
      <c r="AH376" s="27">
        <f t="shared" si="94"/>
        <v>137.16</v>
      </c>
      <c r="AI376" s="8">
        <f>150*3</f>
        <v>450</v>
      </c>
      <c r="AJ376" s="24">
        <f t="shared" si="95"/>
        <v>150</v>
      </c>
      <c r="AK376" s="5" t="s">
        <v>99</v>
      </c>
      <c r="AL376" s="5" t="s">
        <v>99</v>
      </c>
      <c r="AM376" s="5" t="s">
        <v>99</v>
      </c>
      <c r="AN376" s="5" t="s">
        <v>99</v>
      </c>
      <c r="AO376" s="5" t="s">
        <v>99</v>
      </c>
      <c r="AP376" s="5" t="s">
        <v>99</v>
      </c>
      <c r="AQ376" s="5" t="s">
        <v>99</v>
      </c>
      <c r="AR376" s="5" t="s">
        <v>99</v>
      </c>
      <c r="AS376" s="5" t="s">
        <v>99</v>
      </c>
      <c r="AT376" s="5" t="s">
        <v>99</v>
      </c>
      <c r="AU376" s="5" t="s">
        <v>99</v>
      </c>
      <c r="AV376" s="5" t="s">
        <v>99</v>
      </c>
      <c r="AW376" s="5" t="s">
        <v>99</v>
      </c>
      <c r="AX376" s="5" t="s">
        <v>99</v>
      </c>
      <c r="AY376" s="5" t="s">
        <v>99</v>
      </c>
      <c r="AZ376" s="5" t="s">
        <v>99</v>
      </c>
      <c r="BA376" s="5" t="s">
        <v>99</v>
      </c>
      <c r="BB376" s="5" t="s">
        <v>99</v>
      </c>
      <c r="BC376" s="5" t="s">
        <v>99</v>
      </c>
      <c r="BD376" s="5" t="s">
        <v>99</v>
      </c>
      <c r="BE376" s="5" t="s">
        <v>99</v>
      </c>
      <c r="BF376" s="5" t="s">
        <v>99</v>
      </c>
      <c r="BG376" s="5" t="s">
        <v>99</v>
      </c>
      <c r="BH376" s="5" t="s">
        <v>99</v>
      </c>
      <c r="BI376" s="5" t="s">
        <v>99</v>
      </c>
      <c r="BJ376" s="5" t="s">
        <v>99</v>
      </c>
      <c r="BK376" s="5" t="s">
        <v>99</v>
      </c>
      <c r="BL376" s="5" t="s">
        <v>99</v>
      </c>
      <c r="BM376" s="5" t="s">
        <v>99</v>
      </c>
      <c r="BN376" s="5" t="s">
        <v>3292</v>
      </c>
      <c r="BO376" s="5" t="s">
        <v>99</v>
      </c>
      <c r="BP376" s="5" t="s">
        <v>99</v>
      </c>
      <c r="BQ376" s="5" t="s">
        <v>99</v>
      </c>
      <c r="BR376" s="5" t="s">
        <v>3293</v>
      </c>
      <c r="BS376" s="5" t="s">
        <v>99</v>
      </c>
      <c r="BT376" s="5" t="s">
        <v>99</v>
      </c>
      <c r="BU376" s="5" t="s">
        <v>99</v>
      </c>
      <c r="BV376" s="5" t="s">
        <v>99</v>
      </c>
      <c r="BW376" s="5" t="s">
        <v>99</v>
      </c>
      <c r="BX376" s="5" t="s">
        <v>99</v>
      </c>
      <c r="BY376" s="5" t="s">
        <v>99</v>
      </c>
      <c r="BZ376" s="5" t="s">
        <v>99</v>
      </c>
      <c r="CA376" s="5" t="s">
        <v>99</v>
      </c>
      <c r="CB376" s="5" t="s">
        <v>99</v>
      </c>
      <c r="CC376" s="5" t="s">
        <v>99</v>
      </c>
      <c r="CD376" s="5" t="s">
        <v>99</v>
      </c>
      <c r="CE376" s="5" t="s">
        <v>99</v>
      </c>
      <c r="CF376" s="5" t="s">
        <v>99</v>
      </c>
      <c r="CG376" s="5" t="s">
        <v>99</v>
      </c>
      <c r="CH376" s="5" t="s">
        <v>99</v>
      </c>
      <c r="CI376" s="5" t="s">
        <v>99</v>
      </c>
      <c r="CJ376" s="5" t="s">
        <v>3294</v>
      </c>
      <c r="CK376" s="28" t="s">
        <v>3295</v>
      </c>
      <c r="CL376" s="5" t="s">
        <v>112</v>
      </c>
      <c r="CM376" s="5" t="s">
        <v>99</v>
      </c>
      <c r="CN376" s="5" t="s">
        <v>99</v>
      </c>
      <c r="CO376" s="5" t="s">
        <v>99</v>
      </c>
      <c r="CP376" s="13" t="s">
        <v>3296</v>
      </c>
      <c r="CQ376" s="6"/>
      <c r="CR376" s="6"/>
      <c r="CS376" s="6"/>
      <c r="CT376" s="6"/>
      <c r="CU376" s="6"/>
      <c r="CV376" s="6"/>
      <c r="CW376" s="6"/>
      <c r="CX376" s="6"/>
      <c r="CY376" s="6"/>
      <c r="CZ376" s="6"/>
    </row>
    <row r="377">
      <c r="A377" s="5" t="s">
        <v>94</v>
      </c>
      <c r="B377" s="5" t="s">
        <v>1487</v>
      </c>
      <c r="C377" s="5" t="s">
        <v>3297</v>
      </c>
      <c r="D377" s="5">
        <v>27711.0</v>
      </c>
      <c r="E377" s="5" t="s">
        <v>1517</v>
      </c>
      <c r="F377" s="5" t="s">
        <v>3298</v>
      </c>
      <c r="G377" s="5" t="s">
        <v>485</v>
      </c>
      <c r="H377" s="5" t="s">
        <v>99</v>
      </c>
      <c r="I377" s="5" t="s">
        <v>130</v>
      </c>
      <c r="J377" s="5" t="s">
        <v>118</v>
      </c>
      <c r="K377" s="5" t="s">
        <v>102</v>
      </c>
      <c r="L377" s="5" t="s">
        <v>99</v>
      </c>
      <c r="M377" s="5" t="s">
        <v>131</v>
      </c>
      <c r="N377" s="5">
        <v>1.0</v>
      </c>
      <c r="O377" s="28" t="s">
        <v>3299</v>
      </c>
      <c r="P377" s="5" t="s">
        <v>99</v>
      </c>
      <c r="Q377" s="5" t="s">
        <v>3300</v>
      </c>
      <c r="R377" s="5" t="s">
        <v>3301</v>
      </c>
      <c r="S377" s="5" t="s">
        <v>99</v>
      </c>
      <c r="T377" s="5" t="s">
        <v>99</v>
      </c>
      <c r="U377" s="5" t="s">
        <v>99</v>
      </c>
      <c r="V377" s="6"/>
      <c r="W377" s="5" t="s">
        <v>99</v>
      </c>
      <c r="X377" s="5">
        <v>907.0</v>
      </c>
      <c r="Y377" s="5" t="s">
        <v>99</v>
      </c>
      <c r="Z377" s="5" t="s">
        <v>161</v>
      </c>
      <c r="AA377" s="5" t="s">
        <v>99</v>
      </c>
      <c r="AB377" s="5" t="s">
        <v>99</v>
      </c>
      <c r="AC377" s="5" t="s">
        <v>3302</v>
      </c>
      <c r="AD377" s="5" t="s">
        <v>395</v>
      </c>
      <c r="AE377" s="5" t="s">
        <v>99</v>
      </c>
      <c r="AF377" s="5" t="s">
        <v>99</v>
      </c>
      <c r="AG377" s="5" t="s">
        <v>99</v>
      </c>
      <c r="AH377" s="27">
        <f t="shared" si="94"/>
        <v>137.16</v>
      </c>
      <c r="AI377" s="22">
        <v>450.0</v>
      </c>
      <c r="AJ377" s="24">
        <f t="shared" si="95"/>
        <v>150</v>
      </c>
      <c r="AK377" s="5" t="s">
        <v>99</v>
      </c>
      <c r="AL377" s="5">
        <v>1.0</v>
      </c>
      <c r="AM377" s="5" t="s">
        <v>99</v>
      </c>
      <c r="AN377" s="5" t="s">
        <v>99</v>
      </c>
      <c r="AO377" s="5" t="s">
        <v>99</v>
      </c>
      <c r="AP377" s="5" t="s">
        <v>99</v>
      </c>
      <c r="AQ377" s="5" t="s">
        <v>99</v>
      </c>
      <c r="AR377" s="5" t="s">
        <v>99</v>
      </c>
      <c r="AS377" s="5" t="s">
        <v>99</v>
      </c>
      <c r="AT377" s="5" t="s">
        <v>99</v>
      </c>
      <c r="AU377" s="5" t="s">
        <v>99</v>
      </c>
      <c r="AV377" s="5" t="s">
        <v>569</v>
      </c>
      <c r="AW377" s="5" t="s">
        <v>99</v>
      </c>
      <c r="AX377" s="5" t="s">
        <v>99</v>
      </c>
      <c r="AY377" s="5" t="s">
        <v>99</v>
      </c>
      <c r="AZ377" s="5" t="s">
        <v>99</v>
      </c>
      <c r="BA377" s="5" t="s">
        <v>99</v>
      </c>
      <c r="BB377" s="5" t="s">
        <v>99</v>
      </c>
      <c r="BC377" s="5" t="s">
        <v>99</v>
      </c>
      <c r="BD377" s="5" t="s">
        <v>99</v>
      </c>
      <c r="BE377" s="5" t="s">
        <v>99</v>
      </c>
      <c r="BF377" s="5" t="s">
        <v>99</v>
      </c>
      <c r="BG377" s="5" t="s">
        <v>99</v>
      </c>
      <c r="BH377" s="5" t="s">
        <v>99</v>
      </c>
      <c r="BI377" s="5" t="s">
        <v>99</v>
      </c>
      <c r="BJ377" s="5" t="s">
        <v>99</v>
      </c>
      <c r="BK377" s="5" t="s">
        <v>99</v>
      </c>
      <c r="BL377" s="5" t="s">
        <v>99</v>
      </c>
      <c r="BM377" s="5" t="s">
        <v>99</v>
      </c>
      <c r="BN377" s="5" t="s">
        <v>3303</v>
      </c>
      <c r="BO377" s="5" t="s">
        <v>99</v>
      </c>
      <c r="BP377" s="5" t="s">
        <v>3304</v>
      </c>
      <c r="BQ377" s="5" t="s">
        <v>438</v>
      </c>
      <c r="BR377" s="5" t="s">
        <v>99</v>
      </c>
      <c r="BS377" s="5" t="s">
        <v>99</v>
      </c>
      <c r="BT377" s="5" t="s">
        <v>99</v>
      </c>
      <c r="BU377" s="5" t="s">
        <v>99</v>
      </c>
      <c r="BV377" s="5" t="s">
        <v>99</v>
      </c>
      <c r="BW377" s="5" t="s">
        <v>99</v>
      </c>
      <c r="BX377" s="5" t="s">
        <v>99</v>
      </c>
      <c r="BY377" s="5" t="s">
        <v>99</v>
      </c>
      <c r="BZ377" s="5" t="s">
        <v>99</v>
      </c>
      <c r="CA377" s="5" t="s">
        <v>99</v>
      </c>
      <c r="CB377" s="5" t="s">
        <v>99</v>
      </c>
      <c r="CC377" s="5" t="s">
        <v>99</v>
      </c>
      <c r="CD377" s="5" t="s">
        <v>99</v>
      </c>
      <c r="CE377" s="5" t="s">
        <v>99</v>
      </c>
      <c r="CF377" s="5" t="s">
        <v>99</v>
      </c>
      <c r="CG377" s="5" t="s">
        <v>99</v>
      </c>
      <c r="CH377" s="5" t="s">
        <v>99</v>
      </c>
      <c r="CI377" s="5" t="s">
        <v>99</v>
      </c>
      <c r="CJ377" s="5" t="s">
        <v>99</v>
      </c>
      <c r="CK377" s="28" t="s">
        <v>3305</v>
      </c>
      <c r="CL377" s="5" t="s">
        <v>99</v>
      </c>
      <c r="CM377" s="5" t="s">
        <v>99</v>
      </c>
      <c r="CN377" s="5" t="s">
        <v>99</v>
      </c>
      <c r="CO377" s="5" t="s">
        <v>99</v>
      </c>
      <c r="CP377" s="13" t="s">
        <v>3306</v>
      </c>
      <c r="CQ377" s="6"/>
      <c r="CR377" s="6"/>
      <c r="CS377" s="6"/>
      <c r="CT377" s="6"/>
      <c r="CU377" s="6"/>
      <c r="CV377" s="6"/>
      <c r="CW377" s="6"/>
      <c r="CX377" s="6"/>
      <c r="CY377" s="6"/>
      <c r="CZ377" s="6"/>
    </row>
    <row r="378">
      <c r="A378" s="5" t="s">
        <v>94</v>
      </c>
      <c r="B378" s="5" t="s">
        <v>1487</v>
      </c>
      <c r="C378" s="5" t="s">
        <v>3297</v>
      </c>
      <c r="D378" s="5">
        <v>58004.0</v>
      </c>
      <c r="E378" s="5" t="s">
        <v>1933</v>
      </c>
      <c r="F378" s="5">
        <v>1982.0</v>
      </c>
      <c r="G378" s="5" t="s">
        <v>191</v>
      </c>
      <c r="H378" s="5" t="s">
        <v>3307</v>
      </c>
      <c r="I378" s="5" t="s">
        <v>144</v>
      </c>
      <c r="J378" s="5" t="s">
        <v>101</v>
      </c>
      <c r="K378" s="5" t="s">
        <v>102</v>
      </c>
      <c r="L378" s="5" t="s">
        <v>99</v>
      </c>
      <c r="M378" s="5" t="s">
        <v>131</v>
      </c>
      <c r="N378" s="5">
        <v>2.0</v>
      </c>
      <c r="O378" s="28" t="s">
        <v>3308</v>
      </c>
      <c r="P378" s="5" t="s">
        <v>3309</v>
      </c>
      <c r="Q378" s="5" t="s">
        <v>3310</v>
      </c>
      <c r="R378" s="5" t="s">
        <v>2425</v>
      </c>
      <c r="S378" s="5" t="s">
        <v>3311</v>
      </c>
      <c r="T378" s="5">
        <v>45.43774</v>
      </c>
      <c r="U378" s="5">
        <v>-118.091782</v>
      </c>
      <c r="V378" s="5" t="s">
        <v>99</v>
      </c>
      <c r="W378" s="5">
        <v>6091.0</v>
      </c>
      <c r="X378" s="5">
        <v>1400.0</v>
      </c>
      <c r="Y378" s="5" t="s">
        <v>409</v>
      </c>
      <c r="Z378" s="5" t="s">
        <v>161</v>
      </c>
      <c r="AA378" s="5" t="s">
        <v>99</v>
      </c>
      <c r="AB378" s="5" t="s">
        <v>99</v>
      </c>
      <c r="AC378" s="5" t="s">
        <v>576</v>
      </c>
      <c r="AD378" s="5" t="s">
        <v>3312</v>
      </c>
      <c r="AE378" s="5" t="s">
        <v>99</v>
      </c>
      <c r="AF378" s="5" t="s">
        <v>99</v>
      </c>
      <c r="AG378" s="5">
        <v>1.25</v>
      </c>
      <c r="AH378" s="27">
        <f t="shared" si="94"/>
        <v>60.96</v>
      </c>
      <c r="AI378" s="22">
        <v>200.0</v>
      </c>
      <c r="AJ378" s="24">
        <f t="shared" si="95"/>
        <v>66.66666667</v>
      </c>
      <c r="AK378" s="5" t="s">
        <v>99</v>
      </c>
      <c r="AL378" s="5">
        <v>1.0</v>
      </c>
      <c r="AM378" s="5">
        <v>8.0</v>
      </c>
      <c r="AN378" s="5" t="s">
        <v>99</v>
      </c>
      <c r="AO378" s="5" t="s">
        <v>99</v>
      </c>
      <c r="AP378" s="5">
        <v>3.0</v>
      </c>
      <c r="AQ378" s="5" t="s">
        <v>99</v>
      </c>
      <c r="AR378" s="5" t="s">
        <v>99</v>
      </c>
      <c r="AS378" s="5" t="s">
        <v>99</v>
      </c>
      <c r="AT378" s="5" t="s">
        <v>99</v>
      </c>
      <c r="AU378" s="5" t="s">
        <v>99</v>
      </c>
      <c r="AV378" s="5" t="s">
        <v>110</v>
      </c>
      <c r="AW378" s="5" t="s">
        <v>99</v>
      </c>
      <c r="AX378" s="5" t="s">
        <v>99</v>
      </c>
      <c r="AY378" s="5" t="s">
        <v>99</v>
      </c>
      <c r="AZ378" s="5" t="s">
        <v>99</v>
      </c>
      <c r="BA378" s="5" t="s">
        <v>99</v>
      </c>
      <c r="BB378" s="5" t="s">
        <v>99</v>
      </c>
      <c r="BC378" s="5" t="s">
        <v>99</v>
      </c>
      <c r="BD378" s="5" t="s">
        <v>99</v>
      </c>
      <c r="BE378" s="5" t="s">
        <v>745</v>
      </c>
      <c r="BF378" s="5" t="s">
        <v>614</v>
      </c>
      <c r="BG378" s="5" t="s">
        <v>99</v>
      </c>
      <c r="BH378" s="5" t="s">
        <v>99</v>
      </c>
      <c r="BI378" s="5" t="s">
        <v>99</v>
      </c>
      <c r="BJ378" s="5" t="s">
        <v>99</v>
      </c>
      <c r="BK378" s="5" t="s">
        <v>99</v>
      </c>
      <c r="BL378" s="5" t="s">
        <v>3313</v>
      </c>
      <c r="BM378" s="5" t="s">
        <v>99</v>
      </c>
      <c r="BN378" s="5" t="s">
        <v>3314</v>
      </c>
      <c r="BO378" s="5" t="s">
        <v>112</v>
      </c>
      <c r="BP378" s="5" t="s">
        <v>3315</v>
      </c>
      <c r="BQ378" s="5" t="s">
        <v>113</v>
      </c>
      <c r="BR378" s="5" t="s">
        <v>99</v>
      </c>
      <c r="BS378" s="5" t="s">
        <v>99</v>
      </c>
      <c r="BT378" s="5" t="s">
        <v>99</v>
      </c>
      <c r="BU378" s="5" t="s">
        <v>99</v>
      </c>
      <c r="BV378" s="5" t="s">
        <v>99</v>
      </c>
      <c r="BW378" s="5" t="s">
        <v>99</v>
      </c>
      <c r="BX378" s="5" t="s">
        <v>99</v>
      </c>
      <c r="BY378" s="5" t="s">
        <v>99</v>
      </c>
      <c r="BZ378" s="5" t="s">
        <v>99</v>
      </c>
      <c r="CA378" s="5" t="s">
        <v>99</v>
      </c>
      <c r="CB378" s="5" t="s">
        <v>99</v>
      </c>
      <c r="CC378" s="5" t="s">
        <v>99</v>
      </c>
      <c r="CD378" s="5" t="s">
        <v>99</v>
      </c>
      <c r="CE378" s="5" t="s">
        <v>99</v>
      </c>
      <c r="CF378" s="5" t="s">
        <v>99</v>
      </c>
      <c r="CG378" s="5" t="s">
        <v>99</v>
      </c>
      <c r="CH378" s="5" t="s">
        <v>99</v>
      </c>
      <c r="CI378" s="5" t="s">
        <v>99</v>
      </c>
      <c r="CJ378" s="5" t="s">
        <v>99</v>
      </c>
      <c r="CK378" s="28" t="s">
        <v>3316</v>
      </c>
      <c r="CL378" s="5" t="s">
        <v>99</v>
      </c>
      <c r="CM378" s="5" t="s">
        <v>99</v>
      </c>
      <c r="CN378" s="5" t="s">
        <v>99</v>
      </c>
      <c r="CO378" s="5" t="s">
        <v>99</v>
      </c>
      <c r="CP378" s="13" t="s">
        <v>3317</v>
      </c>
      <c r="CQ378" s="6"/>
      <c r="CR378" s="6"/>
      <c r="CS378" s="6"/>
      <c r="CT378" s="6"/>
      <c r="CU378" s="6"/>
      <c r="CV378" s="6"/>
      <c r="CW378" s="6"/>
      <c r="CX378" s="6"/>
      <c r="CY378" s="6"/>
      <c r="CZ378" s="6"/>
    </row>
    <row r="379">
      <c r="A379" s="5" t="s">
        <v>94</v>
      </c>
      <c r="B379" s="5" t="s">
        <v>1487</v>
      </c>
      <c r="C379" s="5" t="s">
        <v>3297</v>
      </c>
      <c r="D379" s="5">
        <v>696.0</v>
      </c>
      <c r="E379" s="5" t="s">
        <v>99</v>
      </c>
      <c r="F379" s="5">
        <v>1988.0</v>
      </c>
      <c r="G379" s="5" t="s">
        <v>485</v>
      </c>
      <c r="H379" s="5" t="s">
        <v>99</v>
      </c>
      <c r="I379" s="5" t="s">
        <v>130</v>
      </c>
      <c r="J379" s="5" t="s">
        <v>118</v>
      </c>
      <c r="K379" s="5" t="s">
        <v>145</v>
      </c>
      <c r="L379" s="5" t="s">
        <v>99</v>
      </c>
      <c r="M379" s="5" t="s">
        <v>145</v>
      </c>
      <c r="N379" s="5">
        <v>3.0</v>
      </c>
      <c r="O379" s="28" t="s">
        <v>3318</v>
      </c>
      <c r="P379" s="5" t="s">
        <v>3319</v>
      </c>
      <c r="Q379" s="5" t="s">
        <v>3320</v>
      </c>
      <c r="R379" s="5" t="s">
        <v>3321</v>
      </c>
      <c r="S379" s="5" t="s">
        <v>742</v>
      </c>
      <c r="T379" s="5">
        <v>45.322785</v>
      </c>
      <c r="U379" s="5">
        <v>-121.541901</v>
      </c>
      <c r="V379" s="6"/>
      <c r="W379" s="5">
        <v>4752.0</v>
      </c>
      <c r="X379" s="5">
        <v>1507.0</v>
      </c>
      <c r="Y379" s="5" t="s">
        <v>99</v>
      </c>
      <c r="Z379" s="5" t="s">
        <v>161</v>
      </c>
      <c r="AA379" s="5" t="s">
        <v>99</v>
      </c>
      <c r="AB379" s="5" t="s">
        <v>99</v>
      </c>
      <c r="AC379" s="5" t="s">
        <v>3322</v>
      </c>
      <c r="AD379" s="5" t="s">
        <v>99</v>
      </c>
      <c r="AE379" s="5" t="s">
        <v>112</v>
      </c>
      <c r="AF379" s="5" t="s">
        <v>99</v>
      </c>
      <c r="AG379" s="5" t="s">
        <v>99</v>
      </c>
      <c r="AH379" s="27">
        <f t="shared" si="94"/>
        <v>0.3048</v>
      </c>
      <c r="AI379" s="22">
        <v>1.0</v>
      </c>
      <c r="AJ379" s="24">
        <f t="shared" si="95"/>
        <v>0.3333333333</v>
      </c>
      <c r="AK379" s="5" t="s">
        <v>99</v>
      </c>
      <c r="AL379" s="5">
        <v>2.0</v>
      </c>
      <c r="AM379" s="5" t="s">
        <v>99</v>
      </c>
      <c r="AN379" s="5" t="s">
        <v>99</v>
      </c>
      <c r="AO379" s="5" t="s">
        <v>99</v>
      </c>
      <c r="AP379" s="5" t="s">
        <v>99</v>
      </c>
      <c r="AQ379" s="5" t="s">
        <v>99</v>
      </c>
      <c r="AR379" s="5" t="s">
        <v>99</v>
      </c>
      <c r="AS379" s="5" t="s">
        <v>99</v>
      </c>
      <c r="AT379" s="5" t="s">
        <v>99</v>
      </c>
      <c r="AU379" s="5" t="s">
        <v>99</v>
      </c>
      <c r="AV379" s="5" t="s">
        <v>99</v>
      </c>
      <c r="AW379" s="5" t="s">
        <v>99</v>
      </c>
      <c r="AX379" s="5" t="s">
        <v>99</v>
      </c>
      <c r="AY379" s="5" t="s">
        <v>99</v>
      </c>
      <c r="AZ379" s="5" t="s">
        <v>99</v>
      </c>
      <c r="BA379" s="5" t="s">
        <v>99</v>
      </c>
      <c r="BB379" s="5" t="s">
        <v>99</v>
      </c>
      <c r="BC379" s="5" t="s">
        <v>99</v>
      </c>
      <c r="BD379" s="5" t="s">
        <v>99</v>
      </c>
      <c r="BE379" s="5" t="s">
        <v>99</v>
      </c>
      <c r="BF379" s="5" t="s">
        <v>99</v>
      </c>
      <c r="BG379" s="5" t="s">
        <v>99</v>
      </c>
      <c r="BH379" s="5" t="s">
        <v>99</v>
      </c>
      <c r="BI379" s="5" t="s">
        <v>99</v>
      </c>
      <c r="BJ379" s="5" t="s">
        <v>99</v>
      </c>
      <c r="BK379" s="5" t="s">
        <v>99</v>
      </c>
      <c r="BL379" s="5" t="s">
        <v>99</v>
      </c>
      <c r="BM379" s="5" t="s">
        <v>99</v>
      </c>
      <c r="BN379" s="5" t="s">
        <v>3323</v>
      </c>
      <c r="BO379" s="5" t="s">
        <v>99</v>
      </c>
      <c r="BP379" s="5" t="s">
        <v>99</v>
      </c>
      <c r="BQ379" s="5" t="s">
        <v>113</v>
      </c>
      <c r="BR379" s="5" t="s">
        <v>99</v>
      </c>
      <c r="BS379" s="5" t="s">
        <v>99</v>
      </c>
      <c r="BT379" s="5" t="s">
        <v>99</v>
      </c>
      <c r="BU379" s="5">
        <v>2.0</v>
      </c>
      <c r="BV379" s="5" t="s">
        <v>99</v>
      </c>
      <c r="BW379" s="5" t="s">
        <v>99</v>
      </c>
      <c r="BX379" s="5">
        <v>18.0</v>
      </c>
      <c r="BY379" s="5">
        <v>8.0</v>
      </c>
      <c r="BZ379" s="5" t="s">
        <v>99</v>
      </c>
      <c r="CA379" s="5" t="s">
        <v>99</v>
      </c>
      <c r="CB379" s="5">
        <v>15.0</v>
      </c>
      <c r="CC379" s="5" t="s">
        <v>99</v>
      </c>
      <c r="CD379" s="5" t="s">
        <v>99</v>
      </c>
      <c r="CE379" s="5" t="s">
        <v>99</v>
      </c>
      <c r="CF379" s="5" t="s">
        <v>99</v>
      </c>
      <c r="CG379" s="5" t="s">
        <v>99</v>
      </c>
      <c r="CH379" s="5" t="s">
        <v>99</v>
      </c>
      <c r="CI379" s="5" t="s">
        <v>99</v>
      </c>
      <c r="CJ379" s="5" t="s">
        <v>99</v>
      </c>
      <c r="CK379" s="28" t="s">
        <v>3324</v>
      </c>
      <c r="CL379" s="5" t="s">
        <v>99</v>
      </c>
      <c r="CM379" s="5" t="s">
        <v>99</v>
      </c>
      <c r="CN379" s="5" t="s">
        <v>99</v>
      </c>
      <c r="CO379" s="5" t="s">
        <v>99</v>
      </c>
      <c r="CP379" s="13" t="s">
        <v>3325</v>
      </c>
      <c r="CQ379" s="6"/>
      <c r="CR379" s="6"/>
      <c r="CS379" s="6"/>
      <c r="CT379" s="6"/>
      <c r="CU379" s="6"/>
      <c r="CV379" s="6"/>
      <c r="CW379" s="6"/>
      <c r="CX379" s="6"/>
      <c r="CY379" s="6"/>
      <c r="CZ379" s="6"/>
    </row>
    <row r="380">
      <c r="A380" s="5" t="s">
        <v>94</v>
      </c>
      <c r="B380" s="5" t="s">
        <v>1487</v>
      </c>
      <c r="C380" s="5" t="s">
        <v>3297</v>
      </c>
      <c r="D380" s="5">
        <v>10934.0</v>
      </c>
      <c r="E380" s="5" t="s">
        <v>99</v>
      </c>
      <c r="F380" s="5">
        <v>1996.0</v>
      </c>
      <c r="G380" s="5" t="s">
        <v>307</v>
      </c>
      <c r="H380" s="5" t="s">
        <v>99</v>
      </c>
      <c r="I380" s="5" t="s">
        <v>208</v>
      </c>
      <c r="J380" s="5" t="s">
        <v>118</v>
      </c>
      <c r="K380" s="5" t="s">
        <v>145</v>
      </c>
      <c r="L380" s="5" t="s">
        <v>99</v>
      </c>
      <c r="M380" s="5" t="s">
        <v>145</v>
      </c>
      <c r="N380" s="5">
        <v>2.0</v>
      </c>
      <c r="O380" s="28" t="s">
        <v>3326</v>
      </c>
      <c r="P380" s="5" t="s">
        <v>99</v>
      </c>
      <c r="Q380" s="5" t="s">
        <v>3183</v>
      </c>
      <c r="R380" s="5" t="s">
        <v>3327</v>
      </c>
      <c r="S380" s="5" t="s">
        <v>3328</v>
      </c>
      <c r="T380" s="5" t="s">
        <v>99</v>
      </c>
      <c r="U380" s="5" t="s">
        <v>99</v>
      </c>
      <c r="V380" s="6"/>
      <c r="W380" s="5" t="s">
        <v>99</v>
      </c>
      <c r="X380" s="5">
        <v>1507.0</v>
      </c>
      <c r="Y380" s="5" t="s">
        <v>1039</v>
      </c>
      <c r="Z380" s="5" t="s">
        <v>255</v>
      </c>
      <c r="AA380" s="5" t="s">
        <v>99</v>
      </c>
      <c r="AB380" s="5" t="s">
        <v>99</v>
      </c>
      <c r="AC380" s="5" t="s">
        <v>3329</v>
      </c>
      <c r="AD380" s="5" t="s">
        <v>99</v>
      </c>
      <c r="AE380" s="5" t="s">
        <v>99</v>
      </c>
      <c r="AF380" s="5" t="s">
        <v>99</v>
      </c>
      <c r="AG380" s="5" t="s">
        <v>99</v>
      </c>
      <c r="AH380" s="15" t="s">
        <v>99</v>
      </c>
      <c r="AI380" s="22" t="s">
        <v>99</v>
      </c>
      <c r="AJ380" s="25" t="s">
        <v>99</v>
      </c>
      <c r="AK380" s="5" t="s">
        <v>112</v>
      </c>
      <c r="AL380" s="5">
        <v>1.0</v>
      </c>
      <c r="AM380" s="5" t="s">
        <v>99</v>
      </c>
      <c r="AN380" s="5" t="s">
        <v>99</v>
      </c>
      <c r="AO380" s="5" t="s">
        <v>99</v>
      </c>
      <c r="AP380" s="5" t="s">
        <v>99</v>
      </c>
      <c r="AQ380" s="5" t="s">
        <v>99</v>
      </c>
      <c r="AR380" s="5" t="s">
        <v>99</v>
      </c>
      <c r="AS380" s="5" t="s">
        <v>99</v>
      </c>
      <c r="AT380" s="5" t="s">
        <v>99</v>
      </c>
      <c r="AU380" s="5" t="s">
        <v>99</v>
      </c>
      <c r="AV380" s="5" t="s">
        <v>99</v>
      </c>
      <c r="AW380" s="5" t="s">
        <v>99</v>
      </c>
      <c r="AX380" s="5" t="s">
        <v>99</v>
      </c>
      <c r="AY380" s="5" t="s">
        <v>99</v>
      </c>
      <c r="AZ380" s="5" t="s">
        <v>99</v>
      </c>
      <c r="BA380" s="5" t="s">
        <v>99</v>
      </c>
      <c r="BB380" s="5" t="s">
        <v>99</v>
      </c>
      <c r="BC380" s="5" t="s">
        <v>99</v>
      </c>
      <c r="BD380" s="5" t="s">
        <v>99</v>
      </c>
      <c r="BE380" s="5" t="s">
        <v>99</v>
      </c>
      <c r="BF380" s="5" t="s">
        <v>99</v>
      </c>
      <c r="BG380" s="5" t="s">
        <v>99</v>
      </c>
      <c r="BH380" s="5" t="s">
        <v>99</v>
      </c>
      <c r="BI380" s="5" t="s">
        <v>99</v>
      </c>
      <c r="BJ380" s="5" t="s">
        <v>99</v>
      </c>
      <c r="BK380" s="5" t="s">
        <v>99</v>
      </c>
      <c r="BL380" s="5" t="s">
        <v>99</v>
      </c>
      <c r="BM380" s="5" t="s">
        <v>99</v>
      </c>
      <c r="BN380" s="5" t="s">
        <v>3330</v>
      </c>
      <c r="BO380" s="5" t="s">
        <v>99</v>
      </c>
      <c r="BP380" s="5" t="s">
        <v>99</v>
      </c>
      <c r="BQ380" s="5" t="s">
        <v>113</v>
      </c>
      <c r="BR380" s="5" t="s">
        <v>99</v>
      </c>
      <c r="BS380" s="5" t="s">
        <v>99</v>
      </c>
      <c r="BT380" s="5" t="s">
        <v>99</v>
      </c>
      <c r="BU380" s="5">
        <v>1.0</v>
      </c>
      <c r="BV380" s="5">
        <v>3.0</v>
      </c>
      <c r="BW380" s="5" t="s">
        <v>99</v>
      </c>
      <c r="BX380" s="5">
        <v>17.0</v>
      </c>
      <c r="BY380" s="5" t="s">
        <v>99</v>
      </c>
      <c r="BZ380" s="5" t="s">
        <v>99</v>
      </c>
      <c r="CA380" s="5" t="s">
        <v>99</v>
      </c>
      <c r="CB380" s="5" t="s">
        <v>99</v>
      </c>
      <c r="CC380" s="5" t="s">
        <v>99</v>
      </c>
      <c r="CD380" s="5" t="s">
        <v>99</v>
      </c>
      <c r="CE380" s="5" t="s">
        <v>99</v>
      </c>
      <c r="CF380" s="5" t="s">
        <v>112</v>
      </c>
      <c r="CG380" s="5">
        <v>5.0</v>
      </c>
      <c r="CH380" s="5" t="s">
        <v>99</v>
      </c>
      <c r="CI380" s="5" t="s">
        <v>99</v>
      </c>
      <c r="CJ380" s="5" t="s">
        <v>99</v>
      </c>
      <c r="CK380" s="5" t="s">
        <v>99</v>
      </c>
      <c r="CL380" s="5" t="s">
        <v>99</v>
      </c>
      <c r="CM380" s="5" t="s">
        <v>99</v>
      </c>
      <c r="CN380" s="5" t="s">
        <v>99</v>
      </c>
      <c r="CO380" s="5" t="s">
        <v>99</v>
      </c>
      <c r="CP380" s="13" t="s">
        <v>3331</v>
      </c>
      <c r="CQ380" s="6"/>
      <c r="CR380" s="6"/>
      <c r="CS380" s="6"/>
      <c r="CT380" s="6"/>
      <c r="CU380" s="6"/>
      <c r="CV380" s="6"/>
      <c r="CW380" s="6"/>
      <c r="CX380" s="6"/>
      <c r="CY380" s="6"/>
      <c r="CZ380" s="6"/>
    </row>
    <row r="381">
      <c r="A381" s="5" t="s">
        <v>94</v>
      </c>
      <c r="B381" s="5" t="s">
        <v>1487</v>
      </c>
      <c r="C381" s="5" t="s">
        <v>3332</v>
      </c>
      <c r="D381" s="5">
        <v>41634.0</v>
      </c>
      <c r="E381" s="5" t="s">
        <v>1728</v>
      </c>
      <c r="F381" s="5">
        <v>1972.0</v>
      </c>
      <c r="G381" s="5" t="s">
        <v>143</v>
      </c>
      <c r="H381" s="16">
        <v>45293.0</v>
      </c>
      <c r="I381" s="5" t="s">
        <v>144</v>
      </c>
      <c r="J381" s="5" t="s">
        <v>118</v>
      </c>
      <c r="K381" s="5" t="s">
        <v>102</v>
      </c>
      <c r="L381" s="5" t="s">
        <v>99</v>
      </c>
      <c r="M381" s="5" t="s">
        <v>3333</v>
      </c>
      <c r="N381" s="5">
        <v>2.0</v>
      </c>
      <c r="O381" s="28" t="s">
        <v>3334</v>
      </c>
      <c r="P381" s="5" t="s">
        <v>3335</v>
      </c>
      <c r="Q381" s="5" t="s">
        <v>3336</v>
      </c>
      <c r="R381" s="5" t="s">
        <v>3337</v>
      </c>
      <c r="S381" s="5" t="s">
        <v>3338</v>
      </c>
      <c r="T381" s="5" t="s">
        <v>99</v>
      </c>
      <c r="U381" s="5" t="s">
        <v>99</v>
      </c>
      <c r="V381" s="5" t="s">
        <v>99</v>
      </c>
      <c r="W381" s="5">
        <v>5000.0</v>
      </c>
      <c r="X381" s="5">
        <v>1400.0</v>
      </c>
      <c r="Y381" s="5" t="s">
        <v>184</v>
      </c>
      <c r="Z381" s="5" t="s">
        <v>161</v>
      </c>
      <c r="AA381" s="5" t="s">
        <v>99</v>
      </c>
      <c r="AB381" s="5" t="s">
        <v>99</v>
      </c>
      <c r="AC381" s="5" t="s">
        <v>3339</v>
      </c>
      <c r="AD381" s="5" t="s">
        <v>3340</v>
      </c>
      <c r="AE381" s="5" t="s">
        <v>99</v>
      </c>
      <c r="AF381" s="5" t="s">
        <v>99</v>
      </c>
      <c r="AG381" s="6">
        <f>45/60</f>
        <v>0.75</v>
      </c>
      <c r="AH381" s="27">
        <f t="shared" ref="AH381:AH382" si="96">CONVERT(AI381, "ft", "m")</f>
        <v>228.6</v>
      </c>
      <c r="AI381" s="22">
        <v>750.0</v>
      </c>
      <c r="AJ381" s="24">
        <f t="shared" ref="AJ381:AJ382" si="97">CONVERT(AI381, "ft", "yd")</f>
        <v>250</v>
      </c>
      <c r="AK381" s="5" t="s">
        <v>99</v>
      </c>
      <c r="AL381" s="5">
        <v>3.0</v>
      </c>
      <c r="AM381" s="5" t="s">
        <v>99</v>
      </c>
      <c r="AN381" s="5" t="s">
        <v>99</v>
      </c>
      <c r="AO381" s="5" t="s">
        <v>99</v>
      </c>
      <c r="AP381" s="5" t="s">
        <v>99</v>
      </c>
      <c r="AQ381" s="5" t="s">
        <v>99</v>
      </c>
      <c r="AR381" s="5" t="s">
        <v>99</v>
      </c>
      <c r="AS381" s="5" t="s">
        <v>99</v>
      </c>
      <c r="AT381" s="5" t="s">
        <v>99</v>
      </c>
      <c r="AU381" s="5" t="s">
        <v>99</v>
      </c>
      <c r="AV381" s="5" t="s">
        <v>99</v>
      </c>
      <c r="AW381" s="5" t="s">
        <v>99</v>
      </c>
      <c r="AX381" s="5" t="s">
        <v>99</v>
      </c>
      <c r="AY381" s="5" t="s">
        <v>99</v>
      </c>
      <c r="AZ381" s="5" t="s">
        <v>99</v>
      </c>
      <c r="BA381" s="5" t="s">
        <v>99</v>
      </c>
      <c r="BB381" s="5" t="s">
        <v>99</v>
      </c>
      <c r="BC381" s="5" t="s">
        <v>99</v>
      </c>
      <c r="BD381" s="5" t="s">
        <v>99</v>
      </c>
      <c r="BE381" s="5" t="s">
        <v>99</v>
      </c>
      <c r="BF381" s="5" t="s">
        <v>99</v>
      </c>
      <c r="BG381" s="5" t="s">
        <v>99</v>
      </c>
      <c r="BH381" s="5" t="s">
        <v>99</v>
      </c>
      <c r="BI381" s="5" t="s">
        <v>694</v>
      </c>
      <c r="BJ381" s="5" t="s">
        <v>99</v>
      </c>
      <c r="BK381" s="5" t="s">
        <v>99</v>
      </c>
      <c r="BL381" s="5" t="s">
        <v>99</v>
      </c>
      <c r="BM381" s="5" t="s">
        <v>99</v>
      </c>
      <c r="BN381" s="5" t="s">
        <v>3341</v>
      </c>
      <c r="BO381" s="5" t="s">
        <v>112</v>
      </c>
      <c r="BP381" s="5" t="s">
        <v>1514</v>
      </c>
      <c r="BQ381" s="5" t="s">
        <v>113</v>
      </c>
      <c r="BR381" s="5" t="s">
        <v>99</v>
      </c>
      <c r="BS381" s="5" t="s">
        <v>99</v>
      </c>
      <c r="BT381" s="5" t="s">
        <v>99</v>
      </c>
      <c r="BU381" s="5" t="s">
        <v>99</v>
      </c>
      <c r="BV381" s="5" t="s">
        <v>99</v>
      </c>
      <c r="BW381" s="5" t="s">
        <v>99</v>
      </c>
      <c r="BX381" s="5" t="s">
        <v>99</v>
      </c>
      <c r="BY381" s="5" t="s">
        <v>99</v>
      </c>
      <c r="BZ381" s="5" t="s">
        <v>99</v>
      </c>
      <c r="CA381" s="5" t="s">
        <v>99</v>
      </c>
      <c r="CB381" s="5" t="s">
        <v>99</v>
      </c>
      <c r="CC381" s="5" t="s">
        <v>99</v>
      </c>
      <c r="CD381" s="5" t="s">
        <v>99</v>
      </c>
      <c r="CE381" s="5" t="s">
        <v>99</v>
      </c>
      <c r="CF381" s="5" t="s">
        <v>99</v>
      </c>
      <c r="CG381" s="5" t="s">
        <v>99</v>
      </c>
      <c r="CH381" s="5" t="s">
        <v>99</v>
      </c>
      <c r="CI381" s="5" t="s">
        <v>99</v>
      </c>
      <c r="CJ381" s="5" t="s">
        <v>99</v>
      </c>
      <c r="CK381" s="28" t="s">
        <v>3342</v>
      </c>
      <c r="CL381" s="5" t="s">
        <v>99</v>
      </c>
      <c r="CM381" s="5" t="s">
        <v>99</v>
      </c>
      <c r="CN381" s="5" t="s">
        <v>99</v>
      </c>
      <c r="CO381" s="5" t="s">
        <v>99</v>
      </c>
      <c r="CP381" s="13" t="s">
        <v>3343</v>
      </c>
      <c r="CQ381" s="6"/>
      <c r="CR381" s="6"/>
      <c r="CS381" s="6"/>
      <c r="CT381" s="6"/>
      <c r="CU381" s="6"/>
      <c r="CV381" s="6"/>
      <c r="CW381" s="6"/>
      <c r="CX381" s="6"/>
      <c r="CY381" s="6"/>
      <c r="CZ381" s="6"/>
    </row>
    <row r="382">
      <c r="A382" s="5" t="s">
        <v>94</v>
      </c>
      <c r="B382" s="5" t="s">
        <v>1487</v>
      </c>
      <c r="C382" s="5" t="s">
        <v>3332</v>
      </c>
      <c r="D382" s="5">
        <v>697.0</v>
      </c>
      <c r="E382" s="5" t="s">
        <v>99</v>
      </c>
      <c r="F382" s="5">
        <v>1988.0</v>
      </c>
      <c r="G382" s="5" t="s">
        <v>191</v>
      </c>
      <c r="H382" s="5" t="s">
        <v>99</v>
      </c>
      <c r="I382" s="5" t="s">
        <v>144</v>
      </c>
      <c r="J382" s="5" t="s">
        <v>101</v>
      </c>
      <c r="K382" s="5" t="s">
        <v>102</v>
      </c>
      <c r="L382" s="5" t="s">
        <v>99</v>
      </c>
      <c r="M382" s="5" t="s">
        <v>131</v>
      </c>
      <c r="N382" s="5">
        <v>1.0</v>
      </c>
      <c r="O382" s="28" t="s">
        <v>3344</v>
      </c>
      <c r="P382" s="5" t="s">
        <v>3345</v>
      </c>
      <c r="Q382" s="5" t="s">
        <v>3332</v>
      </c>
      <c r="R382" s="5" t="s">
        <v>3346</v>
      </c>
      <c r="S382" s="5" t="s">
        <v>3347</v>
      </c>
      <c r="T382" s="5" t="s">
        <v>99</v>
      </c>
      <c r="U382" s="5" t="s">
        <v>99</v>
      </c>
      <c r="V382" s="6"/>
      <c r="W382" s="5" t="s">
        <v>99</v>
      </c>
      <c r="X382" s="5">
        <v>907.0</v>
      </c>
      <c r="Y382" s="5" t="s">
        <v>99</v>
      </c>
      <c r="Z382" s="5" t="s">
        <v>99</v>
      </c>
      <c r="AA382" s="5" t="s">
        <v>99</v>
      </c>
      <c r="AB382" s="5" t="s">
        <v>99</v>
      </c>
      <c r="AC382" s="5" t="s">
        <v>3348</v>
      </c>
      <c r="AD382" s="5" t="s">
        <v>99</v>
      </c>
      <c r="AE382" s="5" t="s">
        <v>99</v>
      </c>
      <c r="AF382" s="5" t="s">
        <v>99</v>
      </c>
      <c r="AG382" s="5">
        <v>1.0</v>
      </c>
      <c r="AH382" s="27">
        <f t="shared" si="96"/>
        <v>274.32</v>
      </c>
      <c r="AI382" s="22">
        <v>900.0</v>
      </c>
      <c r="AJ382" s="24">
        <f t="shared" si="97"/>
        <v>300</v>
      </c>
      <c r="AK382" s="5" t="s">
        <v>99</v>
      </c>
      <c r="AL382" s="5">
        <v>2.0</v>
      </c>
      <c r="AM382" s="5">
        <v>5.5</v>
      </c>
      <c r="AN382" s="5">
        <v>5.5</v>
      </c>
      <c r="AO382" s="5" t="s">
        <v>99</v>
      </c>
      <c r="AP382" s="5" t="s">
        <v>99</v>
      </c>
      <c r="AQ382" s="5" t="s">
        <v>99</v>
      </c>
      <c r="AR382" s="5" t="s">
        <v>99</v>
      </c>
      <c r="AS382" s="5" t="s">
        <v>99</v>
      </c>
      <c r="AT382" s="5" t="s">
        <v>99</v>
      </c>
      <c r="AU382" s="5" t="s">
        <v>99</v>
      </c>
      <c r="AV382" s="5" t="s">
        <v>569</v>
      </c>
      <c r="AW382" s="5" t="s">
        <v>312</v>
      </c>
      <c r="AX382" s="5" t="s">
        <v>99</v>
      </c>
      <c r="AY382" s="5" t="s">
        <v>99</v>
      </c>
      <c r="AZ382" s="5" t="s">
        <v>99</v>
      </c>
      <c r="BA382" s="5" t="s">
        <v>99</v>
      </c>
      <c r="BB382" s="5" t="s">
        <v>99</v>
      </c>
      <c r="BC382" s="5" t="s">
        <v>99</v>
      </c>
      <c r="BD382" s="5" t="s">
        <v>99</v>
      </c>
      <c r="BE382" s="5" t="s">
        <v>745</v>
      </c>
      <c r="BF382" s="5" t="s">
        <v>99</v>
      </c>
      <c r="BG382" s="5" t="s">
        <v>99</v>
      </c>
      <c r="BH382" s="5" t="s">
        <v>99</v>
      </c>
      <c r="BI382" s="5" t="s">
        <v>397</v>
      </c>
      <c r="BJ382" s="5" t="s">
        <v>99</v>
      </c>
      <c r="BK382" s="5" t="s">
        <v>99</v>
      </c>
      <c r="BL382" s="5" t="s">
        <v>3349</v>
      </c>
      <c r="BM382" s="5" t="s">
        <v>99</v>
      </c>
      <c r="BN382" s="5" t="s">
        <v>3350</v>
      </c>
      <c r="BO382" s="5" t="s">
        <v>99</v>
      </c>
      <c r="BP382" s="5" t="s">
        <v>3351</v>
      </c>
      <c r="BQ382" s="5" t="s">
        <v>113</v>
      </c>
      <c r="BR382" s="5" t="s">
        <v>99</v>
      </c>
      <c r="BS382" s="5" t="s">
        <v>99</v>
      </c>
      <c r="BT382" s="5" t="s">
        <v>99</v>
      </c>
      <c r="BU382" s="5" t="s">
        <v>99</v>
      </c>
      <c r="BV382" s="5" t="s">
        <v>99</v>
      </c>
      <c r="BW382" s="5" t="s">
        <v>99</v>
      </c>
      <c r="BX382" s="5" t="s">
        <v>99</v>
      </c>
      <c r="BY382" s="5" t="s">
        <v>99</v>
      </c>
      <c r="BZ382" s="5" t="s">
        <v>99</v>
      </c>
      <c r="CA382" s="5" t="s">
        <v>99</v>
      </c>
      <c r="CB382" s="5" t="s">
        <v>99</v>
      </c>
      <c r="CC382" s="5" t="s">
        <v>99</v>
      </c>
      <c r="CD382" s="5" t="s">
        <v>99</v>
      </c>
      <c r="CE382" s="5" t="s">
        <v>99</v>
      </c>
      <c r="CF382" s="5" t="s">
        <v>99</v>
      </c>
      <c r="CG382" s="5" t="s">
        <v>99</v>
      </c>
      <c r="CH382" s="5" t="s">
        <v>99</v>
      </c>
      <c r="CI382" s="5" t="s">
        <v>99</v>
      </c>
      <c r="CJ382" s="5" t="s">
        <v>99</v>
      </c>
      <c r="CK382" s="28" t="s">
        <v>3352</v>
      </c>
      <c r="CL382" s="5" t="s">
        <v>99</v>
      </c>
      <c r="CM382" s="5" t="s">
        <v>99</v>
      </c>
      <c r="CN382" s="5" t="s">
        <v>99</v>
      </c>
      <c r="CO382" s="5" t="s">
        <v>99</v>
      </c>
      <c r="CP382" s="13" t="s">
        <v>3353</v>
      </c>
      <c r="CQ382" s="6"/>
      <c r="CR382" s="6"/>
      <c r="CS382" s="6"/>
      <c r="CT382" s="6"/>
      <c r="CU382" s="6"/>
      <c r="CV382" s="6"/>
      <c r="CW382" s="6"/>
      <c r="CX382" s="6"/>
      <c r="CY382" s="6"/>
      <c r="CZ382" s="6"/>
    </row>
    <row r="383">
      <c r="A383" s="5" t="s">
        <v>94</v>
      </c>
      <c r="B383" s="5" t="s">
        <v>1487</v>
      </c>
      <c r="C383" s="5" t="s">
        <v>3332</v>
      </c>
      <c r="D383" s="5">
        <v>24371.0</v>
      </c>
      <c r="E383" s="5" t="s">
        <v>2592</v>
      </c>
      <c r="F383" s="5">
        <v>2008.0</v>
      </c>
      <c r="G383" s="5" t="s">
        <v>191</v>
      </c>
      <c r="H383" s="5">
        <v>6.0</v>
      </c>
      <c r="I383" s="5" t="s">
        <v>144</v>
      </c>
      <c r="J383" s="5" t="s">
        <v>118</v>
      </c>
      <c r="K383" s="5" t="s">
        <v>618</v>
      </c>
      <c r="L383" s="5" t="s">
        <v>145</v>
      </c>
      <c r="M383" s="5" t="s">
        <v>99</v>
      </c>
      <c r="N383" s="5">
        <v>1.0</v>
      </c>
      <c r="O383" s="28" t="s">
        <v>3354</v>
      </c>
      <c r="P383" s="5" t="s">
        <v>3355</v>
      </c>
      <c r="Q383" s="5" t="s">
        <v>3190</v>
      </c>
      <c r="R383" s="5" t="s">
        <v>3356</v>
      </c>
      <c r="S383" s="5" t="s">
        <v>3328</v>
      </c>
      <c r="T383" s="5" t="s">
        <v>99</v>
      </c>
      <c r="U383" s="5" t="s">
        <v>99</v>
      </c>
      <c r="V383" s="6"/>
      <c r="W383" s="5" t="s">
        <v>99</v>
      </c>
      <c r="X383" s="5">
        <v>1300.0</v>
      </c>
      <c r="Y383" s="5">
        <v>85.0</v>
      </c>
      <c r="Z383" s="5" t="s">
        <v>255</v>
      </c>
      <c r="AA383" s="5" t="s">
        <v>150</v>
      </c>
      <c r="AB383" s="5">
        <v>28.0</v>
      </c>
      <c r="AC383" s="5" t="s">
        <v>279</v>
      </c>
      <c r="AD383" s="5" t="s">
        <v>99</v>
      </c>
      <c r="AE383" s="5" t="s">
        <v>99</v>
      </c>
      <c r="AF383" s="5" t="s">
        <v>99</v>
      </c>
      <c r="AG383" s="6">
        <f>6*60+30</f>
        <v>390</v>
      </c>
      <c r="AH383" s="15" t="s">
        <v>99</v>
      </c>
      <c r="AI383" s="22" t="s">
        <v>99</v>
      </c>
      <c r="AJ383" s="25" t="s">
        <v>99</v>
      </c>
      <c r="AK383" s="5" t="s">
        <v>112</v>
      </c>
      <c r="AL383" s="5" t="s">
        <v>99</v>
      </c>
      <c r="AM383" s="5" t="s">
        <v>99</v>
      </c>
      <c r="AN383" s="5" t="s">
        <v>99</v>
      </c>
      <c r="AO383" s="5" t="s">
        <v>99</v>
      </c>
      <c r="AP383" s="5" t="s">
        <v>99</v>
      </c>
      <c r="AQ383" s="5" t="s">
        <v>99</v>
      </c>
      <c r="AR383" s="5" t="s">
        <v>99</v>
      </c>
      <c r="AS383" s="5" t="s">
        <v>99</v>
      </c>
      <c r="AT383" s="5" t="s">
        <v>99</v>
      </c>
      <c r="AU383" s="5" t="s">
        <v>99</v>
      </c>
      <c r="AV383" s="5" t="s">
        <v>99</v>
      </c>
      <c r="AW383" s="5" t="s">
        <v>99</v>
      </c>
      <c r="AX383" s="5" t="s">
        <v>99</v>
      </c>
      <c r="AY383" s="5" t="s">
        <v>99</v>
      </c>
      <c r="AZ383" s="5" t="s">
        <v>99</v>
      </c>
      <c r="BA383" s="5" t="s">
        <v>99</v>
      </c>
      <c r="BB383" s="5" t="s">
        <v>99</v>
      </c>
      <c r="BC383" s="5" t="s">
        <v>99</v>
      </c>
      <c r="BD383" s="5" t="s">
        <v>99</v>
      </c>
      <c r="BE383" s="5" t="s">
        <v>99</v>
      </c>
      <c r="BF383" s="5" t="s">
        <v>99</v>
      </c>
      <c r="BG383" s="5" t="s">
        <v>99</v>
      </c>
      <c r="BH383" s="5" t="s">
        <v>99</v>
      </c>
      <c r="BI383" s="5" t="s">
        <v>99</v>
      </c>
      <c r="BJ383" s="5" t="s">
        <v>99</v>
      </c>
      <c r="BK383" s="5" t="s">
        <v>99</v>
      </c>
      <c r="BL383" s="5" t="s">
        <v>99</v>
      </c>
      <c r="BM383" s="5" t="s">
        <v>99</v>
      </c>
      <c r="BN383" s="5" t="s">
        <v>99</v>
      </c>
      <c r="BO383" s="5" t="s">
        <v>99</v>
      </c>
      <c r="BP383" s="5" t="s">
        <v>99</v>
      </c>
      <c r="BQ383" s="5" t="s">
        <v>99</v>
      </c>
      <c r="BR383" s="5" t="s">
        <v>1074</v>
      </c>
      <c r="BS383" s="5" t="s">
        <v>112</v>
      </c>
      <c r="BT383" s="5" t="s">
        <v>99</v>
      </c>
      <c r="BU383" s="5">
        <v>1.0</v>
      </c>
      <c r="BV383" s="5" t="s">
        <v>99</v>
      </c>
      <c r="BW383" s="5" t="s">
        <v>99</v>
      </c>
      <c r="BX383" s="5" t="s">
        <v>99</v>
      </c>
      <c r="BY383" s="5" t="s">
        <v>99</v>
      </c>
      <c r="BZ383" s="5" t="s">
        <v>99</v>
      </c>
      <c r="CA383" s="5">
        <v>3.0</v>
      </c>
      <c r="CB383" s="5" t="s">
        <v>99</v>
      </c>
      <c r="CC383" s="5" t="s">
        <v>99</v>
      </c>
      <c r="CD383" s="5" t="s">
        <v>99</v>
      </c>
      <c r="CE383" s="5" t="s">
        <v>99</v>
      </c>
      <c r="CF383" s="5" t="s">
        <v>112</v>
      </c>
      <c r="CG383" s="5" t="s">
        <v>99</v>
      </c>
      <c r="CH383" s="5" t="s">
        <v>99</v>
      </c>
      <c r="CI383" s="5" t="s">
        <v>99</v>
      </c>
      <c r="CJ383" s="5" t="s">
        <v>99</v>
      </c>
      <c r="CK383" s="28" t="s">
        <v>3357</v>
      </c>
      <c r="CL383" s="5" t="s">
        <v>99</v>
      </c>
      <c r="CM383" s="5" t="s">
        <v>99</v>
      </c>
      <c r="CN383" s="5" t="s">
        <v>99</v>
      </c>
      <c r="CO383" s="5" t="s">
        <v>99</v>
      </c>
      <c r="CP383" s="13" t="s">
        <v>3358</v>
      </c>
      <c r="CQ383" s="6"/>
      <c r="CR383" s="6"/>
      <c r="CS383" s="6"/>
      <c r="CT383" s="6"/>
      <c r="CU383" s="6"/>
      <c r="CV383" s="6"/>
      <c r="CW383" s="6"/>
      <c r="CX383" s="6"/>
      <c r="CY383" s="6"/>
      <c r="CZ383" s="6"/>
    </row>
    <row r="384">
      <c r="A384" s="5" t="s">
        <v>94</v>
      </c>
      <c r="B384" s="5" t="s">
        <v>1487</v>
      </c>
      <c r="C384" s="5" t="s">
        <v>3359</v>
      </c>
      <c r="D384" s="5">
        <v>8621.0</v>
      </c>
      <c r="E384" s="5" t="s">
        <v>97</v>
      </c>
      <c r="F384" s="5" t="s">
        <v>3298</v>
      </c>
      <c r="G384" s="5" t="s">
        <v>191</v>
      </c>
      <c r="H384" s="5" t="s">
        <v>99</v>
      </c>
      <c r="I384" s="5" t="s">
        <v>144</v>
      </c>
      <c r="J384" s="5" t="s">
        <v>118</v>
      </c>
      <c r="K384" s="5" t="s">
        <v>193</v>
      </c>
      <c r="L384" s="5" t="s">
        <v>99</v>
      </c>
      <c r="M384" s="5" t="s">
        <v>99</v>
      </c>
      <c r="N384" s="5">
        <v>1.0</v>
      </c>
      <c r="O384" s="28" t="s">
        <v>3360</v>
      </c>
      <c r="P384" s="5" t="s">
        <v>99</v>
      </c>
      <c r="Q384" s="5" t="s">
        <v>3361</v>
      </c>
      <c r="R384" s="5" t="s">
        <v>3362</v>
      </c>
      <c r="S384" s="5" t="s">
        <v>99</v>
      </c>
      <c r="T384" s="5" t="s">
        <v>99</v>
      </c>
      <c r="U384" s="5" t="s">
        <v>99</v>
      </c>
      <c r="V384" s="5" t="s">
        <v>99</v>
      </c>
      <c r="W384" s="5" t="s">
        <v>99</v>
      </c>
      <c r="X384" s="5" t="s">
        <v>99</v>
      </c>
      <c r="Y384" s="5" t="s">
        <v>99</v>
      </c>
      <c r="Z384" s="5" t="s">
        <v>99</v>
      </c>
      <c r="AA384" s="5" t="s">
        <v>99</v>
      </c>
      <c r="AB384" s="5" t="s">
        <v>99</v>
      </c>
      <c r="AC384" s="5" t="s">
        <v>279</v>
      </c>
      <c r="AD384" s="5" t="s">
        <v>2188</v>
      </c>
      <c r="AE384" s="5" t="s">
        <v>99</v>
      </c>
      <c r="AF384" s="5" t="s">
        <v>99</v>
      </c>
      <c r="AG384" s="5">
        <v>60.0</v>
      </c>
      <c r="AH384" s="15" t="s">
        <v>99</v>
      </c>
      <c r="AI384" s="22" t="s">
        <v>99</v>
      </c>
      <c r="AJ384" s="25" t="s">
        <v>99</v>
      </c>
      <c r="AK384" s="5" t="s">
        <v>99</v>
      </c>
      <c r="AL384" s="5" t="s">
        <v>99</v>
      </c>
      <c r="AM384" s="5" t="s">
        <v>99</v>
      </c>
      <c r="AN384" s="5" t="s">
        <v>99</v>
      </c>
      <c r="AO384" s="5" t="s">
        <v>99</v>
      </c>
      <c r="AP384" s="5" t="s">
        <v>99</v>
      </c>
      <c r="AQ384" s="5" t="s">
        <v>99</v>
      </c>
      <c r="AR384" s="5" t="s">
        <v>99</v>
      </c>
      <c r="AS384" s="5" t="s">
        <v>99</v>
      </c>
      <c r="AT384" s="5" t="s">
        <v>99</v>
      </c>
      <c r="AU384" s="5" t="s">
        <v>99</v>
      </c>
      <c r="AV384" s="5" t="s">
        <v>99</v>
      </c>
      <c r="AW384" s="5" t="s">
        <v>99</v>
      </c>
      <c r="AX384" s="5" t="s">
        <v>99</v>
      </c>
      <c r="AY384" s="5" t="s">
        <v>99</v>
      </c>
      <c r="AZ384" s="5" t="s">
        <v>99</v>
      </c>
      <c r="BA384" s="5" t="s">
        <v>99</v>
      </c>
      <c r="BB384" s="5" t="s">
        <v>99</v>
      </c>
      <c r="BC384" s="5" t="s">
        <v>99</v>
      </c>
      <c r="BD384" s="5" t="s">
        <v>99</v>
      </c>
      <c r="BE384" s="5" t="s">
        <v>99</v>
      </c>
      <c r="BF384" s="5" t="s">
        <v>99</v>
      </c>
      <c r="BG384" s="5" t="s">
        <v>99</v>
      </c>
      <c r="BH384" s="5" t="s">
        <v>99</v>
      </c>
      <c r="BI384" s="5" t="s">
        <v>99</v>
      </c>
      <c r="BJ384" s="5" t="s">
        <v>99</v>
      </c>
      <c r="BK384" s="5" t="s">
        <v>99</v>
      </c>
      <c r="BL384" s="5" t="s">
        <v>99</v>
      </c>
      <c r="BM384" s="5" t="s">
        <v>99</v>
      </c>
      <c r="BN384" s="5" t="s">
        <v>99</v>
      </c>
      <c r="BO384" s="5" t="s">
        <v>99</v>
      </c>
      <c r="BP384" s="5" t="s">
        <v>99</v>
      </c>
      <c r="BQ384" s="5" t="s">
        <v>99</v>
      </c>
      <c r="BR384" s="5" t="s">
        <v>3363</v>
      </c>
      <c r="BS384" s="5" t="s">
        <v>99</v>
      </c>
      <c r="BT384" s="5" t="s">
        <v>99</v>
      </c>
      <c r="BU384" s="5" t="s">
        <v>99</v>
      </c>
      <c r="BV384" s="5" t="s">
        <v>99</v>
      </c>
      <c r="BW384" s="5" t="s">
        <v>99</v>
      </c>
      <c r="BX384" s="5" t="s">
        <v>99</v>
      </c>
      <c r="BY384" s="5" t="s">
        <v>99</v>
      </c>
      <c r="BZ384" s="5" t="s">
        <v>99</v>
      </c>
      <c r="CA384" s="5" t="s">
        <v>99</v>
      </c>
      <c r="CB384" s="5" t="s">
        <v>99</v>
      </c>
      <c r="CC384" s="5" t="s">
        <v>99</v>
      </c>
      <c r="CD384" s="5" t="s">
        <v>99</v>
      </c>
      <c r="CE384" s="5" t="s">
        <v>99</v>
      </c>
      <c r="CF384" s="5" t="s">
        <v>99</v>
      </c>
      <c r="CG384" s="5" t="s">
        <v>99</v>
      </c>
      <c r="CH384" s="5" t="s">
        <v>99</v>
      </c>
      <c r="CI384" s="5" t="s">
        <v>99</v>
      </c>
      <c r="CJ384" s="5" t="s">
        <v>3364</v>
      </c>
      <c r="CK384" s="28" t="s">
        <v>3365</v>
      </c>
      <c r="CL384" s="5" t="s">
        <v>99</v>
      </c>
      <c r="CM384" s="5" t="s">
        <v>99</v>
      </c>
      <c r="CN384" s="5" t="s">
        <v>99</v>
      </c>
      <c r="CO384" s="5" t="s">
        <v>99</v>
      </c>
      <c r="CP384" s="13" t="s">
        <v>3366</v>
      </c>
      <c r="CQ384" s="6"/>
      <c r="CR384" s="6"/>
      <c r="CS384" s="6"/>
      <c r="CT384" s="6"/>
      <c r="CU384" s="6"/>
      <c r="CV384" s="6"/>
      <c r="CW384" s="6"/>
      <c r="CX384" s="6"/>
      <c r="CY384" s="6"/>
      <c r="CZ384" s="6"/>
    </row>
    <row r="385">
      <c r="A385" s="5" t="s">
        <v>94</v>
      </c>
      <c r="B385" s="5" t="s">
        <v>1487</v>
      </c>
      <c r="C385" s="5" t="s">
        <v>3359</v>
      </c>
      <c r="D385" s="5">
        <v>9785.0</v>
      </c>
      <c r="E385" s="5" t="s">
        <v>97</v>
      </c>
      <c r="F385" s="5" t="s">
        <v>3367</v>
      </c>
      <c r="G385" s="5" t="s">
        <v>99</v>
      </c>
      <c r="H385" s="5" t="s">
        <v>99</v>
      </c>
      <c r="I385" s="5" t="s">
        <v>99</v>
      </c>
      <c r="J385" s="5" t="s">
        <v>101</v>
      </c>
      <c r="K385" s="5" t="s">
        <v>102</v>
      </c>
      <c r="L385" s="5" t="s">
        <v>99</v>
      </c>
      <c r="M385" s="5" t="s">
        <v>590</v>
      </c>
      <c r="N385" s="5">
        <v>2.0</v>
      </c>
      <c r="O385" s="28" t="s">
        <v>3368</v>
      </c>
      <c r="P385" s="5" t="s">
        <v>3369</v>
      </c>
      <c r="Q385" s="5" t="s">
        <v>3370</v>
      </c>
      <c r="R385" s="5" t="s">
        <v>3371</v>
      </c>
      <c r="S385" s="5" t="s">
        <v>3372</v>
      </c>
      <c r="T385" s="5" t="s">
        <v>99</v>
      </c>
      <c r="U385" s="5" t="s">
        <v>99</v>
      </c>
      <c r="V385" s="6"/>
      <c r="W385" s="5" t="s">
        <v>99</v>
      </c>
      <c r="X385" s="5">
        <v>230.0</v>
      </c>
      <c r="Y385" s="5" t="s">
        <v>99</v>
      </c>
      <c r="Z385" s="5" t="s">
        <v>99</v>
      </c>
      <c r="AA385" s="5" t="s">
        <v>99</v>
      </c>
      <c r="AB385" s="5" t="s">
        <v>99</v>
      </c>
      <c r="AC385" s="5" t="s">
        <v>2605</v>
      </c>
      <c r="AD385" s="5" t="s">
        <v>3373</v>
      </c>
      <c r="AE385" s="5" t="s">
        <v>99</v>
      </c>
      <c r="AF385" s="5" t="s">
        <v>99</v>
      </c>
      <c r="AG385" s="5" t="s">
        <v>99</v>
      </c>
      <c r="AH385" s="15" t="s">
        <v>99</v>
      </c>
      <c r="AI385" s="22" t="s">
        <v>99</v>
      </c>
      <c r="AJ385" s="25" t="s">
        <v>99</v>
      </c>
      <c r="AK385" s="5" t="s">
        <v>99</v>
      </c>
      <c r="AL385" s="5">
        <v>2.0</v>
      </c>
      <c r="AM385" s="5" t="s">
        <v>99</v>
      </c>
      <c r="AN385" s="5">
        <v>4.0</v>
      </c>
      <c r="AO385" s="5" t="s">
        <v>99</v>
      </c>
      <c r="AP385" s="5" t="s">
        <v>99</v>
      </c>
      <c r="AQ385" s="5" t="s">
        <v>99</v>
      </c>
      <c r="AR385" s="5" t="s">
        <v>99</v>
      </c>
      <c r="AS385" s="5" t="s">
        <v>99</v>
      </c>
      <c r="AT385" s="5" t="s">
        <v>99</v>
      </c>
      <c r="AU385" s="5" t="s">
        <v>99</v>
      </c>
      <c r="AV385" s="5" t="s">
        <v>99</v>
      </c>
      <c r="AW385" s="5" t="s">
        <v>99</v>
      </c>
      <c r="AX385" s="5" t="s">
        <v>99</v>
      </c>
      <c r="AY385" s="5" t="s">
        <v>99</v>
      </c>
      <c r="AZ385" s="5" t="s">
        <v>99</v>
      </c>
      <c r="BA385" s="5" t="s">
        <v>99</v>
      </c>
      <c r="BB385" s="5" t="s">
        <v>99</v>
      </c>
      <c r="BC385" s="5" t="s">
        <v>99</v>
      </c>
      <c r="BD385" s="5" t="s">
        <v>99</v>
      </c>
      <c r="BE385" s="5" t="s">
        <v>99</v>
      </c>
      <c r="BF385" s="5" t="s">
        <v>99</v>
      </c>
      <c r="BG385" s="5" t="s">
        <v>99</v>
      </c>
      <c r="BH385" s="5" t="s">
        <v>99</v>
      </c>
      <c r="BI385" s="5" t="s">
        <v>99</v>
      </c>
      <c r="BJ385" s="5" t="s">
        <v>99</v>
      </c>
      <c r="BK385" s="5" t="s">
        <v>99</v>
      </c>
      <c r="BL385" s="5" t="s">
        <v>99</v>
      </c>
      <c r="BM385" s="5" t="s">
        <v>99</v>
      </c>
      <c r="BN385" s="5" t="s">
        <v>3374</v>
      </c>
      <c r="BO385" s="5" t="s">
        <v>99</v>
      </c>
      <c r="BP385" s="5" t="s">
        <v>3375</v>
      </c>
      <c r="BQ385" s="5" t="s">
        <v>113</v>
      </c>
      <c r="BR385" s="5" t="s">
        <v>99</v>
      </c>
      <c r="BS385" s="5" t="s">
        <v>99</v>
      </c>
      <c r="BT385" s="5" t="s">
        <v>99</v>
      </c>
      <c r="BU385" s="5" t="s">
        <v>99</v>
      </c>
      <c r="BV385" s="5" t="s">
        <v>99</v>
      </c>
      <c r="BW385" s="5" t="s">
        <v>99</v>
      </c>
      <c r="BX385" s="5" t="s">
        <v>99</v>
      </c>
      <c r="BY385" s="5" t="s">
        <v>99</v>
      </c>
      <c r="BZ385" s="5" t="s">
        <v>99</v>
      </c>
      <c r="CA385" s="5" t="s">
        <v>99</v>
      </c>
      <c r="CB385" s="5" t="s">
        <v>99</v>
      </c>
      <c r="CC385" s="5" t="s">
        <v>99</v>
      </c>
      <c r="CD385" s="5" t="s">
        <v>99</v>
      </c>
      <c r="CE385" s="5" t="s">
        <v>99</v>
      </c>
      <c r="CF385" s="5" t="s">
        <v>99</v>
      </c>
      <c r="CG385" s="5" t="s">
        <v>99</v>
      </c>
      <c r="CH385" s="5" t="s">
        <v>99</v>
      </c>
      <c r="CI385" s="5" t="s">
        <v>99</v>
      </c>
      <c r="CJ385" s="5" t="s">
        <v>99</v>
      </c>
      <c r="CK385" s="28" t="s">
        <v>3376</v>
      </c>
      <c r="CL385" s="5" t="s">
        <v>99</v>
      </c>
      <c r="CM385" s="5" t="s">
        <v>99</v>
      </c>
      <c r="CN385" s="5" t="s">
        <v>99</v>
      </c>
      <c r="CO385" s="5" t="s">
        <v>99</v>
      </c>
      <c r="CP385" s="13" t="s">
        <v>3377</v>
      </c>
      <c r="CQ385" s="6"/>
      <c r="CR385" s="6"/>
      <c r="CS385" s="6"/>
      <c r="CT385" s="6"/>
      <c r="CU385" s="6"/>
      <c r="CV385" s="6"/>
      <c r="CW385" s="6"/>
      <c r="CX385" s="6"/>
      <c r="CY385" s="6"/>
      <c r="CZ385" s="6"/>
    </row>
    <row r="386">
      <c r="A386" s="5" t="s">
        <v>94</v>
      </c>
      <c r="B386" s="5" t="s">
        <v>1487</v>
      </c>
      <c r="C386" s="5" t="s">
        <v>3359</v>
      </c>
      <c r="D386" s="5">
        <v>699.0</v>
      </c>
      <c r="E386" s="5" t="s">
        <v>99</v>
      </c>
      <c r="F386" s="5">
        <v>1984.0</v>
      </c>
      <c r="G386" s="5" t="s">
        <v>234</v>
      </c>
      <c r="H386" s="5" t="s">
        <v>99</v>
      </c>
      <c r="I386" s="5" t="s">
        <v>130</v>
      </c>
      <c r="J386" s="5" t="s">
        <v>101</v>
      </c>
      <c r="K386" s="5" t="s">
        <v>102</v>
      </c>
      <c r="L386" s="5" t="s">
        <v>99</v>
      </c>
      <c r="M386" s="5" t="s">
        <v>131</v>
      </c>
      <c r="N386" s="5">
        <v>1.0</v>
      </c>
      <c r="O386" s="28" t="s">
        <v>3378</v>
      </c>
      <c r="P386" s="5" t="s">
        <v>3379</v>
      </c>
      <c r="Q386" s="5" t="s">
        <v>3380</v>
      </c>
      <c r="R386" s="5" t="s">
        <v>3381</v>
      </c>
      <c r="S386" s="5" t="s">
        <v>99</v>
      </c>
      <c r="T386" s="5" t="s">
        <v>99</v>
      </c>
      <c r="U386" s="5" t="s">
        <v>99</v>
      </c>
      <c r="V386" s="6"/>
      <c r="W386" s="5">
        <v>2500.0</v>
      </c>
      <c r="X386" s="5" t="s">
        <v>99</v>
      </c>
      <c r="Y386" s="5">
        <v>-20.0</v>
      </c>
      <c r="Z386" s="5" t="s">
        <v>99</v>
      </c>
      <c r="AA386" s="5" t="s">
        <v>99</v>
      </c>
      <c r="AB386" s="5" t="s">
        <v>99</v>
      </c>
      <c r="AC386" s="5" t="s">
        <v>3382</v>
      </c>
      <c r="AD386" s="5" t="s">
        <v>99</v>
      </c>
      <c r="AE386" s="5" t="s">
        <v>112</v>
      </c>
      <c r="AF386" s="5">
        <v>12.0</v>
      </c>
      <c r="AG386" s="5" t="s">
        <v>99</v>
      </c>
      <c r="AH386" s="27">
        <f>CONVERT(AI386, "ft", "m")</f>
        <v>91.44</v>
      </c>
      <c r="AI386" s="22">
        <v>300.0</v>
      </c>
      <c r="AJ386" s="24">
        <f>CONVERT(AI386, "ft", "yd")</f>
        <v>100</v>
      </c>
      <c r="AK386" s="5" t="s">
        <v>99</v>
      </c>
      <c r="AL386" s="5">
        <v>1.0</v>
      </c>
      <c r="AM386" s="5">
        <v>5.75</v>
      </c>
      <c r="AN386" s="5" t="s">
        <v>99</v>
      </c>
      <c r="AO386" s="5" t="s">
        <v>99</v>
      </c>
      <c r="AP386" s="5" t="s">
        <v>99</v>
      </c>
      <c r="AQ386" s="5" t="s">
        <v>99</v>
      </c>
      <c r="AR386" s="5" t="s">
        <v>99</v>
      </c>
      <c r="AS386" s="5" t="s">
        <v>99</v>
      </c>
      <c r="AT386" s="5" t="s">
        <v>99</v>
      </c>
      <c r="AU386" s="5" t="s">
        <v>99</v>
      </c>
      <c r="AV386" s="5" t="s">
        <v>110</v>
      </c>
      <c r="AW386" s="5" t="s">
        <v>99</v>
      </c>
      <c r="AX386" s="5" t="s">
        <v>99</v>
      </c>
      <c r="AY386" s="5" t="s">
        <v>99</v>
      </c>
      <c r="AZ386" s="5" t="s">
        <v>99</v>
      </c>
      <c r="BA386" s="5" t="s">
        <v>99</v>
      </c>
      <c r="BB386" s="5" t="s">
        <v>99</v>
      </c>
      <c r="BC386" s="5" t="s">
        <v>99</v>
      </c>
      <c r="BD386" s="5" t="s">
        <v>99</v>
      </c>
      <c r="BE386" s="5" t="s">
        <v>312</v>
      </c>
      <c r="BF386" s="5" t="s">
        <v>99</v>
      </c>
      <c r="BG386" s="5" t="s">
        <v>99</v>
      </c>
      <c r="BH386" s="5" t="s">
        <v>99</v>
      </c>
      <c r="BI386" s="5" t="s">
        <v>99</v>
      </c>
      <c r="BJ386" s="5" t="s">
        <v>681</v>
      </c>
      <c r="BK386" s="5" t="s">
        <v>99</v>
      </c>
      <c r="BL386" s="5" t="s">
        <v>2957</v>
      </c>
      <c r="BM386" s="5" t="s">
        <v>99</v>
      </c>
      <c r="BN386" s="5" t="s">
        <v>3383</v>
      </c>
      <c r="BO386" s="5" t="s">
        <v>99</v>
      </c>
      <c r="BP386" s="5" t="s">
        <v>3384</v>
      </c>
      <c r="BQ386" s="5" t="s">
        <v>113</v>
      </c>
      <c r="BR386" s="5" t="s">
        <v>99</v>
      </c>
      <c r="BS386" s="5" t="s">
        <v>99</v>
      </c>
      <c r="BT386" s="5" t="s">
        <v>99</v>
      </c>
      <c r="BU386" s="5" t="s">
        <v>99</v>
      </c>
      <c r="BV386" s="5" t="s">
        <v>99</v>
      </c>
      <c r="BW386" s="5" t="s">
        <v>99</v>
      </c>
      <c r="BX386" s="5" t="s">
        <v>99</v>
      </c>
      <c r="BY386" s="5" t="s">
        <v>99</v>
      </c>
      <c r="BZ386" s="5" t="s">
        <v>99</v>
      </c>
      <c r="CA386" s="5" t="s">
        <v>99</v>
      </c>
      <c r="CB386" s="5" t="s">
        <v>99</v>
      </c>
      <c r="CC386" s="5" t="s">
        <v>99</v>
      </c>
      <c r="CD386" s="5" t="s">
        <v>99</v>
      </c>
      <c r="CE386" s="5" t="s">
        <v>99</v>
      </c>
      <c r="CF386" s="5" t="s">
        <v>99</v>
      </c>
      <c r="CG386" s="5" t="s">
        <v>99</v>
      </c>
      <c r="CH386" s="5" t="s">
        <v>99</v>
      </c>
      <c r="CI386" s="5" t="s">
        <v>99</v>
      </c>
      <c r="CJ386" s="5" t="s">
        <v>99</v>
      </c>
      <c r="CK386" s="28" t="s">
        <v>3385</v>
      </c>
      <c r="CL386" s="5" t="s">
        <v>99</v>
      </c>
      <c r="CM386" s="5" t="s">
        <v>99</v>
      </c>
      <c r="CN386" s="5" t="s">
        <v>99</v>
      </c>
      <c r="CO386" s="5" t="s">
        <v>99</v>
      </c>
      <c r="CP386" s="13" t="s">
        <v>3386</v>
      </c>
      <c r="CQ386" s="6"/>
      <c r="CR386" s="6"/>
      <c r="CS386" s="6"/>
      <c r="CT386" s="6"/>
      <c r="CU386" s="6"/>
      <c r="CV386" s="6"/>
      <c r="CW386" s="6"/>
      <c r="CX386" s="6"/>
      <c r="CY386" s="6"/>
      <c r="CZ386" s="6"/>
    </row>
    <row r="387">
      <c r="A387" s="5" t="s">
        <v>94</v>
      </c>
      <c r="B387" s="5" t="s">
        <v>1487</v>
      </c>
      <c r="C387" s="5" t="s">
        <v>3359</v>
      </c>
      <c r="D387" s="5">
        <v>698.0</v>
      </c>
      <c r="E387" s="5" t="s">
        <v>97</v>
      </c>
      <c r="F387" s="5">
        <v>1993.0</v>
      </c>
      <c r="G387" s="5" t="s">
        <v>98</v>
      </c>
      <c r="H387" s="5" t="s">
        <v>99</v>
      </c>
      <c r="I387" s="5" t="s">
        <v>100</v>
      </c>
      <c r="J387" s="5" t="s">
        <v>101</v>
      </c>
      <c r="K387" s="5" t="s">
        <v>102</v>
      </c>
      <c r="L387" s="5" t="s">
        <v>99</v>
      </c>
      <c r="M387" s="5" t="s">
        <v>103</v>
      </c>
      <c r="N387" s="5">
        <v>3.0</v>
      </c>
      <c r="O387" s="28" t="s">
        <v>3387</v>
      </c>
      <c r="P387" s="5" t="s">
        <v>3388</v>
      </c>
      <c r="Q387" s="5" t="s">
        <v>3389</v>
      </c>
      <c r="R387" s="5" t="s">
        <v>99</v>
      </c>
      <c r="S387" s="5" t="s">
        <v>3390</v>
      </c>
      <c r="T387" s="5" t="s">
        <v>99</v>
      </c>
      <c r="U387" s="5" t="s">
        <v>99</v>
      </c>
      <c r="V387" s="6"/>
      <c r="W387" s="5" t="s">
        <v>99</v>
      </c>
      <c r="X387" s="5">
        <v>1400.0</v>
      </c>
      <c r="Y387" s="5" t="s">
        <v>99</v>
      </c>
      <c r="Z387" s="5" t="s">
        <v>99</v>
      </c>
      <c r="AA387" s="5" t="s">
        <v>99</v>
      </c>
      <c r="AB387" s="5" t="s">
        <v>99</v>
      </c>
      <c r="AC387" s="5" t="s">
        <v>99</v>
      </c>
      <c r="AD387" s="5" t="s">
        <v>99</v>
      </c>
      <c r="AE387" s="5" t="s">
        <v>112</v>
      </c>
      <c r="AF387" s="5" t="s">
        <v>99</v>
      </c>
      <c r="AG387" s="5">
        <v>8.0</v>
      </c>
      <c r="AH387" s="15" t="s">
        <v>99</v>
      </c>
      <c r="AI387" s="22" t="s">
        <v>99</v>
      </c>
      <c r="AJ387" s="25" t="s">
        <v>99</v>
      </c>
      <c r="AK387" s="5" t="s">
        <v>99</v>
      </c>
      <c r="AL387" s="5">
        <v>1.0</v>
      </c>
      <c r="AM387" s="5" t="s">
        <v>99</v>
      </c>
      <c r="AN387" s="5" t="s">
        <v>99</v>
      </c>
      <c r="AO387" s="5" t="s">
        <v>99</v>
      </c>
      <c r="AP387" s="5" t="s">
        <v>99</v>
      </c>
      <c r="AQ387" s="5" t="s">
        <v>99</v>
      </c>
      <c r="AR387" s="5" t="s">
        <v>99</v>
      </c>
      <c r="AS387" s="5" t="s">
        <v>99</v>
      </c>
      <c r="AT387" s="5" t="s">
        <v>99</v>
      </c>
      <c r="AU387" s="5" t="s">
        <v>99</v>
      </c>
      <c r="AV387" s="5" t="s">
        <v>99</v>
      </c>
      <c r="AW387" s="5">
        <v>5.0</v>
      </c>
      <c r="AX387" s="5" t="s">
        <v>99</v>
      </c>
      <c r="AY387" s="5" t="s">
        <v>99</v>
      </c>
      <c r="AZ387" s="5" t="s">
        <v>99</v>
      </c>
      <c r="BA387" s="5" t="s">
        <v>99</v>
      </c>
      <c r="BB387" s="5" t="s">
        <v>99</v>
      </c>
      <c r="BC387" s="5" t="s">
        <v>99</v>
      </c>
      <c r="BD387" s="5" t="s">
        <v>99</v>
      </c>
      <c r="BE387" s="5" t="s">
        <v>99</v>
      </c>
      <c r="BF387" s="5" t="s">
        <v>99</v>
      </c>
      <c r="BG387" s="5" t="s">
        <v>99</v>
      </c>
      <c r="BH387" s="5" t="s">
        <v>99</v>
      </c>
      <c r="BI387" s="5" t="s">
        <v>99</v>
      </c>
      <c r="BJ387" s="5" t="s">
        <v>99</v>
      </c>
      <c r="BK387" s="5" t="s">
        <v>99</v>
      </c>
      <c r="BL387" s="5" t="s">
        <v>99</v>
      </c>
      <c r="BM387" s="5" t="s">
        <v>99</v>
      </c>
      <c r="BN387" s="5" t="s">
        <v>3391</v>
      </c>
      <c r="BO387" s="5" t="s">
        <v>99</v>
      </c>
      <c r="BP387" s="5" t="s">
        <v>99</v>
      </c>
      <c r="BQ387" s="5" t="s">
        <v>113</v>
      </c>
      <c r="BR387" s="5" t="s">
        <v>99</v>
      </c>
      <c r="BS387" s="5" t="s">
        <v>99</v>
      </c>
      <c r="BT387" s="5" t="s">
        <v>99</v>
      </c>
      <c r="BU387" s="5" t="s">
        <v>99</v>
      </c>
      <c r="BV387" s="5" t="s">
        <v>99</v>
      </c>
      <c r="BW387" s="5" t="s">
        <v>99</v>
      </c>
      <c r="BX387" s="5" t="s">
        <v>99</v>
      </c>
      <c r="BY387" s="5" t="s">
        <v>99</v>
      </c>
      <c r="BZ387" s="5" t="s">
        <v>99</v>
      </c>
      <c r="CA387" s="5" t="s">
        <v>99</v>
      </c>
      <c r="CB387" s="5" t="s">
        <v>99</v>
      </c>
      <c r="CC387" s="5" t="s">
        <v>99</v>
      </c>
      <c r="CD387" s="5" t="s">
        <v>99</v>
      </c>
      <c r="CE387" s="5" t="s">
        <v>99</v>
      </c>
      <c r="CF387" s="5" t="s">
        <v>99</v>
      </c>
      <c r="CG387" s="5" t="s">
        <v>99</v>
      </c>
      <c r="CH387" s="5" t="s">
        <v>99</v>
      </c>
      <c r="CI387" s="5" t="s">
        <v>99</v>
      </c>
      <c r="CJ387" s="5" t="s">
        <v>99</v>
      </c>
      <c r="CK387" s="28" t="s">
        <v>3392</v>
      </c>
      <c r="CL387" s="5" t="s">
        <v>99</v>
      </c>
      <c r="CM387" s="5" t="s">
        <v>99</v>
      </c>
      <c r="CN387" s="5" t="s">
        <v>99</v>
      </c>
      <c r="CO387" s="5" t="s">
        <v>99</v>
      </c>
      <c r="CP387" s="13" t="s">
        <v>3393</v>
      </c>
      <c r="CQ387" s="6"/>
      <c r="CR387" s="6"/>
      <c r="CS387" s="6"/>
      <c r="CT387" s="6"/>
      <c r="CU387" s="6"/>
      <c r="CV387" s="6"/>
      <c r="CW387" s="6"/>
      <c r="CX387" s="6"/>
      <c r="CY387" s="6"/>
      <c r="CZ387" s="6"/>
    </row>
    <row r="388">
      <c r="A388" s="5" t="s">
        <v>94</v>
      </c>
      <c r="B388" s="5" t="s">
        <v>1487</v>
      </c>
      <c r="C388" s="5" t="s">
        <v>3359</v>
      </c>
      <c r="D388" s="5">
        <v>26718.0</v>
      </c>
      <c r="E388" s="5" t="s">
        <v>2694</v>
      </c>
      <c r="F388" s="5">
        <v>2009.0</v>
      </c>
      <c r="G388" s="5" t="s">
        <v>485</v>
      </c>
      <c r="H388" s="5">
        <v>5.0</v>
      </c>
      <c r="I388" s="5" t="s">
        <v>130</v>
      </c>
      <c r="J388" s="5" t="s">
        <v>101</v>
      </c>
      <c r="K388" s="5" t="s">
        <v>102</v>
      </c>
      <c r="L388" s="5" t="s">
        <v>193</v>
      </c>
      <c r="M388" s="5" t="s">
        <v>209</v>
      </c>
      <c r="N388" s="5">
        <v>2.0</v>
      </c>
      <c r="O388" s="28" t="s">
        <v>3394</v>
      </c>
      <c r="P388" s="5" t="s">
        <v>3395</v>
      </c>
      <c r="Q388" s="5" t="s">
        <v>3361</v>
      </c>
      <c r="R388" s="5" t="s">
        <v>99</v>
      </c>
      <c r="S388" s="5" t="s">
        <v>3395</v>
      </c>
      <c r="T388" s="5" t="s">
        <v>99</v>
      </c>
      <c r="U388" s="5" t="s">
        <v>99</v>
      </c>
      <c r="V388" s="6"/>
      <c r="W388" s="5" t="s">
        <v>99</v>
      </c>
      <c r="X388" s="5">
        <v>830.0</v>
      </c>
      <c r="Y388" s="5" t="s">
        <v>99</v>
      </c>
      <c r="Z388" s="5" t="s">
        <v>99</v>
      </c>
      <c r="AA388" s="5" t="s">
        <v>278</v>
      </c>
      <c r="AB388" s="5">
        <v>98.0</v>
      </c>
      <c r="AC388" s="5" t="s">
        <v>279</v>
      </c>
      <c r="AD388" s="5" t="s">
        <v>395</v>
      </c>
      <c r="AE388" s="5" t="s">
        <v>99</v>
      </c>
      <c r="AF388" s="5" t="s">
        <v>99</v>
      </c>
      <c r="AG388" s="6">
        <f>10/60</f>
        <v>0.1666666667</v>
      </c>
      <c r="AH388" s="27">
        <f t="shared" ref="AH388:AH391" si="98">CONVERT(AI388, "ft", "m")</f>
        <v>54.864</v>
      </c>
      <c r="AI388" s="22">
        <v>180.0</v>
      </c>
      <c r="AJ388" s="24">
        <f t="shared" ref="AJ388:AJ391" si="99">CONVERT(AI388, "ft", "yd")</f>
        <v>60</v>
      </c>
      <c r="AK388" s="5" t="s">
        <v>99</v>
      </c>
      <c r="AL388" s="5">
        <v>2.0</v>
      </c>
      <c r="AM388" s="5">
        <v>7.0</v>
      </c>
      <c r="AN388" s="5">
        <v>7.0</v>
      </c>
      <c r="AO388" s="5" t="s">
        <v>99</v>
      </c>
      <c r="AP388" s="5" t="s">
        <v>99</v>
      </c>
      <c r="AQ388" s="5" t="s">
        <v>99</v>
      </c>
      <c r="AR388" s="5" t="s">
        <v>99</v>
      </c>
      <c r="AS388" s="5" t="s">
        <v>99</v>
      </c>
      <c r="AT388" s="5" t="s">
        <v>99</v>
      </c>
      <c r="AU388" s="5" t="s">
        <v>99</v>
      </c>
      <c r="AV388" s="5" t="s">
        <v>281</v>
      </c>
      <c r="AW388" s="5" t="s">
        <v>99</v>
      </c>
      <c r="AX388" s="5" t="s">
        <v>99</v>
      </c>
      <c r="AY388" s="5" t="s">
        <v>99</v>
      </c>
      <c r="AZ388" s="5" t="s">
        <v>99</v>
      </c>
      <c r="BA388" s="5" t="s">
        <v>99</v>
      </c>
      <c r="BB388" s="5" t="s">
        <v>99</v>
      </c>
      <c r="BC388" s="5" t="s">
        <v>99</v>
      </c>
      <c r="BD388" s="5" t="s">
        <v>99</v>
      </c>
      <c r="BE388" s="5" t="s">
        <v>312</v>
      </c>
      <c r="BF388" s="5" t="s">
        <v>99</v>
      </c>
      <c r="BG388" s="5" t="s">
        <v>99</v>
      </c>
      <c r="BH388" s="5" t="s">
        <v>99</v>
      </c>
      <c r="BI388" s="5" t="s">
        <v>99</v>
      </c>
      <c r="BJ388" s="5" t="s">
        <v>99</v>
      </c>
      <c r="BK388" s="5" t="s">
        <v>112</v>
      </c>
      <c r="BL388" s="5" t="s">
        <v>99</v>
      </c>
      <c r="BM388" s="5" t="s">
        <v>99</v>
      </c>
      <c r="BN388" s="5" t="s">
        <v>209</v>
      </c>
      <c r="BO388" s="5" t="s">
        <v>99</v>
      </c>
      <c r="BP388" s="5" t="s">
        <v>3396</v>
      </c>
      <c r="BQ388" s="5" t="s">
        <v>113</v>
      </c>
      <c r="BR388" s="5" t="s">
        <v>361</v>
      </c>
      <c r="BS388" s="5" t="s">
        <v>99</v>
      </c>
      <c r="BT388" s="5" t="s">
        <v>99</v>
      </c>
      <c r="BU388" s="5" t="s">
        <v>99</v>
      </c>
      <c r="BV388" s="5" t="s">
        <v>99</v>
      </c>
      <c r="BW388" s="5" t="s">
        <v>99</v>
      </c>
      <c r="BX388" s="5" t="s">
        <v>99</v>
      </c>
      <c r="BY388" s="5" t="s">
        <v>99</v>
      </c>
      <c r="BZ388" s="5" t="s">
        <v>99</v>
      </c>
      <c r="CA388" s="5" t="s">
        <v>99</v>
      </c>
      <c r="CB388" s="5" t="s">
        <v>99</v>
      </c>
      <c r="CC388" s="5" t="s">
        <v>99</v>
      </c>
      <c r="CD388" s="5" t="s">
        <v>99</v>
      </c>
      <c r="CE388" s="5" t="s">
        <v>99</v>
      </c>
      <c r="CF388" s="5" t="s">
        <v>99</v>
      </c>
      <c r="CG388" s="5" t="s">
        <v>99</v>
      </c>
      <c r="CH388" s="5" t="s">
        <v>99</v>
      </c>
      <c r="CI388" s="5" t="s">
        <v>99</v>
      </c>
      <c r="CJ388" s="5" t="s">
        <v>99</v>
      </c>
      <c r="CK388" s="28" t="s">
        <v>3397</v>
      </c>
      <c r="CL388" s="5" t="s">
        <v>99</v>
      </c>
      <c r="CM388" s="5" t="s">
        <v>99</v>
      </c>
      <c r="CN388" s="5" t="s">
        <v>99</v>
      </c>
      <c r="CO388" s="5" t="s">
        <v>99</v>
      </c>
      <c r="CP388" s="13" t="s">
        <v>3398</v>
      </c>
      <c r="CQ388" s="6"/>
      <c r="CR388" s="6"/>
      <c r="CS388" s="6"/>
      <c r="CT388" s="6"/>
      <c r="CU388" s="6"/>
      <c r="CV388" s="6"/>
      <c r="CW388" s="6"/>
      <c r="CX388" s="6"/>
      <c r="CY388" s="6"/>
      <c r="CZ388" s="6"/>
    </row>
    <row r="389">
      <c r="A389" s="5" t="s">
        <v>94</v>
      </c>
      <c r="B389" s="5" t="s">
        <v>1487</v>
      </c>
      <c r="C389" s="5" t="s">
        <v>3359</v>
      </c>
      <c r="D389" s="5">
        <v>57962.0</v>
      </c>
      <c r="E389" s="5" t="s">
        <v>1933</v>
      </c>
      <c r="F389" s="5">
        <v>2017.0</v>
      </c>
      <c r="G389" s="5" t="s">
        <v>143</v>
      </c>
      <c r="H389" s="5">
        <v>26.0</v>
      </c>
      <c r="I389" s="5" t="s">
        <v>144</v>
      </c>
      <c r="J389" s="5" t="s">
        <v>118</v>
      </c>
      <c r="K389" s="5" t="s">
        <v>319</v>
      </c>
      <c r="L389" s="5" t="s">
        <v>99</v>
      </c>
      <c r="M389" s="5" t="s">
        <v>319</v>
      </c>
      <c r="N389" s="5">
        <v>6.0</v>
      </c>
      <c r="O389" s="28" t="s">
        <v>3399</v>
      </c>
      <c r="P389" s="5" t="s">
        <v>3400</v>
      </c>
      <c r="Q389" s="5" t="s">
        <v>1662</v>
      </c>
      <c r="R389" s="5" t="s">
        <v>1632</v>
      </c>
      <c r="S389" s="5" t="s">
        <v>3401</v>
      </c>
      <c r="T389" s="5">
        <v>44.854525</v>
      </c>
      <c r="U389" s="5">
        <v>-122.108726</v>
      </c>
      <c r="V389" s="6"/>
      <c r="W389" s="5">
        <v>3833.0</v>
      </c>
      <c r="X389" s="5">
        <v>2145.0</v>
      </c>
      <c r="Y389" s="5" t="s">
        <v>99</v>
      </c>
      <c r="Z389" s="5" t="s">
        <v>99</v>
      </c>
      <c r="AA389" s="5" t="s">
        <v>150</v>
      </c>
      <c r="AB389" s="5">
        <v>12.0</v>
      </c>
      <c r="AC389" s="5" t="s">
        <v>561</v>
      </c>
      <c r="AD389" s="5" t="s">
        <v>2188</v>
      </c>
      <c r="AE389" s="5" t="s">
        <v>99</v>
      </c>
      <c r="AF389" s="5" t="s">
        <v>99</v>
      </c>
      <c r="AG389" s="5" t="s">
        <v>99</v>
      </c>
      <c r="AH389" s="27">
        <f t="shared" si="98"/>
        <v>365.76</v>
      </c>
      <c r="AI389" s="22">
        <v>1200.0</v>
      </c>
      <c r="AJ389" s="24">
        <f t="shared" si="99"/>
        <v>400</v>
      </c>
      <c r="AK389" s="5" t="s">
        <v>99</v>
      </c>
      <c r="AL389" s="5" t="s">
        <v>99</v>
      </c>
      <c r="AM389" s="5" t="s">
        <v>99</v>
      </c>
      <c r="AN389" s="5" t="s">
        <v>99</v>
      </c>
      <c r="AO389" s="5" t="s">
        <v>99</v>
      </c>
      <c r="AP389" s="5" t="s">
        <v>99</v>
      </c>
      <c r="AQ389" s="5" t="s">
        <v>99</v>
      </c>
      <c r="AR389" s="5" t="s">
        <v>99</v>
      </c>
      <c r="AS389" s="5" t="s">
        <v>99</v>
      </c>
      <c r="AT389" s="5" t="s">
        <v>99</v>
      </c>
      <c r="AU389" s="5" t="s">
        <v>99</v>
      </c>
      <c r="AV389" s="5" t="s">
        <v>99</v>
      </c>
      <c r="AW389" s="5" t="s">
        <v>99</v>
      </c>
      <c r="AX389" s="5" t="s">
        <v>99</v>
      </c>
      <c r="AY389" s="5" t="s">
        <v>99</v>
      </c>
      <c r="AZ389" s="5" t="s">
        <v>99</v>
      </c>
      <c r="BA389" s="5" t="s">
        <v>99</v>
      </c>
      <c r="BB389" s="5" t="s">
        <v>99</v>
      </c>
      <c r="BC389" s="5" t="s">
        <v>99</v>
      </c>
      <c r="BD389" s="5" t="s">
        <v>99</v>
      </c>
      <c r="BE389" s="5" t="s">
        <v>99</v>
      </c>
      <c r="BF389" s="5" t="s">
        <v>99</v>
      </c>
      <c r="BG389" s="5" t="s">
        <v>99</v>
      </c>
      <c r="BH389" s="5" t="s">
        <v>99</v>
      </c>
      <c r="BI389" s="5" t="s">
        <v>99</v>
      </c>
      <c r="BJ389" s="5" t="s">
        <v>99</v>
      </c>
      <c r="BK389" s="5" t="s">
        <v>99</v>
      </c>
      <c r="BL389" s="5" t="s">
        <v>99</v>
      </c>
      <c r="BM389" s="5" t="s">
        <v>99</v>
      </c>
      <c r="BN389" s="5" t="s">
        <v>3402</v>
      </c>
      <c r="BO389" s="5" t="s">
        <v>99</v>
      </c>
      <c r="BP389" s="5" t="s">
        <v>99</v>
      </c>
      <c r="BQ389" s="5" t="s">
        <v>99</v>
      </c>
      <c r="BR389" s="5" t="s">
        <v>99</v>
      </c>
      <c r="BS389" s="5" t="s">
        <v>112</v>
      </c>
      <c r="BT389" s="5">
        <v>1.0</v>
      </c>
      <c r="BU389" s="5" t="s">
        <v>99</v>
      </c>
      <c r="BV389" s="5" t="s">
        <v>99</v>
      </c>
      <c r="BW389" s="5" t="s">
        <v>99</v>
      </c>
      <c r="BX389" s="5" t="s">
        <v>99</v>
      </c>
      <c r="BY389" s="5" t="s">
        <v>99</v>
      </c>
      <c r="BZ389" s="5" t="s">
        <v>99</v>
      </c>
      <c r="CA389" s="5" t="s">
        <v>99</v>
      </c>
      <c r="CB389" s="5" t="s">
        <v>99</v>
      </c>
      <c r="CC389" s="5" t="s">
        <v>99</v>
      </c>
      <c r="CD389" s="5" t="s">
        <v>99</v>
      </c>
      <c r="CE389" s="5" t="s">
        <v>99</v>
      </c>
      <c r="CF389" s="5" t="s">
        <v>99</v>
      </c>
      <c r="CG389" s="5" t="s">
        <v>99</v>
      </c>
      <c r="CH389" s="5" t="s">
        <v>99</v>
      </c>
      <c r="CI389" s="5" t="s">
        <v>99</v>
      </c>
      <c r="CJ389" s="5" t="s">
        <v>99</v>
      </c>
      <c r="CK389" s="28" t="s">
        <v>3403</v>
      </c>
      <c r="CL389" s="5" t="s">
        <v>112</v>
      </c>
      <c r="CM389" s="5" t="s">
        <v>99</v>
      </c>
      <c r="CN389" s="5" t="s">
        <v>99</v>
      </c>
      <c r="CO389" s="5" t="s">
        <v>99</v>
      </c>
      <c r="CP389" s="13" t="s">
        <v>3404</v>
      </c>
      <c r="CQ389" s="6"/>
      <c r="CR389" s="6"/>
      <c r="CS389" s="6"/>
      <c r="CT389" s="6"/>
      <c r="CU389" s="6"/>
      <c r="CV389" s="6"/>
      <c r="CW389" s="6"/>
      <c r="CX389" s="6"/>
      <c r="CY389" s="6"/>
      <c r="CZ389" s="6"/>
    </row>
    <row r="390">
      <c r="A390" s="5" t="s">
        <v>94</v>
      </c>
      <c r="B390" s="5" t="s">
        <v>1487</v>
      </c>
      <c r="C390" s="5" t="s">
        <v>3359</v>
      </c>
      <c r="D390" s="5">
        <v>58165.0</v>
      </c>
      <c r="E390" s="5" t="s">
        <v>1933</v>
      </c>
      <c r="F390" s="5">
        <v>2017.0</v>
      </c>
      <c r="G390" s="5" t="s">
        <v>129</v>
      </c>
      <c r="H390" s="5">
        <v>1.0</v>
      </c>
      <c r="I390" s="5" t="s">
        <v>130</v>
      </c>
      <c r="J390" s="5" t="s">
        <v>118</v>
      </c>
      <c r="K390" s="5" t="s">
        <v>193</v>
      </c>
      <c r="L390" s="5" t="s">
        <v>99</v>
      </c>
      <c r="M390" s="5" t="s">
        <v>99</v>
      </c>
      <c r="N390" s="5">
        <v>3.0</v>
      </c>
      <c r="O390" s="28" t="s">
        <v>3405</v>
      </c>
      <c r="P390" s="5" t="s">
        <v>99</v>
      </c>
      <c r="Q390" s="5" t="s">
        <v>3361</v>
      </c>
      <c r="R390" s="5" t="s">
        <v>3381</v>
      </c>
      <c r="S390" s="5" t="s">
        <v>1597</v>
      </c>
      <c r="T390" s="5" t="s">
        <v>99</v>
      </c>
      <c r="U390" s="5" t="s">
        <v>99</v>
      </c>
      <c r="V390" s="6"/>
      <c r="W390" s="5" t="s">
        <v>99</v>
      </c>
      <c r="X390" s="5">
        <v>1900.0</v>
      </c>
      <c r="Y390" s="5" t="s">
        <v>99</v>
      </c>
      <c r="Z390" s="5" t="s">
        <v>99</v>
      </c>
      <c r="AA390" s="5" t="s">
        <v>1834</v>
      </c>
      <c r="AB390" s="5">
        <v>0.0</v>
      </c>
      <c r="AC390" s="5" t="s">
        <v>3406</v>
      </c>
      <c r="AD390" s="5" t="s">
        <v>3407</v>
      </c>
      <c r="AE390" s="5" t="s">
        <v>99</v>
      </c>
      <c r="AF390" s="5" t="s">
        <v>99</v>
      </c>
      <c r="AG390" s="5">
        <v>15.0</v>
      </c>
      <c r="AH390" s="27">
        <f t="shared" si="98"/>
        <v>114.3</v>
      </c>
      <c r="AI390" s="22">
        <v>375.0</v>
      </c>
      <c r="AJ390" s="24">
        <f t="shared" si="99"/>
        <v>125</v>
      </c>
      <c r="AK390" s="5" t="s">
        <v>99</v>
      </c>
      <c r="AL390" s="5" t="s">
        <v>99</v>
      </c>
      <c r="AM390" s="5" t="s">
        <v>99</v>
      </c>
      <c r="AN390" s="5" t="s">
        <v>99</v>
      </c>
      <c r="AO390" s="5" t="s">
        <v>99</v>
      </c>
      <c r="AP390" s="5" t="s">
        <v>99</v>
      </c>
      <c r="AQ390" s="5" t="s">
        <v>99</v>
      </c>
      <c r="AR390" s="5" t="s">
        <v>99</v>
      </c>
      <c r="AS390" s="5" t="s">
        <v>99</v>
      </c>
      <c r="AT390" s="5" t="s">
        <v>99</v>
      </c>
      <c r="AU390" s="5" t="s">
        <v>99</v>
      </c>
      <c r="AV390" s="5" t="s">
        <v>99</v>
      </c>
      <c r="AW390" s="5" t="s">
        <v>99</v>
      </c>
      <c r="AX390" s="5" t="s">
        <v>99</v>
      </c>
      <c r="AY390" s="5" t="s">
        <v>99</v>
      </c>
      <c r="AZ390" s="5" t="s">
        <v>99</v>
      </c>
      <c r="BA390" s="5" t="s">
        <v>99</v>
      </c>
      <c r="BB390" s="5" t="s">
        <v>99</v>
      </c>
      <c r="BC390" s="5" t="s">
        <v>99</v>
      </c>
      <c r="BD390" s="5" t="s">
        <v>99</v>
      </c>
      <c r="BE390" s="5" t="s">
        <v>99</v>
      </c>
      <c r="BF390" s="5" t="s">
        <v>99</v>
      </c>
      <c r="BG390" s="5" t="s">
        <v>99</v>
      </c>
      <c r="BH390" s="5" t="s">
        <v>99</v>
      </c>
      <c r="BI390" s="5" t="s">
        <v>99</v>
      </c>
      <c r="BJ390" s="5" t="s">
        <v>99</v>
      </c>
      <c r="BK390" s="5" t="s">
        <v>99</v>
      </c>
      <c r="BL390" s="5" t="s">
        <v>99</v>
      </c>
      <c r="BM390" s="5" t="s">
        <v>99</v>
      </c>
      <c r="BN390" s="5" t="s">
        <v>99</v>
      </c>
      <c r="BO390" s="5" t="s">
        <v>99</v>
      </c>
      <c r="BP390" s="5" t="s">
        <v>99</v>
      </c>
      <c r="BQ390" s="5" t="s">
        <v>99</v>
      </c>
      <c r="BR390" s="5" t="s">
        <v>1307</v>
      </c>
      <c r="BS390" s="5" t="s">
        <v>99</v>
      </c>
      <c r="BT390" s="5" t="s">
        <v>99</v>
      </c>
      <c r="BU390" s="5" t="s">
        <v>99</v>
      </c>
      <c r="BV390" s="5" t="s">
        <v>99</v>
      </c>
      <c r="BW390" s="5" t="s">
        <v>99</v>
      </c>
      <c r="BX390" s="5" t="s">
        <v>99</v>
      </c>
      <c r="BY390" s="5" t="s">
        <v>99</v>
      </c>
      <c r="BZ390" s="5" t="s">
        <v>99</v>
      </c>
      <c r="CA390" s="5" t="s">
        <v>99</v>
      </c>
      <c r="CB390" s="5" t="s">
        <v>99</v>
      </c>
      <c r="CC390" s="5" t="s">
        <v>99</v>
      </c>
      <c r="CD390" s="5" t="s">
        <v>99</v>
      </c>
      <c r="CE390" s="5" t="s">
        <v>99</v>
      </c>
      <c r="CF390" s="5" t="s">
        <v>99</v>
      </c>
      <c r="CG390" s="5" t="s">
        <v>99</v>
      </c>
      <c r="CH390" s="5" t="s">
        <v>99</v>
      </c>
      <c r="CI390" s="5" t="s">
        <v>99</v>
      </c>
      <c r="CJ390" s="5" t="s">
        <v>3408</v>
      </c>
      <c r="CK390" s="28" t="s">
        <v>3409</v>
      </c>
      <c r="CL390" s="5" t="s">
        <v>99</v>
      </c>
      <c r="CM390" s="5" t="s">
        <v>99</v>
      </c>
      <c r="CN390" s="5" t="s">
        <v>99</v>
      </c>
      <c r="CO390" s="5" t="s">
        <v>99</v>
      </c>
      <c r="CP390" s="13" t="s">
        <v>3410</v>
      </c>
      <c r="CQ390" s="6"/>
      <c r="CR390" s="6"/>
      <c r="CS390" s="6"/>
      <c r="CT390" s="6"/>
      <c r="CU390" s="6"/>
      <c r="CV390" s="6"/>
      <c r="CW390" s="6"/>
      <c r="CX390" s="6"/>
      <c r="CY390" s="6"/>
      <c r="CZ390" s="6"/>
    </row>
    <row r="391">
      <c r="A391" s="5" t="s">
        <v>94</v>
      </c>
      <c r="B391" s="5" t="s">
        <v>1487</v>
      </c>
      <c r="C391" s="5" t="s">
        <v>1266</v>
      </c>
      <c r="D391" s="5">
        <v>700.0</v>
      </c>
      <c r="E391" s="5" t="s">
        <v>97</v>
      </c>
      <c r="F391" s="5">
        <v>1969.0</v>
      </c>
      <c r="G391" s="5" t="s">
        <v>665</v>
      </c>
      <c r="H391" s="5" t="s">
        <v>99</v>
      </c>
      <c r="I391" s="5" t="s">
        <v>208</v>
      </c>
      <c r="J391" s="5" t="s">
        <v>101</v>
      </c>
      <c r="K391" s="5" t="s">
        <v>102</v>
      </c>
      <c r="L391" s="5" t="s">
        <v>99</v>
      </c>
      <c r="M391" s="5" t="s">
        <v>131</v>
      </c>
      <c r="N391" s="5">
        <v>1.0</v>
      </c>
      <c r="O391" s="28" t="s">
        <v>3411</v>
      </c>
      <c r="P391" s="5" t="s">
        <v>3412</v>
      </c>
      <c r="Q391" s="5" t="s">
        <v>3413</v>
      </c>
      <c r="R391" s="5" t="s">
        <v>99</v>
      </c>
      <c r="S391" s="5" t="s">
        <v>99</v>
      </c>
      <c r="T391" s="5" t="s">
        <v>99</v>
      </c>
      <c r="U391" s="5" t="s">
        <v>99</v>
      </c>
      <c r="V391" s="6"/>
      <c r="W391" s="5" t="s">
        <v>99</v>
      </c>
      <c r="X391" s="5" t="s">
        <v>99</v>
      </c>
      <c r="Y391" s="5" t="s">
        <v>99</v>
      </c>
      <c r="Z391" s="5" t="s">
        <v>99</v>
      </c>
      <c r="AA391" s="5" t="s">
        <v>99</v>
      </c>
      <c r="AB391" s="5" t="s">
        <v>99</v>
      </c>
      <c r="AC391" s="5" t="s">
        <v>922</v>
      </c>
      <c r="AD391" s="5" t="s">
        <v>3414</v>
      </c>
      <c r="AE391" s="5" t="s">
        <v>99</v>
      </c>
      <c r="AF391" s="5" t="s">
        <v>99</v>
      </c>
      <c r="AG391" s="5" t="s">
        <v>99</v>
      </c>
      <c r="AH391" s="27">
        <f t="shared" si="98"/>
        <v>114.3</v>
      </c>
      <c r="AI391" s="22">
        <v>375.0</v>
      </c>
      <c r="AJ391" s="24">
        <f t="shared" si="99"/>
        <v>125</v>
      </c>
      <c r="AK391" s="5" t="s">
        <v>99</v>
      </c>
      <c r="AL391" s="5">
        <v>1.0</v>
      </c>
      <c r="AM391" s="5">
        <v>8.0</v>
      </c>
      <c r="AN391" s="5" t="s">
        <v>99</v>
      </c>
      <c r="AO391" s="5" t="s">
        <v>99</v>
      </c>
      <c r="AP391" s="5" t="s">
        <v>99</v>
      </c>
      <c r="AQ391" s="5" t="s">
        <v>99</v>
      </c>
      <c r="AR391" s="5" t="s">
        <v>99</v>
      </c>
      <c r="AS391" s="5" t="s">
        <v>99</v>
      </c>
      <c r="AT391" s="5" t="s">
        <v>99</v>
      </c>
      <c r="AU391" s="5" t="s">
        <v>99</v>
      </c>
      <c r="AV391" s="5" t="s">
        <v>281</v>
      </c>
      <c r="AW391" s="5" t="s">
        <v>99</v>
      </c>
      <c r="AX391" s="5" t="s">
        <v>99</v>
      </c>
      <c r="AY391" s="5" t="s">
        <v>99</v>
      </c>
      <c r="AZ391" s="5" t="s">
        <v>99</v>
      </c>
      <c r="BA391" s="5" t="s">
        <v>99</v>
      </c>
      <c r="BB391" s="5" t="s">
        <v>99</v>
      </c>
      <c r="BC391" s="5" t="s">
        <v>99</v>
      </c>
      <c r="BD391" s="5" t="s">
        <v>99</v>
      </c>
      <c r="BE391" s="5" t="s">
        <v>3415</v>
      </c>
      <c r="BF391" s="5" t="s">
        <v>614</v>
      </c>
      <c r="BG391" s="5" t="s">
        <v>300</v>
      </c>
      <c r="BH391" s="5" t="s">
        <v>99</v>
      </c>
      <c r="BI391" s="5" t="s">
        <v>99</v>
      </c>
      <c r="BJ391" s="5" t="s">
        <v>681</v>
      </c>
      <c r="BK391" s="5" t="s">
        <v>99</v>
      </c>
      <c r="BL391" s="5" t="s">
        <v>3416</v>
      </c>
      <c r="BM391" s="5" t="s">
        <v>99</v>
      </c>
      <c r="BN391" s="5" t="s">
        <v>3417</v>
      </c>
      <c r="BO391" s="5" t="s">
        <v>99</v>
      </c>
      <c r="BP391" s="5" t="s">
        <v>3418</v>
      </c>
      <c r="BQ391" s="5" t="s">
        <v>113</v>
      </c>
      <c r="BR391" s="5" t="s">
        <v>99</v>
      </c>
      <c r="BS391" s="5" t="s">
        <v>99</v>
      </c>
      <c r="BT391" s="5" t="s">
        <v>99</v>
      </c>
      <c r="BU391" s="5" t="s">
        <v>99</v>
      </c>
      <c r="BV391" s="5" t="s">
        <v>99</v>
      </c>
      <c r="BW391" s="5" t="s">
        <v>99</v>
      </c>
      <c r="BX391" s="5" t="s">
        <v>99</v>
      </c>
      <c r="BY391" s="5" t="s">
        <v>99</v>
      </c>
      <c r="BZ391" s="5" t="s">
        <v>99</v>
      </c>
      <c r="CA391" s="5" t="s">
        <v>99</v>
      </c>
      <c r="CB391" s="5" t="s">
        <v>99</v>
      </c>
      <c r="CC391" s="5" t="s">
        <v>99</v>
      </c>
      <c r="CD391" s="5" t="s">
        <v>99</v>
      </c>
      <c r="CE391" s="5" t="s">
        <v>99</v>
      </c>
      <c r="CF391" s="5" t="s">
        <v>99</v>
      </c>
      <c r="CG391" s="5" t="s">
        <v>99</v>
      </c>
      <c r="CH391" s="5" t="s">
        <v>99</v>
      </c>
      <c r="CI391" s="5" t="s">
        <v>99</v>
      </c>
      <c r="CJ391" s="5" t="s">
        <v>99</v>
      </c>
      <c r="CK391" s="5" t="s">
        <v>99</v>
      </c>
      <c r="CL391" s="5" t="s">
        <v>99</v>
      </c>
      <c r="CM391" s="5" t="s">
        <v>99</v>
      </c>
      <c r="CN391" s="5" t="s">
        <v>99</v>
      </c>
      <c r="CO391" s="5" t="s">
        <v>99</v>
      </c>
      <c r="CP391" s="13" t="s">
        <v>3419</v>
      </c>
      <c r="CQ391" s="6"/>
      <c r="CR391" s="6"/>
      <c r="CS391" s="6"/>
      <c r="CT391" s="6"/>
      <c r="CU391" s="6"/>
      <c r="CV391" s="6"/>
      <c r="CW391" s="6"/>
      <c r="CX391" s="6"/>
      <c r="CY391" s="6"/>
      <c r="CZ391" s="6"/>
    </row>
    <row r="392">
      <c r="A392" s="5" t="s">
        <v>94</v>
      </c>
      <c r="B392" s="5" t="s">
        <v>1487</v>
      </c>
      <c r="C392" s="5" t="s">
        <v>1266</v>
      </c>
      <c r="D392" s="5">
        <v>191.0</v>
      </c>
      <c r="E392" s="5" t="s">
        <v>99</v>
      </c>
      <c r="F392" s="5" t="s">
        <v>3420</v>
      </c>
      <c r="G392" s="5" t="s">
        <v>99</v>
      </c>
      <c r="H392" s="5" t="s">
        <v>99</v>
      </c>
      <c r="I392" s="5" t="s">
        <v>144</v>
      </c>
      <c r="J392" s="5" t="s">
        <v>101</v>
      </c>
      <c r="K392" s="5" t="s">
        <v>102</v>
      </c>
      <c r="L392" s="5" t="s">
        <v>99</v>
      </c>
      <c r="M392" s="5" t="s">
        <v>209</v>
      </c>
      <c r="N392" s="5">
        <v>2.0</v>
      </c>
      <c r="O392" s="28" t="s">
        <v>3421</v>
      </c>
      <c r="P392" s="5" t="s">
        <v>99</v>
      </c>
      <c r="Q392" s="5" t="s">
        <v>3422</v>
      </c>
      <c r="R392" s="5" t="s">
        <v>3423</v>
      </c>
      <c r="S392" s="5" t="s">
        <v>3123</v>
      </c>
      <c r="T392" s="5" t="s">
        <v>99</v>
      </c>
      <c r="U392" s="5" t="s">
        <v>99</v>
      </c>
      <c r="V392" s="6"/>
      <c r="W392" s="5" t="s">
        <v>99</v>
      </c>
      <c r="X392" s="5" t="s">
        <v>99</v>
      </c>
      <c r="Y392" s="5" t="s">
        <v>99</v>
      </c>
      <c r="Z392" s="5" t="s">
        <v>161</v>
      </c>
      <c r="AA392" s="5" t="s">
        <v>99</v>
      </c>
      <c r="AB392" s="5" t="s">
        <v>99</v>
      </c>
      <c r="AC392" s="5" t="s">
        <v>279</v>
      </c>
      <c r="AD392" s="5" t="s">
        <v>99</v>
      </c>
      <c r="AE392" s="5" t="s">
        <v>99</v>
      </c>
      <c r="AF392" s="5" t="s">
        <v>99</v>
      </c>
      <c r="AG392" s="5" t="s">
        <v>99</v>
      </c>
      <c r="AH392" s="5" t="s">
        <v>99</v>
      </c>
      <c r="AI392" s="5" t="s">
        <v>99</v>
      </c>
      <c r="AJ392" s="5" t="s">
        <v>99</v>
      </c>
      <c r="AK392" s="5" t="s">
        <v>99</v>
      </c>
      <c r="AL392" s="5">
        <v>1.0</v>
      </c>
      <c r="AM392" s="5" t="s">
        <v>99</v>
      </c>
      <c r="AN392" s="5" t="s">
        <v>99</v>
      </c>
      <c r="AO392" s="5" t="s">
        <v>99</v>
      </c>
      <c r="AP392" s="5" t="s">
        <v>99</v>
      </c>
      <c r="AQ392" s="5" t="s">
        <v>99</v>
      </c>
      <c r="AR392" s="5" t="s">
        <v>99</v>
      </c>
      <c r="AS392" s="5" t="s">
        <v>99</v>
      </c>
      <c r="AT392" s="5" t="s">
        <v>99</v>
      </c>
      <c r="AU392" s="5" t="s">
        <v>99</v>
      </c>
      <c r="AV392" s="5" t="s">
        <v>110</v>
      </c>
      <c r="AW392" s="5" t="s">
        <v>99</v>
      </c>
      <c r="AX392" s="5" t="s">
        <v>99</v>
      </c>
      <c r="AY392" s="5" t="s">
        <v>99</v>
      </c>
      <c r="AZ392" s="5" t="s">
        <v>99</v>
      </c>
      <c r="BA392" s="5" t="s">
        <v>99</v>
      </c>
      <c r="BB392" s="5" t="s">
        <v>99</v>
      </c>
      <c r="BC392" s="5" t="s">
        <v>99</v>
      </c>
      <c r="BD392" s="5" t="s">
        <v>99</v>
      </c>
      <c r="BE392" s="5" t="s">
        <v>99</v>
      </c>
      <c r="BF392" s="5" t="s">
        <v>99</v>
      </c>
      <c r="BG392" s="5" t="s">
        <v>99</v>
      </c>
      <c r="BH392" s="5" t="s">
        <v>99</v>
      </c>
      <c r="BI392" s="5" t="s">
        <v>3424</v>
      </c>
      <c r="BJ392" s="5" t="s">
        <v>681</v>
      </c>
      <c r="BK392" s="5" t="s">
        <v>99</v>
      </c>
      <c r="BL392" s="5" t="s">
        <v>99</v>
      </c>
      <c r="BM392" s="5" t="s">
        <v>99</v>
      </c>
      <c r="BN392" s="5" t="s">
        <v>209</v>
      </c>
      <c r="BO392" s="5" t="s">
        <v>99</v>
      </c>
      <c r="BP392" s="5" t="s">
        <v>209</v>
      </c>
      <c r="BQ392" s="5" t="s">
        <v>113</v>
      </c>
      <c r="BR392" s="5" t="s">
        <v>99</v>
      </c>
      <c r="BS392" s="5" t="s">
        <v>99</v>
      </c>
      <c r="BT392" s="5" t="s">
        <v>99</v>
      </c>
      <c r="BU392" s="5" t="s">
        <v>99</v>
      </c>
      <c r="BV392" s="5" t="s">
        <v>99</v>
      </c>
      <c r="BW392" s="5" t="s">
        <v>99</v>
      </c>
      <c r="BX392" s="5" t="s">
        <v>99</v>
      </c>
      <c r="BY392" s="5" t="s">
        <v>99</v>
      </c>
      <c r="BZ392" s="5" t="s">
        <v>99</v>
      </c>
      <c r="CA392" s="5" t="s">
        <v>99</v>
      </c>
      <c r="CB392" s="5" t="s">
        <v>99</v>
      </c>
      <c r="CC392" s="5" t="s">
        <v>99</v>
      </c>
      <c r="CD392" s="5" t="s">
        <v>99</v>
      </c>
      <c r="CE392" s="5" t="s">
        <v>99</v>
      </c>
      <c r="CF392" s="5" t="s">
        <v>99</v>
      </c>
      <c r="CG392" s="5" t="s">
        <v>99</v>
      </c>
      <c r="CH392" s="5" t="s">
        <v>99</v>
      </c>
      <c r="CI392" s="5" t="s">
        <v>99</v>
      </c>
      <c r="CJ392" s="5" t="s">
        <v>99</v>
      </c>
      <c r="CK392" s="28" t="s">
        <v>3425</v>
      </c>
      <c r="CL392" s="5" t="s">
        <v>99</v>
      </c>
      <c r="CM392" s="5" t="s">
        <v>99</v>
      </c>
      <c r="CN392" s="5" t="s">
        <v>99</v>
      </c>
      <c r="CO392" s="5" t="s">
        <v>99</v>
      </c>
      <c r="CP392" s="13" t="s">
        <v>3426</v>
      </c>
      <c r="CQ392" s="6"/>
      <c r="CR392" s="6"/>
      <c r="CS392" s="6"/>
      <c r="CT392" s="6"/>
      <c r="CU392" s="6"/>
      <c r="CV392" s="6"/>
      <c r="CW392" s="6"/>
      <c r="CX392" s="6"/>
      <c r="CY392" s="6"/>
      <c r="CZ392" s="6"/>
    </row>
    <row r="393">
      <c r="A393" s="5" t="s">
        <v>94</v>
      </c>
      <c r="B393" s="5" t="s">
        <v>1487</v>
      </c>
      <c r="C393" s="5" t="s">
        <v>1266</v>
      </c>
      <c r="D393" s="5">
        <v>7148.0</v>
      </c>
      <c r="E393" s="5" t="s">
        <v>97</v>
      </c>
      <c r="F393" s="5">
        <v>1993.0</v>
      </c>
      <c r="G393" s="5" t="s">
        <v>129</v>
      </c>
      <c r="H393" s="5" t="s">
        <v>99</v>
      </c>
      <c r="I393" s="5" t="s">
        <v>130</v>
      </c>
      <c r="J393" s="5" t="s">
        <v>118</v>
      </c>
      <c r="K393" s="5" t="s">
        <v>145</v>
      </c>
      <c r="L393" s="5" t="s">
        <v>99</v>
      </c>
      <c r="M393" s="5" t="s">
        <v>99</v>
      </c>
      <c r="N393" s="5">
        <v>3.0</v>
      </c>
      <c r="O393" s="28" t="s">
        <v>3427</v>
      </c>
      <c r="P393" s="5" t="s">
        <v>3428</v>
      </c>
      <c r="Q393" s="5" t="s">
        <v>3413</v>
      </c>
      <c r="R393" s="5" t="s">
        <v>2530</v>
      </c>
      <c r="S393" s="5" t="s">
        <v>3429</v>
      </c>
      <c r="T393" s="5" t="s">
        <v>99</v>
      </c>
      <c r="U393" s="5" t="s">
        <v>99</v>
      </c>
      <c r="V393" s="6"/>
      <c r="W393" s="5" t="s">
        <v>99</v>
      </c>
      <c r="X393" s="5" t="s">
        <v>99</v>
      </c>
      <c r="Y393" s="5" t="s">
        <v>99</v>
      </c>
      <c r="Z393" s="5" t="s">
        <v>255</v>
      </c>
      <c r="AA393" s="5" t="s">
        <v>99</v>
      </c>
      <c r="AB393" s="5" t="s">
        <v>99</v>
      </c>
      <c r="AC393" s="5" t="s">
        <v>561</v>
      </c>
      <c r="AD393" s="5" t="s">
        <v>99</v>
      </c>
      <c r="AE393" s="5" t="s">
        <v>99</v>
      </c>
      <c r="AF393" s="5" t="s">
        <v>99</v>
      </c>
      <c r="AG393" s="5" t="s">
        <v>99</v>
      </c>
      <c r="AH393" s="27">
        <f t="shared" ref="AH393:AH394" si="100">CONVERT(AI393, "ft", "m")</f>
        <v>0.3048</v>
      </c>
      <c r="AI393" s="22">
        <v>1.0</v>
      </c>
      <c r="AJ393" s="24">
        <f t="shared" ref="AJ393:AJ394" si="101">CONVERT(AI393, "ft", "yd")</f>
        <v>0.3333333333</v>
      </c>
      <c r="AK393" s="5" t="s">
        <v>99</v>
      </c>
      <c r="AL393" s="5" t="s">
        <v>99</v>
      </c>
      <c r="AM393" s="5" t="s">
        <v>99</v>
      </c>
      <c r="AN393" s="5" t="s">
        <v>99</v>
      </c>
      <c r="AO393" s="5" t="s">
        <v>99</v>
      </c>
      <c r="AP393" s="5" t="s">
        <v>99</v>
      </c>
      <c r="AQ393" s="5" t="s">
        <v>99</v>
      </c>
      <c r="AR393" s="5" t="s">
        <v>99</v>
      </c>
      <c r="AS393" s="5" t="s">
        <v>99</v>
      </c>
      <c r="AT393" s="5" t="s">
        <v>99</v>
      </c>
      <c r="AU393" s="5" t="s">
        <v>99</v>
      </c>
      <c r="AV393" s="5" t="s">
        <v>99</v>
      </c>
      <c r="AW393" s="5" t="s">
        <v>99</v>
      </c>
      <c r="AX393" s="5" t="s">
        <v>99</v>
      </c>
      <c r="AY393" s="5" t="s">
        <v>99</v>
      </c>
      <c r="AZ393" s="5" t="s">
        <v>99</v>
      </c>
      <c r="BA393" s="5" t="s">
        <v>99</v>
      </c>
      <c r="BB393" s="5" t="s">
        <v>99</v>
      </c>
      <c r="BC393" s="5" t="s">
        <v>99</v>
      </c>
      <c r="BD393" s="5" t="s">
        <v>99</v>
      </c>
      <c r="BE393" s="5" t="s">
        <v>99</v>
      </c>
      <c r="BF393" s="5" t="s">
        <v>99</v>
      </c>
      <c r="BG393" s="5" t="s">
        <v>99</v>
      </c>
      <c r="BH393" s="5" t="s">
        <v>99</v>
      </c>
      <c r="BI393" s="5" t="s">
        <v>99</v>
      </c>
      <c r="BJ393" s="5" t="s">
        <v>99</v>
      </c>
      <c r="BK393" s="5" t="s">
        <v>99</v>
      </c>
      <c r="BL393" s="5" t="s">
        <v>99</v>
      </c>
      <c r="BM393" s="5" t="s">
        <v>99</v>
      </c>
      <c r="BN393" s="5" t="s">
        <v>3430</v>
      </c>
      <c r="BO393" s="5" t="s">
        <v>99</v>
      </c>
      <c r="BP393" s="5" t="s">
        <v>99</v>
      </c>
      <c r="BQ393" s="5" t="s">
        <v>113</v>
      </c>
      <c r="BR393" s="5" t="s">
        <v>99</v>
      </c>
      <c r="BS393" s="5" t="s">
        <v>99</v>
      </c>
      <c r="BT393" s="5" t="s">
        <v>99</v>
      </c>
      <c r="BU393" s="5">
        <v>1.0</v>
      </c>
      <c r="BV393" s="5" t="s">
        <v>99</v>
      </c>
      <c r="BW393" s="5" t="s">
        <v>99</v>
      </c>
      <c r="BX393" s="5">
        <v>18.0</v>
      </c>
      <c r="BY393" s="5" t="s">
        <v>99</v>
      </c>
      <c r="BZ393" s="5" t="s">
        <v>99</v>
      </c>
      <c r="CA393" s="5" t="s">
        <v>99</v>
      </c>
      <c r="CB393" s="5" t="s">
        <v>99</v>
      </c>
      <c r="CC393" s="5" t="s">
        <v>99</v>
      </c>
      <c r="CD393" s="5" t="s">
        <v>99</v>
      </c>
      <c r="CE393" s="5" t="s">
        <v>99</v>
      </c>
      <c r="CF393" s="5" t="s">
        <v>99</v>
      </c>
      <c r="CG393" s="5" t="s">
        <v>99</v>
      </c>
      <c r="CH393" s="5" t="s">
        <v>99</v>
      </c>
      <c r="CI393" s="5">
        <v>4.5</v>
      </c>
      <c r="CJ393" s="5" t="s">
        <v>3431</v>
      </c>
      <c r="CK393" s="28" t="s">
        <v>3432</v>
      </c>
      <c r="CL393" s="5" t="s">
        <v>99</v>
      </c>
      <c r="CM393" s="5" t="s">
        <v>99</v>
      </c>
      <c r="CN393" s="5" t="s">
        <v>99</v>
      </c>
      <c r="CO393" s="5" t="s">
        <v>99</v>
      </c>
      <c r="CP393" s="13" t="s">
        <v>3433</v>
      </c>
      <c r="CQ393" s="6"/>
      <c r="CR393" s="6"/>
      <c r="CS393" s="6"/>
      <c r="CT393" s="6"/>
      <c r="CU393" s="6"/>
      <c r="CV393" s="6"/>
      <c r="CW393" s="6"/>
      <c r="CX393" s="6"/>
      <c r="CY393" s="6"/>
      <c r="CZ393" s="6"/>
    </row>
    <row r="394">
      <c r="A394" s="5" t="s">
        <v>94</v>
      </c>
      <c r="B394" s="5" t="s">
        <v>1487</v>
      </c>
      <c r="C394" s="5" t="s">
        <v>1266</v>
      </c>
      <c r="D394" s="5">
        <v>64019.0</v>
      </c>
      <c r="E394" s="5" t="s">
        <v>1933</v>
      </c>
      <c r="F394" s="5">
        <v>1997.0</v>
      </c>
      <c r="G394" s="5" t="s">
        <v>157</v>
      </c>
      <c r="H394" s="5" t="s">
        <v>99</v>
      </c>
      <c r="I394" s="5" t="s">
        <v>144</v>
      </c>
      <c r="J394" s="5" t="s">
        <v>101</v>
      </c>
      <c r="K394" s="5" t="s">
        <v>102</v>
      </c>
      <c r="L394" s="5" t="s">
        <v>99</v>
      </c>
      <c r="M394" s="5" t="s">
        <v>131</v>
      </c>
      <c r="N394" s="5">
        <v>2.0</v>
      </c>
      <c r="O394" s="28" t="s">
        <v>3434</v>
      </c>
      <c r="P394" s="5" t="s">
        <v>99</v>
      </c>
      <c r="Q394" s="5" t="s">
        <v>3435</v>
      </c>
      <c r="R394" s="5" t="s">
        <v>3436</v>
      </c>
      <c r="S394" s="5" t="s">
        <v>99</v>
      </c>
      <c r="T394" s="5" t="s">
        <v>99</v>
      </c>
      <c r="U394" s="5" t="s">
        <v>99</v>
      </c>
      <c r="V394" s="6"/>
      <c r="W394" s="5" t="s">
        <v>99</v>
      </c>
      <c r="X394" s="5">
        <v>1507.0</v>
      </c>
      <c r="Y394" s="5" t="s">
        <v>99</v>
      </c>
      <c r="Z394" s="5" t="s">
        <v>161</v>
      </c>
      <c r="AA394" s="5" t="s">
        <v>99</v>
      </c>
      <c r="AB394" s="5" t="s">
        <v>99</v>
      </c>
      <c r="AC394" s="5" t="s">
        <v>3437</v>
      </c>
      <c r="AD394" s="5" t="s">
        <v>3438</v>
      </c>
      <c r="AE394" s="5" t="s">
        <v>99</v>
      </c>
      <c r="AF394" s="5" t="s">
        <v>99</v>
      </c>
      <c r="AG394" s="6">
        <f t="shared" ref="AG394:AG395" si="102">5/60</f>
        <v>0.08333333333</v>
      </c>
      <c r="AH394" s="27">
        <f t="shared" si="100"/>
        <v>109.728</v>
      </c>
      <c r="AI394" s="22">
        <v>360.0</v>
      </c>
      <c r="AJ394" s="24">
        <f t="shared" si="101"/>
        <v>120</v>
      </c>
      <c r="AK394" s="5" t="s">
        <v>99</v>
      </c>
      <c r="AL394" s="5">
        <v>1.0</v>
      </c>
      <c r="AM394" s="5">
        <v>6.0</v>
      </c>
      <c r="AN394" s="5" t="s">
        <v>99</v>
      </c>
      <c r="AO394" s="5" t="s">
        <v>99</v>
      </c>
      <c r="AP394" s="5" t="s">
        <v>99</v>
      </c>
      <c r="AQ394" s="5" t="s">
        <v>99</v>
      </c>
      <c r="AR394" s="5" t="s">
        <v>99</v>
      </c>
      <c r="AS394" s="5" t="s">
        <v>99</v>
      </c>
      <c r="AT394" s="5" t="s">
        <v>99</v>
      </c>
      <c r="AU394" s="5" t="s">
        <v>99</v>
      </c>
      <c r="AV394" s="5" t="s">
        <v>164</v>
      </c>
      <c r="AW394" s="5" t="s">
        <v>99</v>
      </c>
      <c r="AX394" s="5" t="s">
        <v>99</v>
      </c>
      <c r="AY394" s="5" t="s">
        <v>99</v>
      </c>
      <c r="AZ394" s="5" t="s">
        <v>99</v>
      </c>
      <c r="BA394" s="5" t="s">
        <v>975</v>
      </c>
      <c r="BB394" s="5" t="s">
        <v>99</v>
      </c>
      <c r="BC394" s="5" t="s">
        <v>99</v>
      </c>
      <c r="BD394" s="5" t="s">
        <v>99</v>
      </c>
      <c r="BE394" s="5" t="s">
        <v>99</v>
      </c>
      <c r="BF394" s="5" t="s">
        <v>99</v>
      </c>
      <c r="BG394" s="5" t="s">
        <v>99</v>
      </c>
      <c r="BH394" s="5" t="s">
        <v>99</v>
      </c>
      <c r="BI394" s="5" t="s">
        <v>99</v>
      </c>
      <c r="BJ394" s="5" t="s">
        <v>99</v>
      </c>
      <c r="BK394" s="5" t="s">
        <v>99</v>
      </c>
      <c r="BL394" s="5" t="s">
        <v>99</v>
      </c>
      <c r="BM394" s="5" t="s">
        <v>99</v>
      </c>
      <c r="BN394" s="5" t="s">
        <v>3439</v>
      </c>
      <c r="BO394" s="5" t="s">
        <v>112</v>
      </c>
      <c r="BP394" s="5" t="s">
        <v>3440</v>
      </c>
      <c r="BQ394" s="5" t="s">
        <v>113</v>
      </c>
      <c r="BR394" s="5" t="s">
        <v>99</v>
      </c>
      <c r="BS394" s="5" t="s">
        <v>99</v>
      </c>
      <c r="BT394" s="5" t="s">
        <v>99</v>
      </c>
      <c r="BU394" s="5" t="s">
        <v>99</v>
      </c>
      <c r="BV394" s="5" t="s">
        <v>99</v>
      </c>
      <c r="BW394" s="5" t="s">
        <v>99</v>
      </c>
      <c r="BX394" s="5" t="s">
        <v>99</v>
      </c>
      <c r="BY394" s="5" t="s">
        <v>99</v>
      </c>
      <c r="BZ394" s="5" t="s">
        <v>99</v>
      </c>
      <c r="CA394" s="5" t="s">
        <v>99</v>
      </c>
      <c r="CB394" s="5" t="s">
        <v>99</v>
      </c>
      <c r="CC394" s="5" t="s">
        <v>99</v>
      </c>
      <c r="CD394" s="5" t="s">
        <v>99</v>
      </c>
      <c r="CE394" s="5" t="s">
        <v>99</v>
      </c>
      <c r="CF394" s="5" t="s">
        <v>99</v>
      </c>
      <c r="CG394" s="5" t="s">
        <v>99</v>
      </c>
      <c r="CH394" s="5" t="s">
        <v>99</v>
      </c>
      <c r="CI394" s="5" t="s">
        <v>99</v>
      </c>
      <c r="CJ394" s="5" t="s">
        <v>99</v>
      </c>
      <c r="CK394" s="28" t="s">
        <v>3441</v>
      </c>
      <c r="CL394" s="5" t="s">
        <v>99</v>
      </c>
      <c r="CM394" s="5" t="s">
        <v>99</v>
      </c>
      <c r="CN394" s="5" t="s">
        <v>99</v>
      </c>
      <c r="CO394" s="5" t="s">
        <v>99</v>
      </c>
      <c r="CP394" s="13" t="s">
        <v>3442</v>
      </c>
      <c r="CQ394" s="6"/>
      <c r="CR394" s="6"/>
      <c r="CS394" s="6"/>
      <c r="CT394" s="6"/>
      <c r="CU394" s="6"/>
      <c r="CV394" s="6"/>
      <c r="CW394" s="6"/>
      <c r="CX394" s="6"/>
      <c r="CY394" s="6"/>
      <c r="CZ394" s="6"/>
    </row>
    <row r="395">
      <c r="A395" s="5" t="s">
        <v>94</v>
      </c>
      <c r="B395" s="5" t="s">
        <v>1487</v>
      </c>
      <c r="C395" s="5" t="s">
        <v>1266</v>
      </c>
      <c r="D395" s="5">
        <v>1829.0</v>
      </c>
      <c r="E395" s="5" t="s">
        <v>99</v>
      </c>
      <c r="F395" s="5">
        <v>2000.0</v>
      </c>
      <c r="G395" s="5" t="s">
        <v>485</v>
      </c>
      <c r="H395" s="5" t="s">
        <v>99</v>
      </c>
      <c r="I395" s="5" t="s">
        <v>130</v>
      </c>
      <c r="J395" s="5" t="s">
        <v>101</v>
      </c>
      <c r="K395" s="5" t="s">
        <v>102</v>
      </c>
      <c r="L395" s="5" t="s">
        <v>99</v>
      </c>
      <c r="M395" s="5" t="s">
        <v>131</v>
      </c>
      <c r="N395" s="5">
        <v>1.0</v>
      </c>
      <c r="O395" s="28" t="s">
        <v>3443</v>
      </c>
      <c r="P395" s="28" t="s">
        <v>3444</v>
      </c>
      <c r="Q395" s="5" t="s">
        <v>3435</v>
      </c>
      <c r="R395" s="5" t="s">
        <v>3436</v>
      </c>
      <c r="S395" s="5" t="s">
        <v>99</v>
      </c>
      <c r="T395" s="5" t="s">
        <v>99</v>
      </c>
      <c r="U395" s="5" t="s">
        <v>99</v>
      </c>
      <c r="V395" s="6"/>
      <c r="W395" s="5" t="s">
        <v>99</v>
      </c>
      <c r="X395" s="5">
        <v>2100.0</v>
      </c>
      <c r="Y395" s="5" t="s">
        <v>265</v>
      </c>
      <c r="Z395" s="5" t="s">
        <v>161</v>
      </c>
      <c r="AA395" s="5" t="s">
        <v>99</v>
      </c>
      <c r="AB395" s="5" t="s">
        <v>99</v>
      </c>
      <c r="AC395" s="5" t="s">
        <v>3445</v>
      </c>
      <c r="AD395" s="5" t="s">
        <v>3446</v>
      </c>
      <c r="AE395" s="5" t="s">
        <v>99</v>
      </c>
      <c r="AF395" s="5" t="s">
        <v>99</v>
      </c>
      <c r="AG395" s="6">
        <f t="shared" si="102"/>
        <v>0.08333333333</v>
      </c>
      <c r="AH395" s="15" t="s">
        <v>99</v>
      </c>
      <c r="AI395" s="22" t="s">
        <v>99</v>
      </c>
      <c r="AJ395" s="25" t="s">
        <v>99</v>
      </c>
      <c r="AK395" s="5" t="s">
        <v>99</v>
      </c>
      <c r="AL395" s="5">
        <v>1.0</v>
      </c>
      <c r="AM395" s="5">
        <v>8.0</v>
      </c>
      <c r="AN395" s="5" t="s">
        <v>99</v>
      </c>
      <c r="AO395" s="5" t="s">
        <v>99</v>
      </c>
      <c r="AP395" s="5" t="s">
        <v>99</v>
      </c>
      <c r="AQ395" s="5" t="s">
        <v>99</v>
      </c>
      <c r="AR395" s="5" t="s">
        <v>99</v>
      </c>
      <c r="AS395" s="5" t="s">
        <v>99</v>
      </c>
      <c r="AT395" s="5" t="s">
        <v>99</v>
      </c>
      <c r="AU395" s="5" t="s">
        <v>99</v>
      </c>
      <c r="AV395" s="5" t="s">
        <v>1740</v>
      </c>
      <c r="AW395" s="5">
        <v>4.0</v>
      </c>
      <c r="AX395" s="5" t="s">
        <v>99</v>
      </c>
      <c r="AY395" s="5" t="s">
        <v>99</v>
      </c>
      <c r="AZ395" s="5" t="s">
        <v>2055</v>
      </c>
      <c r="BA395" s="5" t="s">
        <v>975</v>
      </c>
      <c r="BB395" s="5" t="s">
        <v>99</v>
      </c>
      <c r="BC395" s="5" t="s">
        <v>99</v>
      </c>
      <c r="BD395" s="5" t="s">
        <v>99</v>
      </c>
      <c r="BE395" s="5" t="s">
        <v>99</v>
      </c>
      <c r="BF395" s="5" t="s">
        <v>614</v>
      </c>
      <c r="BG395" s="5" t="s">
        <v>300</v>
      </c>
      <c r="BH395" s="5" t="s">
        <v>99</v>
      </c>
      <c r="BI395" s="5" t="s">
        <v>99</v>
      </c>
      <c r="BJ395" s="5" t="s">
        <v>99</v>
      </c>
      <c r="BK395" s="5" t="s">
        <v>99</v>
      </c>
      <c r="BL395" s="5" t="s">
        <v>3447</v>
      </c>
      <c r="BM395" s="5" t="s">
        <v>99</v>
      </c>
      <c r="BN395" s="5" t="s">
        <v>3448</v>
      </c>
      <c r="BO395" s="5" t="s">
        <v>99</v>
      </c>
      <c r="BP395" s="5" t="s">
        <v>99</v>
      </c>
      <c r="BQ395" s="5" t="s">
        <v>113</v>
      </c>
      <c r="BR395" s="5" t="s">
        <v>99</v>
      </c>
      <c r="BS395" s="5" t="s">
        <v>99</v>
      </c>
      <c r="BT395" s="5" t="s">
        <v>99</v>
      </c>
      <c r="BU395" s="5" t="s">
        <v>99</v>
      </c>
      <c r="BV395" s="5" t="s">
        <v>99</v>
      </c>
      <c r="BW395" s="5" t="s">
        <v>99</v>
      </c>
      <c r="BX395" s="5" t="s">
        <v>99</v>
      </c>
      <c r="BY395" s="5" t="s">
        <v>99</v>
      </c>
      <c r="BZ395" s="5" t="s">
        <v>99</v>
      </c>
      <c r="CA395" s="5" t="s">
        <v>99</v>
      </c>
      <c r="CB395" s="5" t="s">
        <v>99</v>
      </c>
      <c r="CC395" s="5" t="s">
        <v>99</v>
      </c>
      <c r="CD395" s="5" t="s">
        <v>99</v>
      </c>
      <c r="CE395" s="5" t="s">
        <v>99</v>
      </c>
      <c r="CF395" s="5" t="s">
        <v>99</v>
      </c>
      <c r="CG395" s="5" t="s">
        <v>99</v>
      </c>
      <c r="CH395" s="5" t="s">
        <v>99</v>
      </c>
      <c r="CI395" s="5" t="s">
        <v>99</v>
      </c>
      <c r="CJ395" s="5" t="s">
        <v>99</v>
      </c>
      <c r="CK395" s="5" t="s">
        <v>99</v>
      </c>
      <c r="CL395" s="5" t="s">
        <v>99</v>
      </c>
      <c r="CM395" s="5" t="s">
        <v>99</v>
      </c>
      <c r="CN395" s="5" t="s">
        <v>99</v>
      </c>
      <c r="CO395" s="5" t="s">
        <v>99</v>
      </c>
      <c r="CP395" s="13" t="s">
        <v>3449</v>
      </c>
      <c r="CQ395" s="6"/>
      <c r="CR395" s="6"/>
      <c r="CS395" s="6"/>
      <c r="CT395" s="6"/>
      <c r="CU395" s="6"/>
      <c r="CV395" s="6"/>
      <c r="CW395" s="6"/>
      <c r="CX395" s="6"/>
      <c r="CY395" s="6"/>
      <c r="CZ395" s="6"/>
    </row>
    <row r="396">
      <c r="A396" s="5" t="s">
        <v>94</v>
      </c>
      <c r="B396" s="5" t="s">
        <v>1487</v>
      </c>
      <c r="C396" s="5" t="s">
        <v>1266</v>
      </c>
      <c r="D396" s="5">
        <v>3209.0</v>
      </c>
      <c r="E396" s="5" t="s">
        <v>99</v>
      </c>
      <c r="F396" s="5">
        <v>2001.0</v>
      </c>
      <c r="G396" s="5" t="s">
        <v>485</v>
      </c>
      <c r="H396" s="5">
        <v>14.0</v>
      </c>
      <c r="I396" s="5" t="s">
        <v>130</v>
      </c>
      <c r="J396" s="5" t="s">
        <v>118</v>
      </c>
      <c r="K396" s="5" t="s">
        <v>145</v>
      </c>
      <c r="L396" s="5" t="s">
        <v>99</v>
      </c>
      <c r="M396" s="5" t="s">
        <v>145</v>
      </c>
      <c r="N396" s="5">
        <v>1.0</v>
      </c>
      <c r="O396" s="28" t="s">
        <v>3450</v>
      </c>
      <c r="P396" s="28" t="s">
        <v>3451</v>
      </c>
      <c r="Q396" s="5" t="s">
        <v>1843</v>
      </c>
      <c r="R396" s="5" t="s">
        <v>3452</v>
      </c>
      <c r="S396" s="5" t="s">
        <v>99</v>
      </c>
      <c r="T396" s="5" t="s">
        <v>99</v>
      </c>
      <c r="U396" s="5" t="s">
        <v>99</v>
      </c>
      <c r="V396" s="6"/>
      <c r="W396" s="5" t="s">
        <v>99</v>
      </c>
      <c r="X396" s="5">
        <v>1530.0</v>
      </c>
      <c r="Y396" s="5">
        <v>65.0</v>
      </c>
      <c r="Z396" s="5" t="s">
        <v>3453</v>
      </c>
      <c r="AA396" s="5" t="s">
        <v>214</v>
      </c>
      <c r="AB396" s="5">
        <v>8.0</v>
      </c>
      <c r="AC396" s="5" t="s">
        <v>3454</v>
      </c>
      <c r="AD396" s="5" t="s">
        <v>99</v>
      </c>
      <c r="AE396" s="5" t="s">
        <v>99</v>
      </c>
      <c r="AF396" s="5" t="s">
        <v>99</v>
      </c>
      <c r="AG396" s="5" t="s">
        <v>99</v>
      </c>
      <c r="AH396" s="27">
        <f t="shared" ref="AH396:AH401" si="103">CONVERT(AI396, "ft", "m")</f>
        <v>0.3048</v>
      </c>
      <c r="AI396" s="22">
        <v>1.0</v>
      </c>
      <c r="AJ396" s="24">
        <f t="shared" ref="AJ396:AJ401" si="104">CONVERT(AI396, "ft", "yd")</f>
        <v>0.3333333333</v>
      </c>
      <c r="AK396" s="5" t="s">
        <v>99</v>
      </c>
      <c r="AL396" s="5">
        <v>1.0</v>
      </c>
      <c r="AM396" s="5" t="s">
        <v>99</v>
      </c>
      <c r="AN396" s="5" t="s">
        <v>99</v>
      </c>
      <c r="AO396" s="5" t="s">
        <v>99</v>
      </c>
      <c r="AP396" s="5" t="s">
        <v>99</v>
      </c>
      <c r="AQ396" s="5" t="s">
        <v>99</v>
      </c>
      <c r="AR396" s="5" t="s">
        <v>99</v>
      </c>
      <c r="AS396" s="5" t="s">
        <v>99</v>
      </c>
      <c r="AT396" s="5" t="s">
        <v>99</v>
      </c>
      <c r="AU396" s="5" t="s">
        <v>99</v>
      </c>
      <c r="AV396" s="5" t="s">
        <v>99</v>
      </c>
      <c r="AW396" s="5" t="s">
        <v>99</v>
      </c>
      <c r="AX396" s="5" t="s">
        <v>99</v>
      </c>
      <c r="AY396" s="5" t="s">
        <v>99</v>
      </c>
      <c r="AZ396" s="5" t="s">
        <v>99</v>
      </c>
      <c r="BA396" s="5" t="s">
        <v>99</v>
      </c>
      <c r="BB396" s="5" t="s">
        <v>99</v>
      </c>
      <c r="BC396" s="5" t="s">
        <v>99</v>
      </c>
      <c r="BD396" s="5" t="s">
        <v>99</v>
      </c>
      <c r="BE396" s="5" t="s">
        <v>99</v>
      </c>
      <c r="BF396" s="5" t="s">
        <v>99</v>
      </c>
      <c r="BG396" s="5" t="s">
        <v>99</v>
      </c>
      <c r="BH396" s="5" t="s">
        <v>99</v>
      </c>
      <c r="BI396" s="5" t="s">
        <v>99</v>
      </c>
      <c r="BJ396" s="5" t="s">
        <v>99</v>
      </c>
      <c r="BK396" s="5" t="s">
        <v>99</v>
      </c>
      <c r="BL396" s="5" t="s">
        <v>99</v>
      </c>
      <c r="BM396" s="5" t="s">
        <v>99</v>
      </c>
      <c r="BN396" s="5" t="s">
        <v>3455</v>
      </c>
      <c r="BO396" s="5" t="s">
        <v>99</v>
      </c>
      <c r="BP396" s="5" t="s">
        <v>99</v>
      </c>
      <c r="BQ396" s="5" t="s">
        <v>99</v>
      </c>
      <c r="BR396" s="5" t="s">
        <v>99</v>
      </c>
      <c r="BS396" s="5" t="s">
        <v>99</v>
      </c>
      <c r="BT396" s="5" t="s">
        <v>99</v>
      </c>
      <c r="BU396" s="5">
        <v>1.0</v>
      </c>
      <c r="BV396" s="5">
        <v>1.0</v>
      </c>
      <c r="BW396" s="5" t="s">
        <v>99</v>
      </c>
      <c r="BX396" s="5">
        <v>17.0</v>
      </c>
      <c r="BY396" s="5">
        <v>6.0</v>
      </c>
      <c r="BZ396" s="5" t="s">
        <v>99</v>
      </c>
      <c r="CA396" s="5">
        <v>1.0</v>
      </c>
      <c r="CB396" s="5" t="s">
        <v>99</v>
      </c>
      <c r="CC396" s="5" t="s">
        <v>99</v>
      </c>
      <c r="CD396" s="5" t="s">
        <v>99</v>
      </c>
      <c r="CE396" s="5" t="s">
        <v>99</v>
      </c>
      <c r="CF396" s="5" t="s">
        <v>112</v>
      </c>
      <c r="CG396" s="5">
        <v>5.0</v>
      </c>
      <c r="CH396" s="5" t="s">
        <v>99</v>
      </c>
      <c r="CI396" s="5" t="s">
        <v>99</v>
      </c>
      <c r="CJ396" s="5" t="s">
        <v>99</v>
      </c>
      <c r="CK396" s="28" t="s">
        <v>3456</v>
      </c>
      <c r="CL396" s="5" t="s">
        <v>99</v>
      </c>
      <c r="CM396" s="5" t="s">
        <v>99</v>
      </c>
      <c r="CN396" s="5" t="s">
        <v>99</v>
      </c>
      <c r="CO396" s="5" t="s">
        <v>99</v>
      </c>
      <c r="CP396" s="13" t="s">
        <v>3457</v>
      </c>
      <c r="CQ396" s="6"/>
      <c r="CR396" s="6"/>
      <c r="CS396" s="6"/>
      <c r="CT396" s="6"/>
      <c r="CU396" s="6"/>
      <c r="CV396" s="6"/>
      <c r="CW396" s="6"/>
      <c r="CX396" s="6"/>
      <c r="CY396" s="6"/>
      <c r="CZ396" s="6"/>
    </row>
    <row r="397">
      <c r="A397" s="5" t="s">
        <v>94</v>
      </c>
      <c r="B397" s="5" t="s">
        <v>1487</v>
      </c>
      <c r="C397" s="5" t="s">
        <v>3458</v>
      </c>
      <c r="D397" s="5">
        <v>703.0</v>
      </c>
      <c r="E397" s="5" t="s">
        <v>99</v>
      </c>
      <c r="F397" s="5">
        <v>1984.0</v>
      </c>
      <c r="G397" s="5" t="s">
        <v>207</v>
      </c>
      <c r="H397" s="5" t="s">
        <v>99</v>
      </c>
      <c r="I397" s="5" t="s">
        <v>208</v>
      </c>
      <c r="J397" s="5" t="s">
        <v>118</v>
      </c>
      <c r="K397" s="5" t="s">
        <v>193</v>
      </c>
      <c r="L397" s="5" t="s">
        <v>99</v>
      </c>
      <c r="M397" s="5" t="s">
        <v>99</v>
      </c>
      <c r="N397" s="5">
        <v>3.0</v>
      </c>
      <c r="O397" s="28" t="s">
        <v>3459</v>
      </c>
      <c r="P397" s="5" t="s">
        <v>3460</v>
      </c>
      <c r="Q397" s="5" t="s">
        <v>3458</v>
      </c>
      <c r="R397" s="5" t="s">
        <v>3461</v>
      </c>
      <c r="S397" s="5" t="s">
        <v>99</v>
      </c>
      <c r="T397" s="5" t="s">
        <v>1220</v>
      </c>
      <c r="U397" s="5" t="s">
        <v>99</v>
      </c>
      <c r="V397" s="6"/>
      <c r="W397" s="6">
        <f>(700+1000)/2</f>
        <v>850</v>
      </c>
      <c r="X397" s="5">
        <v>2230.0</v>
      </c>
      <c r="Y397" s="5" t="s">
        <v>99</v>
      </c>
      <c r="Z397" s="5" t="s">
        <v>99</v>
      </c>
      <c r="AA397" s="5" t="s">
        <v>99</v>
      </c>
      <c r="AB397" s="5" t="s">
        <v>99</v>
      </c>
      <c r="AC397" s="5" t="s">
        <v>3462</v>
      </c>
      <c r="AD397" s="5" t="s">
        <v>1690</v>
      </c>
      <c r="AE397" s="5" t="s">
        <v>99</v>
      </c>
      <c r="AF397" s="5" t="s">
        <v>99</v>
      </c>
      <c r="AG397" s="5">
        <v>30.0</v>
      </c>
      <c r="AH397" s="27">
        <f t="shared" si="103"/>
        <v>27.432</v>
      </c>
      <c r="AI397" s="22">
        <v>90.0</v>
      </c>
      <c r="AJ397" s="24">
        <f t="shared" si="104"/>
        <v>30</v>
      </c>
      <c r="AK397" s="5" t="s">
        <v>99</v>
      </c>
      <c r="AL397" s="5" t="s">
        <v>99</v>
      </c>
      <c r="AM397" s="5" t="s">
        <v>99</v>
      </c>
      <c r="AN397" s="5" t="s">
        <v>99</v>
      </c>
      <c r="AO397" s="5" t="s">
        <v>99</v>
      </c>
      <c r="AP397" s="5" t="s">
        <v>99</v>
      </c>
      <c r="AQ397" s="5" t="s">
        <v>99</v>
      </c>
      <c r="AR397" s="5" t="s">
        <v>99</v>
      </c>
      <c r="AS397" s="5" t="s">
        <v>99</v>
      </c>
      <c r="AT397" s="5" t="s">
        <v>99</v>
      </c>
      <c r="AU397" s="5" t="s">
        <v>99</v>
      </c>
      <c r="AV397" s="5" t="s">
        <v>99</v>
      </c>
      <c r="AW397" s="5" t="s">
        <v>99</v>
      </c>
      <c r="AX397" s="5" t="s">
        <v>99</v>
      </c>
      <c r="AY397" s="5" t="s">
        <v>99</v>
      </c>
      <c r="AZ397" s="5" t="s">
        <v>99</v>
      </c>
      <c r="BA397" s="5" t="s">
        <v>99</v>
      </c>
      <c r="BB397" s="5" t="s">
        <v>99</v>
      </c>
      <c r="BC397" s="5" t="s">
        <v>99</v>
      </c>
      <c r="BD397" s="5" t="s">
        <v>99</v>
      </c>
      <c r="BE397" s="5" t="s">
        <v>99</v>
      </c>
      <c r="BF397" s="5" t="s">
        <v>99</v>
      </c>
      <c r="BG397" s="5" t="s">
        <v>99</v>
      </c>
      <c r="BH397" s="5" t="s">
        <v>99</v>
      </c>
      <c r="BI397" s="5" t="s">
        <v>99</v>
      </c>
      <c r="BJ397" s="5" t="s">
        <v>99</v>
      </c>
      <c r="BK397" s="5" t="s">
        <v>99</v>
      </c>
      <c r="BL397" s="5" t="s">
        <v>99</v>
      </c>
      <c r="BM397" s="5" t="s">
        <v>99</v>
      </c>
      <c r="BN397" s="5" t="s">
        <v>99</v>
      </c>
      <c r="BO397" s="5" t="s">
        <v>99</v>
      </c>
      <c r="BP397" s="5" t="s">
        <v>99</v>
      </c>
      <c r="BQ397" s="5" t="s">
        <v>99</v>
      </c>
      <c r="BR397" s="5" t="s">
        <v>2087</v>
      </c>
      <c r="BS397" s="5" t="s">
        <v>99</v>
      </c>
      <c r="BT397" s="5" t="s">
        <v>99</v>
      </c>
      <c r="BU397" s="5" t="s">
        <v>99</v>
      </c>
      <c r="BV397" s="5" t="s">
        <v>99</v>
      </c>
      <c r="BW397" s="5" t="s">
        <v>99</v>
      </c>
      <c r="BX397" s="5" t="s">
        <v>99</v>
      </c>
      <c r="BY397" s="5" t="s">
        <v>99</v>
      </c>
      <c r="BZ397" s="5" t="s">
        <v>99</v>
      </c>
      <c r="CA397" s="5" t="s">
        <v>99</v>
      </c>
      <c r="CB397" s="5" t="s">
        <v>99</v>
      </c>
      <c r="CC397" s="5" t="s">
        <v>99</v>
      </c>
      <c r="CD397" s="5" t="s">
        <v>99</v>
      </c>
      <c r="CE397" s="5" t="s">
        <v>99</v>
      </c>
      <c r="CF397" s="5" t="s">
        <v>99</v>
      </c>
      <c r="CG397" s="5" t="s">
        <v>99</v>
      </c>
      <c r="CH397" s="5" t="s">
        <v>99</v>
      </c>
      <c r="CI397" s="5" t="s">
        <v>99</v>
      </c>
      <c r="CJ397" s="5" t="s">
        <v>99</v>
      </c>
      <c r="CK397" s="5" t="s">
        <v>99</v>
      </c>
      <c r="CL397" s="5" t="s">
        <v>99</v>
      </c>
      <c r="CM397" s="5" t="s">
        <v>99</v>
      </c>
      <c r="CN397" s="5" t="s">
        <v>99</v>
      </c>
      <c r="CO397" s="5" t="s">
        <v>99</v>
      </c>
      <c r="CP397" s="13" t="s">
        <v>3463</v>
      </c>
      <c r="CQ397" s="6"/>
      <c r="CR397" s="6"/>
      <c r="CS397" s="6"/>
      <c r="CT397" s="6"/>
      <c r="CU397" s="6"/>
      <c r="CV397" s="6"/>
      <c r="CW397" s="6"/>
      <c r="CX397" s="6"/>
      <c r="CY397" s="6"/>
      <c r="CZ397" s="6"/>
    </row>
    <row r="398">
      <c r="A398" s="5"/>
      <c r="B398" s="5"/>
      <c r="C398" s="6"/>
      <c r="D398" s="6"/>
      <c r="E398" s="6"/>
      <c r="F398" s="6"/>
      <c r="G398" s="6"/>
      <c r="H398" s="6"/>
      <c r="I398" s="6"/>
      <c r="J398" s="6"/>
      <c r="K398" s="6"/>
      <c r="L398" s="6"/>
      <c r="M398" s="6"/>
      <c r="N398" s="6"/>
      <c r="O398" s="31"/>
      <c r="P398" s="6"/>
      <c r="Q398" s="6"/>
      <c r="R398" s="6"/>
      <c r="S398" s="6"/>
      <c r="T398" s="6"/>
      <c r="U398" s="6"/>
      <c r="V398" s="6"/>
      <c r="W398" s="6"/>
      <c r="X398" s="6"/>
      <c r="Y398" s="6"/>
      <c r="Z398" s="6"/>
      <c r="AA398" s="6"/>
      <c r="AB398" s="6"/>
      <c r="AC398" s="6"/>
      <c r="AD398" s="6"/>
      <c r="AE398" s="6"/>
      <c r="AF398" s="6"/>
      <c r="AG398" s="6"/>
      <c r="AH398" s="27">
        <f t="shared" si="103"/>
        <v>0.3048</v>
      </c>
      <c r="AI398" s="22">
        <v>1.0</v>
      </c>
      <c r="AJ398" s="24">
        <f t="shared" si="104"/>
        <v>0.3333333333</v>
      </c>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row>
    <row r="399">
      <c r="A399" s="5" t="s">
        <v>94</v>
      </c>
      <c r="B399" s="5" t="s">
        <v>3464</v>
      </c>
      <c r="C399" s="5" t="s">
        <v>3465</v>
      </c>
      <c r="D399" s="5">
        <v>41508.0</v>
      </c>
      <c r="E399" s="5" t="s">
        <v>3466</v>
      </c>
      <c r="F399" s="5">
        <v>2013.0</v>
      </c>
      <c r="G399" s="5" t="s">
        <v>157</v>
      </c>
      <c r="H399" s="5">
        <v>12.0</v>
      </c>
      <c r="I399" s="5" t="s">
        <v>144</v>
      </c>
      <c r="J399" s="5" t="s">
        <v>101</v>
      </c>
      <c r="K399" s="5" t="s">
        <v>102</v>
      </c>
      <c r="L399" s="5" t="s">
        <v>99</v>
      </c>
      <c r="M399" s="5" t="s">
        <v>131</v>
      </c>
      <c r="N399" s="5">
        <v>1.0</v>
      </c>
      <c r="O399" s="28" t="s">
        <v>3467</v>
      </c>
      <c r="P399" s="5" t="s">
        <v>3468</v>
      </c>
      <c r="Q399" s="5" t="s">
        <v>3469</v>
      </c>
      <c r="R399" s="5" t="s">
        <v>3470</v>
      </c>
      <c r="S399" s="5" t="s">
        <v>99</v>
      </c>
      <c r="T399" s="5" t="s">
        <v>99</v>
      </c>
      <c r="U399" s="5" t="s">
        <v>99</v>
      </c>
      <c r="V399" s="6"/>
      <c r="W399" s="5" t="s">
        <v>99</v>
      </c>
      <c r="X399" s="5">
        <v>1630.0</v>
      </c>
      <c r="Y399" s="5">
        <v>90.0</v>
      </c>
      <c r="Z399" s="5" t="s">
        <v>255</v>
      </c>
      <c r="AA399" s="5" t="s">
        <v>150</v>
      </c>
      <c r="AB399" s="5">
        <v>13.0</v>
      </c>
      <c r="AC399" s="5" t="s">
        <v>3471</v>
      </c>
      <c r="AD399" s="5" t="s">
        <v>99</v>
      </c>
      <c r="AE399" s="5" t="s">
        <v>99</v>
      </c>
      <c r="AF399" s="5" t="s">
        <v>99</v>
      </c>
      <c r="AG399" s="5">
        <f>9/60</f>
        <v>0.15</v>
      </c>
      <c r="AH399" s="27">
        <f t="shared" si="103"/>
        <v>160.02</v>
      </c>
      <c r="AI399" s="22">
        <f>175*3</f>
        <v>525</v>
      </c>
      <c r="AJ399" s="24">
        <f t="shared" si="104"/>
        <v>175</v>
      </c>
      <c r="AK399" s="5" t="s">
        <v>99</v>
      </c>
      <c r="AL399" s="5">
        <v>1.0</v>
      </c>
      <c r="AM399" s="5">
        <v>8.0</v>
      </c>
      <c r="AN399" s="5" t="s">
        <v>99</v>
      </c>
      <c r="AO399" s="5" t="s">
        <v>99</v>
      </c>
      <c r="AP399" s="5" t="s">
        <v>99</v>
      </c>
      <c r="AQ399" s="5" t="s">
        <v>99</v>
      </c>
      <c r="AR399" s="5" t="s">
        <v>99</v>
      </c>
      <c r="AS399" s="5" t="s">
        <v>99</v>
      </c>
      <c r="AT399" s="5" t="s">
        <v>99</v>
      </c>
      <c r="AU399" s="5" t="s">
        <v>99</v>
      </c>
      <c r="AV399" s="5" t="s">
        <v>491</v>
      </c>
      <c r="AW399" s="5">
        <v>6.0</v>
      </c>
      <c r="AX399" s="5" t="s">
        <v>99</v>
      </c>
      <c r="AY399" s="5" t="s">
        <v>99</v>
      </c>
      <c r="AZ399" s="5" t="s">
        <v>99</v>
      </c>
      <c r="BA399" s="5" t="s">
        <v>99</v>
      </c>
      <c r="BB399" s="5" t="s">
        <v>99</v>
      </c>
      <c r="BC399" s="5" t="s">
        <v>99</v>
      </c>
      <c r="BD399" s="5" t="s">
        <v>99</v>
      </c>
      <c r="BE399" s="5" t="s">
        <v>745</v>
      </c>
      <c r="BF399" s="5" t="s">
        <v>99</v>
      </c>
      <c r="BG399" s="5" t="s">
        <v>99</v>
      </c>
      <c r="BH399" s="5" t="s">
        <v>99</v>
      </c>
      <c r="BI399" s="5" t="s">
        <v>3472</v>
      </c>
      <c r="BJ399" s="5" t="s">
        <v>681</v>
      </c>
      <c r="BK399" s="5" t="s">
        <v>99</v>
      </c>
      <c r="BL399" s="5" t="s">
        <v>99</v>
      </c>
      <c r="BM399" s="5" t="s">
        <v>99</v>
      </c>
      <c r="BN399" s="5" t="s">
        <v>3473</v>
      </c>
      <c r="BO399" s="5" t="s">
        <v>99</v>
      </c>
      <c r="BP399" s="29" t="s">
        <v>3474</v>
      </c>
      <c r="BQ399" s="5" t="s">
        <v>113</v>
      </c>
      <c r="BR399" s="5" t="s">
        <v>99</v>
      </c>
      <c r="BS399" s="5" t="s">
        <v>99</v>
      </c>
      <c r="BT399" s="5" t="s">
        <v>99</v>
      </c>
      <c r="BU399" s="5" t="s">
        <v>99</v>
      </c>
      <c r="BV399" s="5" t="s">
        <v>99</v>
      </c>
      <c r="BW399" s="5" t="s">
        <v>99</v>
      </c>
      <c r="BX399" s="5" t="s">
        <v>99</v>
      </c>
      <c r="BY399" s="5" t="s">
        <v>99</v>
      </c>
      <c r="BZ399" s="5" t="s">
        <v>99</v>
      </c>
      <c r="CA399" s="5" t="s">
        <v>99</v>
      </c>
      <c r="CB399" s="5" t="s">
        <v>99</v>
      </c>
      <c r="CC399" s="5" t="s">
        <v>99</v>
      </c>
      <c r="CD399" s="5" t="s">
        <v>99</v>
      </c>
      <c r="CE399" s="5" t="s">
        <v>99</v>
      </c>
      <c r="CF399" s="5" t="s">
        <v>99</v>
      </c>
      <c r="CG399" s="5" t="s">
        <v>99</v>
      </c>
      <c r="CH399" s="5" t="s">
        <v>99</v>
      </c>
      <c r="CI399" s="5" t="s">
        <v>99</v>
      </c>
      <c r="CJ399" s="5" t="s">
        <v>99</v>
      </c>
      <c r="CK399" s="32" t="s">
        <v>3475</v>
      </c>
      <c r="CL399" s="5" t="s">
        <v>99</v>
      </c>
      <c r="CM399" s="5" t="s">
        <v>99</v>
      </c>
      <c r="CN399" s="5" t="s">
        <v>99</v>
      </c>
      <c r="CO399" s="5" t="s">
        <v>99</v>
      </c>
      <c r="CP399" s="13" t="s">
        <v>3476</v>
      </c>
      <c r="CQ399" s="6"/>
      <c r="CR399" s="6"/>
      <c r="CS399" s="6"/>
      <c r="CT399" s="6"/>
      <c r="CU399" s="6"/>
      <c r="CV399" s="6"/>
      <c r="CW399" s="6"/>
      <c r="CX399" s="6"/>
      <c r="CY399" s="6"/>
      <c r="CZ399" s="6"/>
    </row>
    <row r="400">
      <c r="A400" s="5" t="s">
        <v>94</v>
      </c>
      <c r="B400" s="5" t="s">
        <v>3464</v>
      </c>
      <c r="C400" s="5" t="s">
        <v>3465</v>
      </c>
      <c r="D400" s="5">
        <v>43204.0</v>
      </c>
      <c r="E400" s="5" t="s">
        <v>3466</v>
      </c>
      <c r="F400" s="5">
        <v>2013.0</v>
      </c>
      <c r="G400" s="5" t="s">
        <v>485</v>
      </c>
      <c r="H400" s="5">
        <v>18.0</v>
      </c>
      <c r="I400" s="5" t="s">
        <v>130</v>
      </c>
      <c r="J400" s="5" t="s">
        <v>118</v>
      </c>
      <c r="K400" s="5" t="s">
        <v>102</v>
      </c>
      <c r="L400" s="5" t="s">
        <v>99</v>
      </c>
      <c r="M400" s="5" t="s">
        <v>131</v>
      </c>
      <c r="N400" s="5">
        <v>2.0</v>
      </c>
      <c r="O400" s="32" t="s">
        <v>3477</v>
      </c>
      <c r="P400" s="5" t="s">
        <v>3478</v>
      </c>
      <c r="Q400" s="5" t="s">
        <v>3469</v>
      </c>
      <c r="R400" s="5" t="s">
        <v>3479</v>
      </c>
      <c r="S400" s="5" t="s">
        <v>3480</v>
      </c>
      <c r="T400" s="5" t="s">
        <v>99</v>
      </c>
      <c r="U400" s="5" t="s">
        <v>99</v>
      </c>
      <c r="V400" s="6"/>
      <c r="W400" s="5" t="s">
        <v>99</v>
      </c>
      <c r="X400" s="5">
        <v>1745.0</v>
      </c>
      <c r="Y400" s="5">
        <v>65.0</v>
      </c>
      <c r="Z400" s="5" t="s">
        <v>161</v>
      </c>
      <c r="AA400" s="5" t="s">
        <v>539</v>
      </c>
      <c r="AB400" s="5">
        <v>100.0</v>
      </c>
      <c r="AC400" s="5" t="s">
        <v>3481</v>
      </c>
      <c r="AD400" s="5" t="s">
        <v>99</v>
      </c>
      <c r="AE400" s="5" t="s">
        <v>99</v>
      </c>
      <c r="AF400" s="5" t="s">
        <v>99</v>
      </c>
      <c r="AG400" s="6">
        <f>4/60</f>
        <v>0.06666666667</v>
      </c>
      <c r="AH400" s="27">
        <f t="shared" si="103"/>
        <v>32.004</v>
      </c>
      <c r="AI400" s="22">
        <f>35*3</f>
        <v>105</v>
      </c>
      <c r="AJ400" s="24">
        <f t="shared" si="104"/>
        <v>35</v>
      </c>
      <c r="AK400" s="5" t="s">
        <v>99</v>
      </c>
      <c r="AL400" s="5">
        <v>1.0</v>
      </c>
      <c r="AM400" s="5" t="s">
        <v>99</v>
      </c>
      <c r="AN400" s="5" t="s">
        <v>99</v>
      </c>
      <c r="AO400" s="5" t="s">
        <v>99</v>
      </c>
      <c r="AP400" s="5" t="s">
        <v>99</v>
      </c>
      <c r="AQ400" s="5" t="s">
        <v>99</v>
      </c>
      <c r="AR400" s="5" t="s">
        <v>99</v>
      </c>
      <c r="AS400" s="5" t="s">
        <v>99</v>
      </c>
      <c r="AT400" s="5" t="s">
        <v>99</v>
      </c>
      <c r="AU400" s="5" t="s">
        <v>99</v>
      </c>
      <c r="AV400" s="5" t="s">
        <v>164</v>
      </c>
      <c r="AW400" s="5" t="s">
        <v>99</v>
      </c>
      <c r="AX400" s="5" t="s">
        <v>99</v>
      </c>
      <c r="AY400" s="5" t="s">
        <v>99</v>
      </c>
      <c r="AZ400" s="5" t="s">
        <v>99</v>
      </c>
      <c r="BA400" s="5" t="s">
        <v>99</v>
      </c>
      <c r="BB400" s="5" t="s">
        <v>99</v>
      </c>
      <c r="BC400" s="5" t="s">
        <v>99</v>
      </c>
      <c r="BD400" s="5" t="s">
        <v>99</v>
      </c>
      <c r="BE400" s="5" t="s">
        <v>99</v>
      </c>
      <c r="BF400" s="5" t="s">
        <v>99</v>
      </c>
      <c r="BG400" s="5" t="s">
        <v>99</v>
      </c>
      <c r="BH400" s="5" t="s">
        <v>99</v>
      </c>
      <c r="BI400" s="5" t="s">
        <v>3482</v>
      </c>
      <c r="BJ400" s="5" t="s">
        <v>99</v>
      </c>
      <c r="BK400" s="5" t="s">
        <v>99</v>
      </c>
      <c r="BL400" s="5" t="s">
        <v>99</v>
      </c>
      <c r="BM400" s="5" t="s">
        <v>99</v>
      </c>
      <c r="BN400" s="5" t="s">
        <v>3483</v>
      </c>
      <c r="BO400" s="5" t="s">
        <v>99</v>
      </c>
      <c r="BP400" s="5" t="s">
        <v>1514</v>
      </c>
      <c r="BQ400" s="5" t="s">
        <v>113</v>
      </c>
      <c r="BR400" s="5" t="s">
        <v>99</v>
      </c>
      <c r="BS400" s="5" t="s">
        <v>99</v>
      </c>
      <c r="BT400" s="5" t="s">
        <v>99</v>
      </c>
      <c r="BU400" s="5" t="s">
        <v>99</v>
      </c>
      <c r="BV400" s="5" t="s">
        <v>99</v>
      </c>
      <c r="BW400" s="5" t="s">
        <v>99</v>
      </c>
      <c r="BX400" s="5" t="s">
        <v>99</v>
      </c>
      <c r="BY400" s="5" t="s">
        <v>99</v>
      </c>
      <c r="BZ400" s="5" t="s">
        <v>99</v>
      </c>
      <c r="CA400" s="5" t="s">
        <v>99</v>
      </c>
      <c r="CB400" s="5" t="s">
        <v>99</v>
      </c>
      <c r="CC400" s="5" t="s">
        <v>99</v>
      </c>
      <c r="CD400" s="5" t="s">
        <v>99</v>
      </c>
      <c r="CE400" s="5" t="s">
        <v>99</v>
      </c>
      <c r="CF400" s="5" t="s">
        <v>99</v>
      </c>
      <c r="CG400" s="5" t="s">
        <v>99</v>
      </c>
      <c r="CH400" s="5" t="s">
        <v>99</v>
      </c>
      <c r="CI400" s="5" t="s">
        <v>99</v>
      </c>
      <c r="CJ400" s="5" t="s">
        <v>99</v>
      </c>
      <c r="CK400" s="32" t="s">
        <v>3484</v>
      </c>
      <c r="CL400" s="5" t="s">
        <v>99</v>
      </c>
      <c r="CM400" s="5" t="s">
        <v>99</v>
      </c>
      <c r="CN400" s="5" t="s">
        <v>3485</v>
      </c>
      <c r="CO400" s="5" t="s">
        <v>99</v>
      </c>
      <c r="CP400" s="13" t="s">
        <v>3486</v>
      </c>
      <c r="CQ400" s="6"/>
      <c r="CR400" s="6"/>
      <c r="CS400" s="6"/>
      <c r="CT400" s="6"/>
      <c r="CU400" s="6"/>
      <c r="CV400" s="6"/>
      <c r="CW400" s="6"/>
      <c r="CX400" s="6"/>
      <c r="CY400" s="6"/>
      <c r="CZ400" s="6"/>
    </row>
    <row r="401">
      <c r="A401" s="5" t="s">
        <v>94</v>
      </c>
      <c r="B401" s="5" t="s">
        <v>3464</v>
      </c>
      <c r="C401" s="5" t="s">
        <v>3487</v>
      </c>
      <c r="D401" s="5">
        <v>2149.0</v>
      </c>
      <c r="E401" s="5" t="s">
        <v>99</v>
      </c>
      <c r="F401" s="5">
        <v>1987.0</v>
      </c>
      <c r="G401" s="5" t="s">
        <v>665</v>
      </c>
      <c r="H401" s="5">
        <v>22.0</v>
      </c>
      <c r="I401" s="5" t="s">
        <v>208</v>
      </c>
      <c r="J401" s="5" t="s">
        <v>118</v>
      </c>
      <c r="K401" s="5" t="s">
        <v>145</v>
      </c>
      <c r="L401" s="5" t="s">
        <v>99</v>
      </c>
      <c r="M401" s="5" t="s">
        <v>145</v>
      </c>
      <c r="N401" s="5">
        <v>10.0</v>
      </c>
      <c r="O401" s="32" t="s">
        <v>3488</v>
      </c>
      <c r="P401" s="5" t="s">
        <v>3489</v>
      </c>
      <c r="Q401" s="5" t="s">
        <v>3490</v>
      </c>
      <c r="R401" s="5" t="s">
        <v>3491</v>
      </c>
      <c r="S401" s="5" t="s">
        <v>3491</v>
      </c>
      <c r="T401" s="5" t="s">
        <v>99</v>
      </c>
      <c r="U401" s="5" t="s">
        <v>99</v>
      </c>
      <c r="V401" s="6"/>
      <c r="W401" s="5" t="s">
        <v>99</v>
      </c>
      <c r="X401" s="5">
        <v>230.0</v>
      </c>
      <c r="Y401" s="5" t="s">
        <v>99</v>
      </c>
      <c r="Z401" s="5" t="s">
        <v>99</v>
      </c>
      <c r="AA401" s="5" t="s">
        <v>803</v>
      </c>
      <c r="AB401" s="5">
        <v>52.0</v>
      </c>
      <c r="AC401" s="5" t="s">
        <v>468</v>
      </c>
      <c r="AD401" s="5" t="s">
        <v>99</v>
      </c>
      <c r="AE401" s="5" t="s">
        <v>112</v>
      </c>
      <c r="AF401" s="5">
        <v>21.0</v>
      </c>
      <c r="AG401" s="5" t="s">
        <v>99</v>
      </c>
      <c r="AH401" s="27">
        <f t="shared" si="103"/>
        <v>0.3048</v>
      </c>
      <c r="AI401" s="22">
        <v>1.0</v>
      </c>
      <c r="AJ401" s="24">
        <f t="shared" si="104"/>
        <v>0.3333333333</v>
      </c>
      <c r="AK401" s="5" t="s">
        <v>99</v>
      </c>
      <c r="AL401" s="5" t="s">
        <v>99</v>
      </c>
      <c r="AM401" s="5" t="s">
        <v>99</v>
      </c>
      <c r="AN401" s="5" t="s">
        <v>99</v>
      </c>
      <c r="AO401" s="5" t="s">
        <v>99</v>
      </c>
      <c r="AP401" s="5" t="s">
        <v>99</v>
      </c>
      <c r="AQ401" s="5" t="s">
        <v>99</v>
      </c>
      <c r="AR401" s="5" t="s">
        <v>99</v>
      </c>
      <c r="AS401" s="5" t="s">
        <v>99</v>
      </c>
      <c r="AT401" s="5" t="s">
        <v>99</v>
      </c>
      <c r="AU401" s="5" t="s">
        <v>99</v>
      </c>
      <c r="AV401" s="5" t="s">
        <v>99</v>
      </c>
      <c r="AW401" s="5" t="s">
        <v>99</v>
      </c>
      <c r="AX401" s="5" t="s">
        <v>99</v>
      </c>
      <c r="AY401" s="5" t="s">
        <v>99</v>
      </c>
      <c r="AZ401" s="5" t="s">
        <v>99</v>
      </c>
      <c r="BA401" s="5" t="s">
        <v>99</v>
      </c>
      <c r="BB401" s="5" t="s">
        <v>99</v>
      </c>
      <c r="BC401" s="5" t="s">
        <v>99</v>
      </c>
      <c r="BD401" s="5" t="s">
        <v>99</v>
      </c>
      <c r="BE401" s="5" t="s">
        <v>99</v>
      </c>
      <c r="BF401" s="5" t="s">
        <v>99</v>
      </c>
      <c r="BG401" s="5" t="s">
        <v>99</v>
      </c>
      <c r="BH401" s="5" t="s">
        <v>99</v>
      </c>
      <c r="BI401" s="5" t="s">
        <v>99</v>
      </c>
      <c r="BJ401" s="5" t="s">
        <v>99</v>
      </c>
      <c r="BK401" s="5" t="s">
        <v>99</v>
      </c>
      <c r="BL401" s="5" t="s">
        <v>99</v>
      </c>
      <c r="BM401" s="5" t="s">
        <v>99</v>
      </c>
      <c r="BN401" s="5" t="s">
        <v>3492</v>
      </c>
      <c r="BO401" s="5" t="s">
        <v>99</v>
      </c>
      <c r="BP401" s="5" t="s">
        <v>99</v>
      </c>
      <c r="BQ401" s="5" t="s">
        <v>99</v>
      </c>
      <c r="BR401" s="5" t="s">
        <v>99</v>
      </c>
      <c r="BS401" s="5" t="s">
        <v>99</v>
      </c>
      <c r="BT401" s="5" t="s">
        <v>99</v>
      </c>
      <c r="BU401" s="5">
        <v>1.0</v>
      </c>
      <c r="BV401" s="5" t="s">
        <v>99</v>
      </c>
      <c r="BW401" s="5">
        <v>5280.0</v>
      </c>
      <c r="BX401" s="6">
        <f>(12+16)/2</f>
        <v>14</v>
      </c>
      <c r="BY401" s="5" t="s">
        <v>99</v>
      </c>
      <c r="BZ401" s="5" t="s">
        <v>99</v>
      </c>
      <c r="CA401" s="5" t="s">
        <v>99</v>
      </c>
      <c r="CB401" s="5" t="s">
        <v>99</v>
      </c>
      <c r="CC401" s="5" t="s">
        <v>99</v>
      </c>
      <c r="CD401" s="5" t="s">
        <v>99</v>
      </c>
      <c r="CE401" s="5" t="s">
        <v>99</v>
      </c>
      <c r="CF401" s="5" t="s">
        <v>99</v>
      </c>
      <c r="CG401" s="5" t="s">
        <v>99</v>
      </c>
      <c r="CH401" s="5">
        <v>5.5</v>
      </c>
      <c r="CI401" s="5" t="s">
        <v>99</v>
      </c>
      <c r="CJ401" s="5" t="s">
        <v>99</v>
      </c>
      <c r="CK401" s="5" t="s">
        <v>99</v>
      </c>
      <c r="CL401" s="5" t="s">
        <v>99</v>
      </c>
      <c r="CM401" s="5" t="s">
        <v>99</v>
      </c>
      <c r="CN401" s="5" t="s">
        <v>99</v>
      </c>
      <c r="CO401" s="5" t="s">
        <v>99</v>
      </c>
      <c r="CP401" s="13" t="s">
        <v>3493</v>
      </c>
      <c r="CQ401" s="6"/>
      <c r="CR401" s="6"/>
      <c r="CS401" s="6"/>
      <c r="CT401" s="6"/>
      <c r="CU401" s="6"/>
      <c r="CV401" s="6"/>
      <c r="CW401" s="6"/>
      <c r="CX401" s="6"/>
      <c r="CY401" s="6"/>
      <c r="CZ401" s="6"/>
    </row>
    <row r="402">
      <c r="A402" s="5" t="s">
        <v>94</v>
      </c>
      <c r="B402" s="5" t="s">
        <v>3464</v>
      </c>
      <c r="C402" s="5" t="s">
        <v>3487</v>
      </c>
      <c r="D402" s="5">
        <v>24264.0</v>
      </c>
      <c r="E402" s="5" t="s">
        <v>3494</v>
      </c>
      <c r="F402" s="5">
        <v>2008.0</v>
      </c>
      <c r="G402" s="5" t="s">
        <v>143</v>
      </c>
      <c r="H402" s="5" t="s">
        <v>3495</v>
      </c>
      <c r="I402" s="5" t="s">
        <v>144</v>
      </c>
      <c r="J402" s="5" t="s">
        <v>118</v>
      </c>
      <c r="K402" s="5" t="s">
        <v>3496</v>
      </c>
      <c r="L402" s="5" t="s">
        <v>99</v>
      </c>
      <c r="M402" s="5" t="s">
        <v>99</v>
      </c>
      <c r="N402" s="5">
        <v>1.0</v>
      </c>
      <c r="O402" s="32" t="s">
        <v>3497</v>
      </c>
      <c r="P402" s="5" t="s">
        <v>3498</v>
      </c>
      <c r="Q402" s="5" t="s">
        <v>3499</v>
      </c>
      <c r="R402" s="5" t="s">
        <v>3500</v>
      </c>
      <c r="S402" s="5" t="s">
        <v>3501</v>
      </c>
      <c r="T402" s="5" t="s">
        <v>99</v>
      </c>
      <c r="U402" s="5" t="s">
        <v>99</v>
      </c>
      <c r="V402" s="6"/>
      <c r="W402" s="5" t="s">
        <v>99</v>
      </c>
      <c r="X402" s="5">
        <v>2200.0</v>
      </c>
      <c r="Y402" s="5" t="s">
        <v>99</v>
      </c>
      <c r="Z402" s="5" t="s">
        <v>161</v>
      </c>
      <c r="AA402" s="5" t="s">
        <v>278</v>
      </c>
      <c r="AB402" s="5">
        <v>85.0</v>
      </c>
      <c r="AC402" s="5" t="s">
        <v>2165</v>
      </c>
      <c r="AD402" s="5" t="s">
        <v>99</v>
      </c>
      <c r="AE402" s="5" t="s">
        <v>99</v>
      </c>
      <c r="AF402" s="5" t="s">
        <v>99</v>
      </c>
      <c r="AG402" s="5">
        <v>120.0</v>
      </c>
      <c r="AH402" s="15" t="s">
        <v>99</v>
      </c>
      <c r="AI402" s="22" t="s">
        <v>99</v>
      </c>
      <c r="AJ402" s="25" t="s">
        <v>99</v>
      </c>
      <c r="AK402" s="5" t="s">
        <v>99</v>
      </c>
      <c r="AL402" s="5" t="s">
        <v>99</v>
      </c>
      <c r="AM402" s="5" t="s">
        <v>99</v>
      </c>
      <c r="AN402" s="5" t="s">
        <v>99</v>
      </c>
      <c r="AO402" s="5" t="s">
        <v>99</v>
      </c>
      <c r="AP402" s="5" t="s">
        <v>99</v>
      </c>
      <c r="AQ402" s="5" t="s">
        <v>99</v>
      </c>
      <c r="AR402" s="5" t="s">
        <v>99</v>
      </c>
      <c r="AS402" s="5" t="s">
        <v>99</v>
      </c>
      <c r="AT402" s="5" t="s">
        <v>99</v>
      </c>
      <c r="AU402" s="5" t="s">
        <v>99</v>
      </c>
      <c r="AV402" s="5" t="s">
        <v>99</v>
      </c>
      <c r="AW402" s="5" t="s">
        <v>99</v>
      </c>
      <c r="AX402" s="5" t="s">
        <v>99</v>
      </c>
      <c r="AY402" s="5" t="s">
        <v>99</v>
      </c>
      <c r="AZ402" s="5" t="s">
        <v>99</v>
      </c>
      <c r="BA402" s="5" t="s">
        <v>99</v>
      </c>
      <c r="BB402" s="5" t="s">
        <v>99</v>
      </c>
      <c r="BC402" s="5" t="s">
        <v>99</v>
      </c>
      <c r="BD402" s="5" t="s">
        <v>99</v>
      </c>
      <c r="BE402" s="5" t="s">
        <v>99</v>
      </c>
      <c r="BF402" s="5" t="s">
        <v>99</v>
      </c>
      <c r="BG402" s="5" t="s">
        <v>99</v>
      </c>
      <c r="BH402" s="5" t="s">
        <v>99</v>
      </c>
      <c r="BI402" s="5" t="s">
        <v>99</v>
      </c>
      <c r="BJ402" s="5" t="s">
        <v>99</v>
      </c>
      <c r="BK402" s="5" t="s">
        <v>99</v>
      </c>
      <c r="BL402" s="5" t="s">
        <v>99</v>
      </c>
      <c r="BM402" s="5" t="s">
        <v>99</v>
      </c>
      <c r="BN402" s="5" t="s">
        <v>99</v>
      </c>
      <c r="BO402" s="5" t="s">
        <v>99</v>
      </c>
      <c r="BP402" s="5" t="s">
        <v>99</v>
      </c>
      <c r="BQ402" s="5" t="s">
        <v>99</v>
      </c>
      <c r="BR402" s="5" t="s">
        <v>3502</v>
      </c>
      <c r="BS402" s="5" t="s">
        <v>99</v>
      </c>
      <c r="BT402" s="5" t="s">
        <v>99</v>
      </c>
      <c r="BU402" s="5" t="s">
        <v>99</v>
      </c>
      <c r="BV402" s="5" t="s">
        <v>99</v>
      </c>
      <c r="BW402" s="5" t="s">
        <v>99</v>
      </c>
      <c r="BX402" s="5" t="s">
        <v>99</v>
      </c>
      <c r="BY402" s="5" t="s">
        <v>99</v>
      </c>
      <c r="BZ402" s="5" t="s">
        <v>99</v>
      </c>
      <c r="CA402" s="5" t="s">
        <v>99</v>
      </c>
      <c r="CB402" s="5" t="s">
        <v>99</v>
      </c>
      <c r="CC402" s="5" t="s">
        <v>99</v>
      </c>
      <c r="CD402" s="5" t="s">
        <v>99</v>
      </c>
      <c r="CE402" s="5" t="s">
        <v>99</v>
      </c>
      <c r="CF402" s="5" t="s">
        <v>99</v>
      </c>
      <c r="CG402" s="5" t="s">
        <v>99</v>
      </c>
      <c r="CH402" s="5" t="s">
        <v>99</v>
      </c>
      <c r="CI402" s="5" t="s">
        <v>99</v>
      </c>
      <c r="CJ402" s="5" t="s">
        <v>3503</v>
      </c>
      <c r="CK402" s="32" t="s">
        <v>3504</v>
      </c>
      <c r="CL402" s="5" t="s">
        <v>99</v>
      </c>
      <c r="CM402" s="5" t="s">
        <v>99</v>
      </c>
      <c r="CN402" s="5" t="s">
        <v>99</v>
      </c>
      <c r="CO402" s="5" t="s">
        <v>99</v>
      </c>
      <c r="CP402" s="13" t="s">
        <v>3505</v>
      </c>
      <c r="CQ402" s="6"/>
      <c r="CR402" s="6"/>
      <c r="CS402" s="6"/>
      <c r="CT402" s="6"/>
      <c r="CU402" s="6"/>
      <c r="CV402" s="6"/>
      <c r="CW402" s="6"/>
      <c r="CX402" s="6"/>
      <c r="CY402" s="6"/>
      <c r="CZ402" s="6"/>
    </row>
    <row r="403">
      <c r="A403" s="5" t="s">
        <v>94</v>
      </c>
      <c r="B403" s="5" t="s">
        <v>3464</v>
      </c>
      <c r="C403" s="5" t="s">
        <v>3506</v>
      </c>
      <c r="D403" s="5">
        <v>28381.0</v>
      </c>
      <c r="E403" s="5" t="s">
        <v>3507</v>
      </c>
      <c r="F403" s="5">
        <v>2010.0</v>
      </c>
      <c r="G403" s="5" t="s">
        <v>157</v>
      </c>
      <c r="H403" s="5">
        <v>15.0</v>
      </c>
      <c r="I403" s="5" t="s">
        <v>144</v>
      </c>
      <c r="J403" s="5" t="s">
        <v>118</v>
      </c>
      <c r="K403" s="5" t="s">
        <v>3496</v>
      </c>
      <c r="L403" s="5" t="s">
        <v>99</v>
      </c>
      <c r="M403" s="5" t="s">
        <v>3508</v>
      </c>
      <c r="N403" s="5">
        <v>2.0</v>
      </c>
      <c r="O403" s="32" t="s">
        <v>3509</v>
      </c>
      <c r="P403" s="5" t="s">
        <v>3510</v>
      </c>
      <c r="Q403" s="5" t="s">
        <v>3511</v>
      </c>
      <c r="R403" s="5" t="s">
        <v>3512</v>
      </c>
      <c r="S403" s="5" t="s">
        <v>3513</v>
      </c>
      <c r="T403" s="5">
        <v>35.956013</v>
      </c>
      <c r="U403" s="5">
        <v>-81.952694</v>
      </c>
      <c r="V403" s="6"/>
      <c r="W403" s="5">
        <v>3381.0</v>
      </c>
      <c r="X403" s="5">
        <v>200.0</v>
      </c>
      <c r="Y403" s="5" t="s">
        <v>99</v>
      </c>
      <c r="Z403" s="5" t="s">
        <v>99</v>
      </c>
      <c r="AA403" s="5" t="s">
        <v>150</v>
      </c>
      <c r="AB403" s="5">
        <v>18.0</v>
      </c>
      <c r="AC403" s="5" t="s">
        <v>2165</v>
      </c>
      <c r="AD403" s="5" t="s">
        <v>99</v>
      </c>
      <c r="AE403" s="5" t="s">
        <v>99</v>
      </c>
      <c r="AF403" s="5" t="s">
        <v>99</v>
      </c>
      <c r="AG403" s="5" t="s">
        <v>99</v>
      </c>
      <c r="AH403" s="27">
        <f t="shared" ref="AH403:AH406" si="105">CONVERT(AI403, "ft", "m")</f>
        <v>137.16</v>
      </c>
      <c r="AI403" s="22">
        <f>150*3</f>
        <v>450</v>
      </c>
      <c r="AJ403" s="24">
        <f t="shared" ref="AJ403:AJ406" si="106">CONVERT(AI403, "ft", "yd")</f>
        <v>150</v>
      </c>
      <c r="AK403" s="5" t="s">
        <v>99</v>
      </c>
      <c r="AL403" s="5">
        <v>2.0</v>
      </c>
      <c r="AM403" s="5" t="s">
        <v>99</v>
      </c>
      <c r="AN403" s="5" t="s">
        <v>99</v>
      </c>
      <c r="AO403" s="5" t="s">
        <v>99</v>
      </c>
      <c r="AP403" s="5" t="s">
        <v>99</v>
      </c>
      <c r="AQ403" s="5" t="s">
        <v>99</v>
      </c>
      <c r="AR403" s="5" t="s">
        <v>99</v>
      </c>
      <c r="AS403" s="5" t="s">
        <v>99</v>
      </c>
      <c r="AT403" s="5" t="s">
        <v>99</v>
      </c>
      <c r="AU403" s="5" t="s">
        <v>99</v>
      </c>
      <c r="AV403" s="5" t="s">
        <v>99</v>
      </c>
      <c r="AW403" s="5" t="s">
        <v>99</v>
      </c>
      <c r="AX403" s="5" t="s">
        <v>99</v>
      </c>
      <c r="AY403" s="5" t="s">
        <v>99</v>
      </c>
      <c r="AZ403" s="5" t="s">
        <v>99</v>
      </c>
      <c r="BA403" s="5" t="s">
        <v>99</v>
      </c>
      <c r="BB403" s="5" t="s">
        <v>99</v>
      </c>
      <c r="BC403" s="5" t="s">
        <v>99</v>
      </c>
      <c r="BD403" s="5" t="s">
        <v>99</v>
      </c>
      <c r="BE403" s="5" t="s">
        <v>99</v>
      </c>
      <c r="BF403" s="5" t="s">
        <v>99</v>
      </c>
      <c r="BG403" s="5" t="s">
        <v>99</v>
      </c>
      <c r="BH403" s="5" t="s">
        <v>99</v>
      </c>
      <c r="BI403" s="5" t="s">
        <v>99</v>
      </c>
      <c r="BJ403" s="5" t="s">
        <v>99</v>
      </c>
      <c r="BK403" s="5" t="s">
        <v>99</v>
      </c>
      <c r="BL403" s="5" t="s">
        <v>99</v>
      </c>
      <c r="BM403" s="5" t="s">
        <v>99</v>
      </c>
      <c r="BN403" s="5" t="s">
        <v>3514</v>
      </c>
      <c r="BO403" s="5" t="s">
        <v>99</v>
      </c>
      <c r="BP403" s="5" t="s">
        <v>99</v>
      </c>
      <c r="BQ403" s="5" t="s">
        <v>99</v>
      </c>
      <c r="BR403" s="5" t="s">
        <v>3515</v>
      </c>
      <c r="BS403" s="5" t="s">
        <v>99</v>
      </c>
      <c r="BT403" s="5" t="s">
        <v>99</v>
      </c>
      <c r="BU403" s="5" t="s">
        <v>99</v>
      </c>
      <c r="BV403" s="5" t="s">
        <v>99</v>
      </c>
      <c r="BW403" s="5" t="s">
        <v>99</v>
      </c>
      <c r="BX403" s="5" t="s">
        <v>99</v>
      </c>
      <c r="BY403" s="5" t="s">
        <v>99</v>
      </c>
      <c r="BZ403" s="5" t="s">
        <v>99</v>
      </c>
      <c r="CA403" s="5" t="s">
        <v>99</v>
      </c>
      <c r="CB403" s="5" t="s">
        <v>99</v>
      </c>
      <c r="CC403" s="5" t="s">
        <v>99</v>
      </c>
      <c r="CD403" s="5" t="s">
        <v>99</v>
      </c>
      <c r="CE403" s="5" t="s">
        <v>99</v>
      </c>
      <c r="CF403" s="5" t="s">
        <v>99</v>
      </c>
      <c r="CG403" s="5" t="s">
        <v>99</v>
      </c>
      <c r="CH403" s="5" t="s">
        <v>99</v>
      </c>
      <c r="CI403" s="5" t="s">
        <v>99</v>
      </c>
      <c r="CJ403" s="5" t="s">
        <v>3516</v>
      </c>
      <c r="CK403" s="32" t="s">
        <v>3517</v>
      </c>
      <c r="CL403" s="5" t="s">
        <v>112</v>
      </c>
      <c r="CM403" s="5" t="s">
        <v>99</v>
      </c>
      <c r="CN403" s="5" t="s">
        <v>99</v>
      </c>
      <c r="CO403" s="5" t="s">
        <v>99</v>
      </c>
      <c r="CP403" s="13" t="s">
        <v>3518</v>
      </c>
      <c r="CQ403" s="6"/>
      <c r="CR403" s="6"/>
      <c r="CS403" s="6"/>
      <c r="CT403" s="6"/>
      <c r="CU403" s="6"/>
      <c r="CV403" s="6"/>
      <c r="CW403" s="6"/>
      <c r="CX403" s="6"/>
      <c r="CY403" s="6"/>
      <c r="CZ403" s="6"/>
    </row>
    <row r="404">
      <c r="A404" s="5" t="s">
        <v>94</v>
      </c>
      <c r="B404" s="5" t="s">
        <v>3464</v>
      </c>
      <c r="C404" s="5" t="s">
        <v>3506</v>
      </c>
      <c r="D404" s="5">
        <v>29024.0</v>
      </c>
      <c r="E404" s="5" t="s">
        <v>3519</v>
      </c>
      <c r="F404" s="5">
        <v>2010.0</v>
      </c>
      <c r="G404" s="5" t="s">
        <v>234</v>
      </c>
      <c r="H404" s="5">
        <v>9.0</v>
      </c>
      <c r="I404" s="5" t="s">
        <v>130</v>
      </c>
      <c r="J404" s="5" t="s">
        <v>101</v>
      </c>
      <c r="K404" s="5" t="s">
        <v>102</v>
      </c>
      <c r="L404" s="5" t="s">
        <v>99</v>
      </c>
      <c r="M404" s="5" t="s">
        <v>131</v>
      </c>
      <c r="N404" s="5">
        <v>1.0</v>
      </c>
      <c r="O404" s="32" t="s">
        <v>3520</v>
      </c>
      <c r="P404" s="5" t="s">
        <v>99</v>
      </c>
      <c r="Q404" s="5" t="s">
        <v>3521</v>
      </c>
      <c r="R404" s="5" t="s">
        <v>3522</v>
      </c>
      <c r="S404" s="5" t="s">
        <v>3523</v>
      </c>
      <c r="T404" s="5">
        <v>35.973069</v>
      </c>
      <c r="U404" s="5">
        <v>-81.937028</v>
      </c>
      <c r="V404" s="6"/>
      <c r="W404" s="5">
        <v>3216.0</v>
      </c>
      <c r="X404" s="5">
        <v>1530.0</v>
      </c>
      <c r="Y404" s="5" t="s">
        <v>99</v>
      </c>
      <c r="Z404" s="5" t="s">
        <v>161</v>
      </c>
      <c r="AA404" s="5" t="s">
        <v>150</v>
      </c>
      <c r="AB404" s="5">
        <v>13.0</v>
      </c>
      <c r="AC404" s="5" t="s">
        <v>3524</v>
      </c>
      <c r="AD404" s="5" t="s">
        <v>99</v>
      </c>
      <c r="AE404" s="5" t="s">
        <v>99</v>
      </c>
      <c r="AF404" s="5" t="s">
        <v>99</v>
      </c>
      <c r="AG404" s="6">
        <f>(5+8)/2</f>
        <v>6.5</v>
      </c>
      <c r="AH404" s="27">
        <f t="shared" si="105"/>
        <v>30.48</v>
      </c>
      <c r="AI404" s="22">
        <v>100.0</v>
      </c>
      <c r="AJ404" s="24">
        <f t="shared" si="106"/>
        <v>33.33333333</v>
      </c>
      <c r="AK404" s="5" t="s">
        <v>99</v>
      </c>
      <c r="AL404" s="5">
        <v>1.0</v>
      </c>
      <c r="AM404" s="5">
        <v>7.0</v>
      </c>
      <c r="AN404" s="5" t="s">
        <v>99</v>
      </c>
      <c r="AO404" s="5" t="s">
        <v>99</v>
      </c>
      <c r="AP404" s="5" t="s">
        <v>99</v>
      </c>
      <c r="AQ404" s="5" t="s">
        <v>99</v>
      </c>
      <c r="AR404" s="5" t="s">
        <v>99</v>
      </c>
      <c r="AS404" s="5" t="s">
        <v>99</v>
      </c>
      <c r="AT404" s="5" t="s">
        <v>99</v>
      </c>
      <c r="AU404" s="5" t="s">
        <v>99</v>
      </c>
      <c r="AV404" s="5" t="s">
        <v>445</v>
      </c>
      <c r="AW404" s="5" t="s">
        <v>99</v>
      </c>
      <c r="AX404" s="5" t="s">
        <v>99</v>
      </c>
      <c r="AY404" s="5" t="s">
        <v>99</v>
      </c>
      <c r="AZ404" s="5" t="s">
        <v>99</v>
      </c>
      <c r="BA404" s="5" t="s">
        <v>99</v>
      </c>
      <c r="BB404" s="5" t="s">
        <v>99</v>
      </c>
      <c r="BC404" s="5" t="s">
        <v>99</v>
      </c>
      <c r="BD404" s="5" t="s">
        <v>99</v>
      </c>
      <c r="BE404" s="5" t="s">
        <v>745</v>
      </c>
      <c r="BF404" s="5" t="s">
        <v>650</v>
      </c>
      <c r="BG404" s="5" t="s">
        <v>99</v>
      </c>
      <c r="BH404" s="5" t="s">
        <v>99</v>
      </c>
      <c r="BI404" s="5" t="s">
        <v>746</v>
      </c>
      <c r="BJ404" s="5" t="s">
        <v>99</v>
      </c>
      <c r="BK404" s="5" t="s">
        <v>99</v>
      </c>
      <c r="BL404" s="5" t="s">
        <v>1381</v>
      </c>
      <c r="BM404" s="5" t="s">
        <v>99</v>
      </c>
      <c r="BN404" s="5" t="s">
        <v>3525</v>
      </c>
      <c r="BO404" s="5" t="s">
        <v>99</v>
      </c>
      <c r="BP404" s="5" t="s">
        <v>3526</v>
      </c>
      <c r="BQ404" s="5" t="s">
        <v>113</v>
      </c>
      <c r="BR404" s="5" t="s">
        <v>99</v>
      </c>
      <c r="BS404" s="5" t="s">
        <v>99</v>
      </c>
      <c r="BT404" s="5" t="s">
        <v>99</v>
      </c>
      <c r="BU404" s="5" t="s">
        <v>99</v>
      </c>
      <c r="BV404" s="5" t="s">
        <v>99</v>
      </c>
      <c r="BW404" s="5" t="s">
        <v>99</v>
      </c>
      <c r="BX404" s="5" t="s">
        <v>99</v>
      </c>
      <c r="BY404" s="5" t="s">
        <v>99</v>
      </c>
      <c r="BZ404" s="5" t="s">
        <v>99</v>
      </c>
      <c r="CA404" s="5" t="s">
        <v>99</v>
      </c>
      <c r="CB404" s="5" t="s">
        <v>99</v>
      </c>
      <c r="CC404" s="5" t="s">
        <v>99</v>
      </c>
      <c r="CD404" s="5" t="s">
        <v>99</v>
      </c>
      <c r="CE404" s="5" t="s">
        <v>99</v>
      </c>
      <c r="CF404" s="5" t="s">
        <v>99</v>
      </c>
      <c r="CG404" s="5" t="s">
        <v>99</v>
      </c>
      <c r="CH404" s="5" t="s">
        <v>99</v>
      </c>
      <c r="CI404" s="5" t="s">
        <v>99</v>
      </c>
      <c r="CJ404" s="5" t="s">
        <v>99</v>
      </c>
      <c r="CK404" s="32" t="s">
        <v>3527</v>
      </c>
      <c r="CL404" s="5" t="s">
        <v>112</v>
      </c>
      <c r="CM404" s="5" t="s">
        <v>99</v>
      </c>
      <c r="CN404" s="5" t="s">
        <v>3528</v>
      </c>
      <c r="CO404" s="5" t="s">
        <v>99</v>
      </c>
      <c r="CP404" s="13" t="s">
        <v>3529</v>
      </c>
      <c r="CQ404" s="6"/>
      <c r="CR404" s="6"/>
      <c r="CS404" s="6"/>
      <c r="CT404" s="6"/>
      <c r="CU404" s="6"/>
      <c r="CV404" s="6"/>
      <c r="CW404" s="6"/>
      <c r="CX404" s="6"/>
      <c r="CY404" s="6"/>
      <c r="CZ404" s="6"/>
    </row>
    <row r="405">
      <c r="A405" s="5" t="s">
        <v>94</v>
      </c>
      <c r="B405" s="5" t="s">
        <v>3464</v>
      </c>
      <c r="C405" s="5" t="s">
        <v>3530</v>
      </c>
      <c r="D405" s="5">
        <v>13663.0</v>
      </c>
      <c r="E405" s="5" t="s">
        <v>3531</v>
      </c>
      <c r="F405" s="5">
        <v>1989.0</v>
      </c>
      <c r="G405" s="5" t="s">
        <v>234</v>
      </c>
      <c r="H405" s="5" t="s">
        <v>99</v>
      </c>
      <c r="I405" s="5" t="s">
        <v>130</v>
      </c>
      <c r="J405" s="5" t="s">
        <v>101</v>
      </c>
      <c r="K405" s="5" t="s">
        <v>102</v>
      </c>
      <c r="L405" s="5" t="s">
        <v>193</v>
      </c>
      <c r="M405" s="5" t="s">
        <v>131</v>
      </c>
      <c r="N405" s="5">
        <v>2.0</v>
      </c>
      <c r="O405" s="32" t="s">
        <v>3532</v>
      </c>
      <c r="P405" s="5" t="s">
        <v>3533</v>
      </c>
      <c r="Q405" s="5" t="s">
        <v>3534</v>
      </c>
      <c r="R405" s="5" t="s">
        <v>99</v>
      </c>
      <c r="S405" s="5" t="s">
        <v>3535</v>
      </c>
      <c r="T405" s="5" t="s">
        <v>99</v>
      </c>
      <c r="U405" s="5" t="s">
        <v>99</v>
      </c>
      <c r="V405" s="6"/>
      <c r="W405" s="5" t="s">
        <v>99</v>
      </c>
      <c r="X405" s="5">
        <v>647.0</v>
      </c>
      <c r="Y405" s="5" t="s">
        <v>99</v>
      </c>
      <c r="Z405" s="5" t="s">
        <v>161</v>
      </c>
      <c r="AA405" s="5" t="s">
        <v>99</v>
      </c>
      <c r="AB405" s="5" t="s">
        <v>99</v>
      </c>
      <c r="AC405" s="5" t="s">
        <v>256</v>
      </c>
      <c r="AD405" s="5" t="s">
        <v>3536</v>
      </c>
      <c r="AE405" s="5" t="s">
        <v>99</v>
      </c>
      <c r="AF405" s="5" t="s">
        <v>99</v>
      </c>
      <c r="AG405" s="5">
        <v>10.0</v>
      </c>
      <c r="AH405" s="27">
        <f t="shared" si="105"/>
        <v>45.72</v>
      </c>
      <c r="AI405" s="22">
        <v>150.0</v>
      </c>
      <c r="AJ405" s="24">
        <f t="shared" si="106"/>
        <v>50</v>
      </c>
      <c r="AK405" s="5" t="s">
        <v>99</v>
      </c>
      <c r="AL405" s="5">
        <v>1.0</v>
      </c>
      <c r="AM405" s="5" t="s">
        <v>99</v>
      </c>
      <c r="AN405" s="5" t="s">
        <v>99</v>
      </c>
      <c r="AO405" s="5" t="s">
        <v>99</v>
      </c>
      <c r="AP405" s="5" t="s">
        <v>99</v>
      </c>
      <c r="AQ405" s="5" t="s">
        <v>99</v>
      </c>
      <c r="AR405" s="5" t="s">
        <v>99</v>
      </c>
      <c r="AS405" s="5" t="s">
        <v>99</v>
      </c>
      <c r="AT405" s="5" t="s">
        <v>99</v>
      </c>
      <c r="AU405" s="5" t="s">
        <v>99</v>
      </c>
      <c r="AV405" s="5" t="s">
        <v>281</v>
      </c>
      <c r="AW405" s="5" t="s">
        <v>99</v>
      </c>
      <c r="AX405" s="5" t="s">
        <v>3537</v>
      </c>
      <c r="AY405" s="5" t="s">
        <v>569</v>
      </c>
      <c r="AZ405" s="5" t="s">
        <v>99</v>
      </c>
      <c r="BA405" s="5" t="s">
        <v>732</v>
      </c>
      <c r="BB405" s="5" t="s">
        <v>300</v>
      </c>
      <c r="BC405" s="5" t="s">
        <v>975</v>
      </c>
      <c r="BD405" s="5" t="s">
        <v>99</v>
      </c>
      <c r="BE405" s="5" t="s">
        <v>99</v>
      </c>
      <c r="BF405" s="5" t="s">
        <v>99</v>
      </c>
      <c r="BG405" s="5" t="s">
        <v>99</v>
      </c>
      <c r="BH405" s="5" t="s">
        <v>99</v>
      </c>
      <c r="BI405" s="5" t="s">
        <v>99</v>
      </c>
      <c r="BJ405" s="5" t="s">
        <v>99</v>
      </c>
      <c r="BK405" s="5" t="s">
        <v>99</v>
      </c>
      <c r="BL405" s="5" t="s">
        <v>3538</v>
      </c>
      <c r="BM405" s="5" t="s">
        <v>99</v>
      </c>
      <c r="BN405" s="5" t="s">
        <v>3539</v>
      </c>
      <c r="BO405" s="5" t="s">
        <v>99</v>
      </c>
      <c r="BP405" s="5" t="s">
        <v>1514</v>
      </c>
      <c r="BQ405" s="5" t="s">
        <v>113</v>
      </c>
      <c r="BR405" s="5" t="s">
        <v>1074</v>
      </c>
      <c r="BS405" s="5" t="s">
        <v>99</v>
      </c>
      <c r="BT405" s="5" t="s">
        <v>99</v>
      </c>
      <c r="BU405" s="5" t="s">
        <v>99</v>
      </c>
      <c r="BV405" s="5" t="s">
        <v>99</v>
      </c>
      <c r="BW405" s="5" t="s">
        <v>99</v>
      </c>
      <c r="BX405" s="5" t="s">
        <v>99</v>
      </c>
      <c r="BY405" s="5" t="s">
        <v>99</v>
      </c>
      <c r="BZ405" s="5" t="s">
        <v>99</v>
      </c>
      <c r="CA405" s="5" t="s">
        <v>99</v>
      </c>
      <c r="CB405" s="5" t="s">
        <v>99</v>
      </c>
      <c r="CC405" s="5" t="s">
        <v>99</v>
      </c>
      <c r="CD405" s="5" t="s">
        <v>99</v>
      </c>
      <c r="CE405" s="5" t="s">
        <v>99</v>
      </c>
      <c r="CF405" s="5" t="s">
        <v>99</v>
      </c>
      <c r="CG405" s="5" t="s">
        <v>99</v>
      </c>
      <c r="CH405" s="5" t="s">
        <v>99</v>
      </c>
      <c r="CI405" s="5" t="s">
        <v>99</v>
      </c>
      <c r="CJ405" s="5" t="s">
        <v>99</v>
      </c>
      <c r="CK405" s="32" t="s">
        <v>3540</v>
      </c>
      <c r="CL405" s="5" t="s">
        <v>99</v>
      </c>
      <c r="CM405" s="5" t="s">
        <v>99</v>
      </c>
      <c r="CN405" s="5" t="s">
        <v>99</v>
      </c>
      <c r="CO405" s="5" t="s">
        <v>99</v>
      </c>
      <c r="CP405" s="13" t="s">
        <v>3541</v>
      </c>
      <c r="CQ405" s="6"/>
      <c r="CR405" s="6"/>
      <c r="CS405" s="6"/>
      <c r="CT405" s="6"/>
      <c r="CU405" s="6"/>
      <c r="CV405" s="6"/>
      <c r="CW405" s="6"/>
      <c r="CX405" s="6"/>
      <c r="CY405" s="6"/>
      <c r="CZ405" s="6"/>
    </row>
    <row r="406">
      <c r="A406" s="5" t="s">
        <v>94</v>
      </c>
      <c r="B406" s="5" t="s">
        <v>3464</v>
      </c>
      <c r="C406" s="5" t="s">
        <v>3542</v>
      </c>
      <c r="D406" s="5">
        <v>9218.0</v>
      </c>
      <c r="E406" s="5" t="s">
        <v>99</v>
      </c>
      <c r="F406" s="5">
        <v>1986.0</v>
      </c>
      <c r="G406" s="5" t="s">
        <v>129</v>
      </c>
      <c r="H406" s="5" t="s">
        <v>99</v>
      </c>
      <c r="I406" s="5" t="s">
        <v>130</v>
      </c>
      <c r="J406" s="5" t="s">
        <v>118</v>
      </c>
      <c r="K406" s="5" t="s">
        <v>102</v>
      </c>
      <c r="L406" s="5" t="s">
        <v>99</v>
      </c>
      <c r="M406" s="5" t="s">
        <v>260</v>
      </c>
      <c r="N406" s="5">
        <v>1.0</v>
      </c>
      <c r="O406" s="32" t="s">
        <v>3543</v>
      </c>
      <c r="P406" s="5" t="s">
        <v>99</v>
      </c>
      <c r="Q406" s="5" t="s">
        <v>3544</v>
      </c>
      <c r="R406" s="5" t="s">
        <v>99</v>
      </c>
      <c r="S406" s="5" t="s">
        <v>3545</v>
      </c>
      <c r="T406" s="5" t="s">
        <v>99</v>
      </c>
      <c r="U406" s="5" t="s">
        <v>99</v>
      </c>
      <c r="V406" s="6"/>
      <c r="W406" s="5" t="s">
        <v>99</v>
      </c>
      <c r="X406" s="5">
        <v>1907.0</v>
      </c>
      <c r="Y406" s="5" t="s">
        <v>99</v>
      </c>
      <c r="Z406" s="5" t="s">
        <v>802</v>
      </c>
      <c r="AA406" s="5" t="s">
        <v>99</v>
      </c>
      <c r="AB406" s="5" t="s">
        <v>99</v>
      </c>
      <c r="AC406" s="5" t="s">
        <v>3546</v>
      </c>
      <c r="AD406" s="5" t="s">
        <v>99</v>
      </c>
      <c r="AE406" s="5" t="s">
        <v>99</v>
      </c>
      <c r="AF406" s="5" t="s">
        <v>99</v>
      </c>
      <c r="AG406" s="6">
        <f>(25+30)/2</f>
        <v>27.5</v>
      </c>
      <c r="AH406" s="27">
        <f t="shared" si="105"/>
        <v>6.096</v>
      </c>
      <c r="AI406" s="22">
        <v>20.0</v>
      </c>
      <c r="AJ406" s="24">
        <f t="shared" si="106"/>
        <v>6.666666667</v>
      </c>
      <c r="AK406" s="5" t="s">
        <v>99</v>
      </c>
      <c r="AL406" s="5">
        <v>1.0</v>
      </c>
      <c r="AM406" s="5">
        <v>7.0</v>
      </c>
      <c r="AN406" s="5" t="s">
        <v>99</v>
      </c>
      <c r="AO406" s="5" t="s">
        <v>99</v>
      </c>
      <c r="AP406" s="5" t="s">
        <v>99</v>
      </c>
      <c r="AQ406" s="5" t="s">
        <v>99</v>
      </c>
      <c r="AR406" s="5" t="s">
        <v>99</v>
      </c>
      <c r="AS406" s="5">
        <v>450.0</v>
      </c>
      <c r="AT406" s="5" t="s">
        <v>99</v>
      </c>
      <c r="AU406" s="5" t="s">
        <v>99</v>
      </c>
      <c r="AV406" s="5" t="s">
        <v>3547</v>
      </c>
      <c r="AW406" s="5" t="s">
        <v>99</v>
      </c>
      <c r="AX406" s="5" t="s">
        <v>99</v>
      </c>
      <c r="AY406" s="5" t="s">
        <v>99</v>
      </c>
      <c r="AZ406" s="5" t="s">
        <v>99</v>
      </c>
      <c r="BA406" s="5" t="s">
        <v>99</v>
      </c>
      <c r="BB406" s="5" t="s">
        <v>99</v>
      </c>
      <c r="BC406" s="5" t="s">
        <v>99</v>
      </c>
      <c r="BD406" s="5" t="s">
        <v>99</v>
      </c>
      <c r="BE406" s="5" t="s">
        <v>99</v>
      </c>
      <c r="BF406" s="5" t="s">
        <v>650</v>
      </c>
      <c r="BG406" s="5" t="s">
        <v>99</v>
      </c>
      <c r="BH406" s="5" t="s">
        <v>99</v>
      </c>
      <c r="BI406" s="5" t="s">
        <v>99</v>
      </c>
      <c r="BJ406" s="5" t="s">
        <v>99</v>
      </c>
      <c r="BK406" s="5" t="s">
        <v>99</v>
      </c>
      <c r="BL406" s="5" t="s">
        <v>3548</v>
      </c>
      <c r="BM406" s="5" t="s">
        <v>99</v>
      </c>
      <c r="BN406" s="5" t="s">
        <v>3549</v>
      </c>
      <c r="BO406" s="5" t="s">
        <v>99</v>
      </c>
      <c r="BP406" s="5" t="s">
        <v>99</v>
      </c>
      <c r="BQ406" s="5" t="s">
        <v>113</v>
      </c>
      <c r="BR406" s="5" t="s">
        <v>99</v>
      </c>
      <c r="BS406" s="5" t="s">
        <v>99</v>
      </c>
      <c r="BT406" s="5" t="s">
        <v>99</v>
      </c>
      <c r="BU406" s="5" t="s">
        <v>99</v>
      </c>
      <c r="BV406" s="5" t="s">
        <v>99</v>
      </c>
      <c r="BW406" s="5" t="s">
        <v>99</v>
      </c>
      <c r="BX406" s="5" t="s">
        <v>99</v>
      </c>
      <c r="BY406" s="5" t="s">
        <v>99</v>
      </c>
      <c r="BZ406" s="5" t="s">
        <v>99</v>
      </c>
      <c r="CA406" s="5" t="s">
        <v>99</v>
      </c>
      <c r="CB406" s="5" t="s">
        <v>99</v>
      </c>
      <c r="CC406" s="5" t="s">
        <v>99</v>
      </c>
      <c r="CD406" s="5" t="s">
        <v>99</v>
      </c>
      <c r="CE406" s="5" t="s">
        <v>99</v>
      </c>
      <c r="CF406" s="5" t="s">
        <v>99</v>
      </c>
      <c r="CG406" s="5" t="s">
        <v>99</v>
      </c>
      <c r="CH406" s="5" t="s">
        <v>99</v>
      </c>
      <c r="CI406" s="5" t="s">
        <v>99</v>
      </c>
      <c r="CJ406" s="5" t="s">
        <v>99</v>
      </c>
      <c r="CK406" s="32" t="s">
        <v>3550</v>
      </c>
      <c r="CL406" s="5" t="s">
        <v>99</v>
      </c>
      <c r="CM406" s="5" t="s">
        <v>99</v>
      </c>
      <c r="CN406" s="5" t="s">
        <v>99</v>
      </c>
      <c r="CO406" s="5" t="s">
        <v>99</v>
      </c>
      <c r="CP406" s="13" t="s">
        <v>3551</v>
      </c>
      <c r="CQ406" s="6"/>
      <c r="CR406" s="6"/>
      <c r="CS406" s="6"/>
      <c r="CT406" s="6"/>
      <c r="CU406" s="6"/>
      <c r="CV406" s="6"/>
      <c r="CW406" s="6"/>
      <c r="CX406" s="6"/>
      <c r="CY406" s="6"/>
      <c r="CZ406" s="6"/>
    </row>
    <row r="407">
      <c r="A407" s="5" t="s">
        <v>94</v>
      </c>
      <c r="B407" s="5" t="s">
        <v>3464</v>
      </c>
      <c r="C407" s="5" t="s">
        <v>3542</v>
      </c>
      <c r="D407" s="5">
        <v>15108.0</v>
      </c>
      <c r="E407" s="5" t="s">
        <v>3531</v>
      </c>
      <c r="F407" s="5">
        <v>1991.0</v>
      </c>
      <c r="G407" s="5" t="s">
        <v>234</v>
      </c>
      <c r="H407" s="5">
        <v>17.0</v>
      </c>
      <c r="I407" s="5" t="s">
        <v>130</v>
      </c>
      <c r="J407" s="5" t="s">
        <v>118</v>
      </c>
      <c r="K407" s="5" t="s">
        <v>102</v>
      </c>
      <c r="L407" s="5" t="s">
        <v>99</v>
      </c>
      <c r="M407" s="5" t="s">
        <v>3552</v>
      </c>
      <c r="N407" s="5">
        <v>1.0</v>
      </c>
      <c r="O407" s="32" t="s">
        <v>3553</v>
      </c>
      <c r="P407" s="5" t="s">
        <v>3554</v>
      </c>
      <c r="Q407" s="5" t="s">
        <v>3555</v>
      </c>
      <c r="R407" s="5" t="s">
        <v>466</v>
      </c>
      <c r="S407" s="5" t="s">
        <v>3555</v>
      </c>
      <c r="T407" s="5" t="s">
        <v>99</v>
      </c>
      <c r="U407" s="5" t="s">
        <v>99</v>
      </c>
      <c r="V407" s="6"/>
      <c r="W407" s="5" t="s">
        <v>99</v>
      </c>
      <c r="X407" s="5">
        <v>1907.0</v>
      </c>
      <c r="Y407" s="5" t="s">
        <v>99</v>
      </c>
      <c r="Z407" s="5" t="s">
        <v>161</v>
      </c>
      <c r="AA407" s="5" t="s">
        <v>135</v>
      </c>
      <c r="AB407" s="5">
        <v>77.0</v>
      </c>
      <c r="AC407" s="5" t="s">
        <v>3556</v>
      </c>
      <c r="AD407" s="5" t="s">
        <v>99</v>
      </c>
      <c r="AE407" s="5" t="s">
        <v>99</v>
      </c>
      <c r="AF407" s="5" t="s">
        <v>99</v>
      </c>
      <c r="AG407" s="5" t="s">
        <v>99</v>
      </c>
      <c r="AH407" s="15" t="s">
        <v>99</v>
      </c>
      <c r="AI407" s="22" t="s">
        <v>99</v>
      </c>
      <c r="AJ407" s="25" t="s">
        <v>99</v>
      </c>
      <c r="AK407" s="5" t="s">
        <v>99</v>
      </c>
      <c r="AL407" s="5">
        <v>1.0</v>
      </c>
      <c r="AM407" s="5">
        <v>7.0</v>
      </c>
      <c r="AN407" s="5" t="s">
        <v>99</v>
      </c>
      <c r="AO407" s="5" t="s">
        <v>99</v>
      </c>
      <c r="AP407" s="5" t="s">
        <v>99</v>
      </c>
      <c r="AQ407" s="5" t="s">
        <v>99</v>
      </c>
      <c r="AR407" s="5" t="s">
        <v>99</v>
      </c>
      <c r="AS407" s="5" t="s">
        <v>99</v>
      </c>
      <c r="AT407" s="5" t="s">
        <v>99</v>
      </c>
      <c r="AU407" s="5" t="s">
        <v>99</v>
      </c>
      <c r="AV407" s="5" t="s">
        <v>164</v>
      </c>
      <c r="AW407" s="5" t="s">
        <v>99</v>
      </c>
      <c r="AX407" s="5" t="s">
        <v>99</v>
      </c>
      <c r="AY407" s="5" t="s">
        <v>99</v>
      </c>
      <c r="AZ407" s="5" t="s">
        <v>99</v>
      </c>
      <c r="BA407" s="5" t="s">
        <v>99</v>
      </c>
      <c r="BB407" s="5" t="s">
        <v>99</v>
      </c>
      <c r="BC407" s="5" t="s">
        <v>99</v>
      </c>
      <c r="BD407" s="5" t="s">
        <v>99</v>
      </c>
      <c r="BE407" s="5" t="s">
        <v>99</v>
      </c>
      <c r="BF407" s="5" t="s">
        <v>99</v>
      </c>
      <c r="BG407" s="5" t="s">
        <v>99</v>
      </c>
      <c r="BH407" s="5" t="s">
        <v>99</v>
      </c>
      <c r="BI407" s="5" t="s">
        <v>99</v>
      </c>
      <c r="BJ407" s="5" t="s">
        <v>681</v>
      </c>
      <c r="BK407" s="5" t="s">
        <v>99</v>
      </c>
      <c r="BL407" s="5" t="s">
        <v>3557</v>
      </c>
      <c r="BM407" s="5" t="s">
        <v>99</v>
      </c>
      <c r="BN407" s="5" t="s">
        <v>3558</v>
      </c>
      <c r="BO407" s="5" t="s">
        <v>99</v>
      </c>
      <c r="BP407" s="5" t="s">
        <v>3559</v>
      </c>
      <c r="BQ407" s="5" t="s">
        <v>113</v>
      </c>
      <c r="BR407" s="5" t="s">
        <v>99</v>
      </c>
      <c r="BS407" s="5" t="s">
        <v>99</v>
      </c>
      <c r="BT407" s="5" t="s">
        <v>99</v>
      </c>
      <c r="BU407" s="5" t="s">
        <v>99</v>
      </c>
      <c r="BV407" s="5" t="s">
        <v>99</v>
      </c>
      <c r="BW407" s="5" t="s">
        <v>99</v>
      </c>
      <c r="BX407" s="5" t="s">
        <v>99</v>
      </c>
      <c r="BY407" s="5" t="s">
        <v>99</v>
      </c>
      <c r="BZ407" s="5" t="s">
        <v>99</v>
      </c>
      <c r="CA407" s="5" t="s">
        <v>99</v>
      </c>
      <c r="CB407" s="5" t="s">
        <v>99</v>
      </c>
      <c r="CC407" s="5" t="s">
        <v>99</v>
      </c>
      <c r="CD407" s="5" t="s">
        <v>99</v>
      </c>
      <c r="CE407" s="5" t="s">
        <v>99</v>
      </c>
      <c r="CF407" s="5" t="s">
        <v>99</v>
      </c>
      <c r="CG407" s="5" t="s">
        <v>99</v>
      </c>
      <c r="CH407" s="5" t="s">
        <v>99</v>
      </c>
      <c r="CI407" s="5" t="s">
        <v>99</v>
      </c>
      <c r="CJ407" s="5" t="s">
        <v>99</v>
      </c>
      <c r="CK407" s="32" t="s">
        <v>3560</v>
      </c>
      <c r="CL407" s="5" t="s">
        <v>99</v>
      </c>
      <c r="CM407" s="5" t="s">
        <v>99</v>
      </c>
      <c r="CN407" s="5" t="s">
        <v>99</v>
      </c>
      <c r="CO407" s="5" t="s">
        <v>99</v>
      </c>
      <c r="CP407" s="13" t="s">
        <v>3561</v>
      </c>
      <c r="CQ407" s="6"/>
      <c r="CR407" s="6"/>
      <c r="CS407" s="6"/>
      <c r="CT407" s="6"/>
      <c r="CU407" s="6"/>
      <c r="CV407" s="6"/>
      <c r="CW407" s="6"/>
      <c r="CX407" s="6"/>
      <c r="CY407" s="6"/>
      <c r="CZ407" s="6"/>
    </row>
    <row r="408">
      <c r="A408" s="5" t="s">
        <v>94</v>
      </c>
      <c r="B408" s="5" t="s">
        <v>3464</v>
      </c>
      <c r="C408" s="5" t="s">
        <v>3542</v>
      </c>
      <c r="D408" s="5">
        <v>69464.0</v>
      </c>
      <c r="E408" s="5" t="s">
        <v>3562</v>
      </c>
      <c r="F408" s="5">
        <v>2016.0</v>
      </c>
      <c r="G408" s="5" t="s">
        <v>157</v>
      </c>
      <c r="H408" s="5">
        <v>15.0</v>
      </c>
      <c r="I408" s="5" t="s">
        <v>144</v>
      </c>
      <c r="J408" s="5" t="s">
        <v>118</v>
      </c>
      <c r="K408" s="5" t="s">
        <v>3563</v>
      </c>
      <c r="L408" s="5" t="s">
        <v>99</v>
      </c>
      <c r="M408" s="5" t="s">
        <v>365</v>
      </c>
      <c r="N408" s="5">
        <v>1.0</v>
      </c>
      <c r="O408" s="32" t="s">
        <v>3564</v>
      </c>
      <c r="P408" s="5" t="s">
        <v>3565</v>
      </c>
      <c r="Q408" s="5" t="s">
        <v>3566</v>
      </c>
      <c r="R408" s="5" t="s">
        <v>3567</v>
      </c>
      <c r="S408" s="5" t="s">
        <v>3545</v>
      </c>
      <c r="T408" s="5" t="s">
        <v>99</v>
      </c>
      <c r="U408" s="5" t="s">
        <v>99</v>
      </c>
      <c r="V408" s="6"/>
      <c r="W408" s="5" t="s">
        <v>99</v>
      </c>
      <c r="X408" s="5">
        <v>1000.0</v>
      </c>
      <c r="Y408" s="5" t="s">
        <v>99</v>
      </c>
      <c r="Z408" s="5" t="s">
        <v>99</v>
      </c>
      <c r="AA408" s="5" t="s">
        <v>135</v>
      </c>
      <c r="AB408" s="5">
        <v>78.0</v>
      </c>
      <c r="AC408" s="5" t="s">
        <v>468</v>
      </c>
      <c r="AD408" s="5" t="s">
        <v>99</v>
      </c>
      <c r="AE408" s="5" t="s">
        <v>99</v>
      </c>
      <c r="AF408" s="5" t="s">
        <v>99</v>
      </c>
      <c r="AG408" s="5">
        <v>2.0</v>
      </c>
      <c r="AH408" s="27">
        <f>CONVERT(AI408, "ft", "m")</f>
        <v>25.146</v>
      </c>
      <c r="AI408" s="22">
        <f>27.5*3</f>
        <v>82.5</v>
      </c>
      <c r="AJ408" s="24">
        <f>CONVERT(AI408, "ft", "yd")</f>
        <v>27.5</v>
      </c>
      <c r="AK408" s="5" t="s">
        <v>99</v>
      </c>
      <c r="AL408" s="5" t="s">
        <v>99</v>
      </c>
      <c r="AM408" s="5" t="s">
        <v>99</v>
      </c>
      <c r="AN408" s="5" t="s">
        <v>99</v>
      </c>
      <c r="AO408" s="5" t="s">
        <v>99</v>
      </c>
      <c r="AP408" s="5" t="s">
        <v>99</v>
      </c>
      <c r="AQ408" s="5" t="s">
        <v>99</v>
      </c>
      <c r="AR408" s="5" t="s">
        <v>99</v>
      </c>
      <c r="AS408" s="5" t="s">
        <v>99</v>
      </c>
      <c r="AT408" s="5" t="s">
        <v>99</v>
      </c>
      <c r="AU408" s="5" t="s">
        <v>99</v>
      </c>
      <c r="AV408" s="5" t="s">
        <v>99</v>
      </c>
      <c r="AW408" s="5" t="s">
        <v>99</v>
      </c>
      <c r="AX408" s="5" t="s">
        <v>99</v>
      </c>
      <c r="AY408" s="5" t="s">
        <v>99</v>
      </c>
      <c r="AZ408" s="5" t="s">
        <v>99</v>
      </c>
      <c r="BA408" s="5" t="s">
        <v>99</v>
      </c>
      <c r="BB408" s="5" t="s">
        <v>99</v>
      </c>
      <c r="BC408" s="5" t="s">
        <v>99</v>
      </c>
      <c r="BD408" s="5" t="s">
        <v>99</v>
      </c>
      <c r="BE408" s="5" t="s">
        <v>99</v>
      </c>
      <c r="BF408" s="5" t="s">
        <v>99</v>
      </c>
      <c r="BG408" s="5" t="s">
        <v>99</v>
      </c>
      <c r="BH408" s="5" t="s">
        <v>99</v>
      </c>
      <c r="BI408" s="5" t="s">
        <v>99</v>
      </c>
      <c r="BJ408" s="5" t="s">
        <v>99</v>
      </c>
      <c r="BK408" s="5" t="s">
        <v>99</v>
      </c>
      <c r="BL408" s="5" t="s">
        <v>99</v>
      </c>
      <c r="BM408" s="5" t="s">
        <v>99</v>
      </c>
      <c r="BN408" s="5" t="s">
        <v>3568</v>
      </c>
      <c r="BO408" s="5" t="s">
        <v>99</v>
      </c>
      <c r="BP408" s="5" t="s">
        <v>99</v>
      </c>
      <c r="BQ408" s="5" t="s">
        <v>99</v>
      </c>
      <c r="BR408" s="5" t="s">
        <v>99</v>
      </c>
      <c r="BS408" s="5" t="s">
        <v>99</v>
      </c>
      <c r="BT408" s="5" t="s">
        <v>99</v>
      </c>
      <c r="BU408" s="5" t="s">
        <v>99</v>
      </c>
      <c r="BV408" s="5" t="s">
        <v>99</v>
      </c>
      <c r="BW408" s="5" t="s">
        <v>99</v>
      </c>
      <c r="BX408" s="5" t="s">
        <v>99</v>
      </c>
      <c r="BY408" s="5" t="s">
        <v>99</v>
      </c>
      <c r="BZ408" s="5" t="s">
        <v>99</v>
      </c>
      <c r="CA408" s="5" t="s">
        <v>99</v>
      </c>
      <c r="CB408" s="5" t="s">
        <v>99</v>
      </c>
      <c r="CC408" s="5" t="s">
        <v>99</v>
      </c>
      <c r="CD408" s="5" t="s">
        <v>99</v>
      </c>
      <c r="CE408" s="5" t="s">
        <v>99</v>
      </c>
      <c r="CF408" s="5" t="s">
        <v>99</v>
      </c>
      <c r="CG408" s="5" t="s">
        <v>99</v>
      </c>
      <c r="CH408" s="5" t="s">
        <v>99</v>
      </c>
      <c r="CI408" s="5" t="s">
        <v>99</v>
      </c>
      <c r="CJ408" s="5" t="s">
        <v>3569</v>
      </c>
      <c r="CK408" s="32" t="s">
        <v>3570</v>
      </c>
      <c r="CL408" s="5" t="s">
        <v>99</v>
      </c>
      <c r="CM408" s="5" t="s">
        <v>99</v>
      </c>
      <c r="CN408" s="5" t="s">
        <v>99</v>
      </c>
      <c r="CO408" s="5" t="s">
        <v>99</v>
      </c>
      <c r="CP408" s="13" t="s">
        <v>3571</v>
      </c>
      <c r="CQ408" s="6"/>
      <c r="CR408" s="6"/>
      <c r="CS408" s="6"/>
      <c r="CT408" s="6"/>
      <c r="CU408" s="6"/>
      <c r="CV408" s="6"/>
      <c r="CW408" s="6"/>
      <c r="CX408" s="6"/>
      <c r="CY408" s="6"/>
      <c r="CZ408" s="6"/>
    </row>
    <row r="409">
      <c r="A409" s="5" t="s">
        <v>94</v>
      </c>
      <c r="B409" s="5" t="s">
        <v>3464</v>
      </c>
      <c r="C409" s="5" t="s">
        <v>3572</v>
      </c>
      <c r="D409" s="5">
        <v>3270.0</v>
      </c>
      <c r="E409" s="5" t="s">
        <v>99</v>
      </c>
      <c r="F409" s="5">
        <v>2001.0</v>
      </c>
      <c r="G409" s="5" t="s">
        <v>485</v>
      </c>
      <c r="H409" s="5">
        <v>20.0</v>
      </c>
      <c r="I409" s="5" t="s">
        <v>130</v>
      </c>
      <c r="J409" s="5" t="s">
        <v>118</v>
      </c>
      <c r="K409" s="5" t="s">
        <v>3496</v>
      </c>
      <c r="L409" s="5" t="s">
        <v>99</v>
      </c>
      <c r="M409" s="5" t="s">
        <v>99</v>
      </c>
      <c r="N409" s="5">
        <v>2.0</v>
      </c>
      <c r="O409" s="32" t="s">
        <v>3573</v>
      </c>
      <c r="P409" s="5" t="s">
        <v>99</v>
      </c>
      <c r="Q409" s="5" t="s">
        <v>3574</v>
      </c>
      <c r="R409" s="5" t="s">
        <v>3575</v>
      </c>
      <c r="S409" s="5" t="s">
        <v>3576</v>
      </c>
      <c r="T409" s="5" t="s">
        <v>99</v>
      </c>
      <c r="U409" s="5" t="s">
        <v>99</v>
      </c>
      <c r="V409" s="6"/>
      <c r="W409" s="5" t="s">
        <v>99</v>
      </c>
      <c r="X409" s="5">
        <v>2100.0</v>
      </c>
      <c r="Y409" s="5" t="s">
        <v>99</v>
      </c>
      <c r="Z409" s="5" t="s">
        <v>99</v>
      </c>
      <c r="AA409" s="5" t="s">
        <v>150</v>
      </c>
      <c r="AB409" s="5">
        <v>17.0</v>
      </c>
      <c r="AC409" s="5" t="s">
        <v>3577</v>
      </c>
      <c r="AD409" s="5" t="s">
        <v>395</v>
      </c>
      <c r="AE409" s="5" t="s">
        <v>99</v>
      </c>
      <c r="AF409" s="5" t="s">
        <v>99</v>
      </c>
      <c r="AG409" s="5" t="s">
        <v>99</v>
      </c>
      <c r="AH409" s="15" t="s">
        <v>99</v>
      </c>
      <c r="AI409" s="22" t="s">
        <v>99</v>
      </c>
      <c r="AJ409" s="25" t="s">
        <v>99</v>
      </c>
      <c r="AK409" s="5" t="s">
        <v>99</v>
      </c>
      <c r="AL409" s="5" t="s">
        <v>99</v>
      </c>
      <c r="AM409" s="5" t="s">
        <v>99</v>
      </c>
      <c r="AN409" s="5" t="s">
        <v>99</v>
      </c>
      <c r="AO409" s="5" t="s">
        <v>99</v>
      </c>
      <c r="AP409" s="5" t="s">
        <v>99</v>
      </c>
      <c r="AQ409" s="5" t="s">
        <v>99</v>
      </c>
      <c r="AR409" s="5" t="s">
        <v>99</v>
      </c>
      <c r="AS409" s="5" t="s">
        <v>99</v>
      </c>
      <c r="AT409" s="5" t="s">
        <v>99</v>
      </c>
      <c r="AU409" s="5" t="s">
        <v>99</v>
      </c>
      <c r="AV409" s="5" t="s">
        <v>99</v>
      </c>
      <c r="AW409" s="5" t="s">
        <v>99</v>
      </c>
      <c r="AX409" s="5" t="s">
        <v>99</v>
      </c>
      <c r="AY409" s="5" t="s">
        <v>99</v>
      </c>
      <c r="AZ409" s="5" t="s">
        <v>99</v>
      </c>
      <c r="BA409" s="5" t="s">
        <v>99</v>
      </c>
      <c r="BB409" s="5" t="s">
        <v>99</v>
      </c>
      <c r="BC409" s="5" t="s">
        <v>99</v>
      </c>
      <c r="BD409" s="5" t="s">
        <v>99</v>
      </c>
      <c r="BE409" s="5" t="s">
        <v>99</v>
      </c>
      <c r="BF409" s="5" t="s">
        <v>99</v>
      </c>
      <c r="BG409" s="5" t="s">
        <v>99</v>
      </c>
      <c r="BH409" s="5" t="s">
        <v>99</v>
      </c>
      <c r="BI409" s="5" t="s">
        <v>99</v>
      </c>
      <c r="BJ409" s="5" t="s">
        <v>99</v>
      </c>
      <c r="BK409" s="5" t="s">
        <v>99</v>
      </c>
      <c r="BL409" s="5" t="s">
        <v>99</v>
      </c>
      <c r="BM409" s="5" t="s">
        <v>99</v>
      </c>
      <c r="BN409" s="5" t="s">
        <v>99</v>
      </c>
      <c r="BO409" s="5" t="s">
        <v>99</v>
      </c>
      <c r="BP409" s="5" t="s">
        <v>99</v>
      </c>
      <c r="BQ409" s="5" t="s">
        <v>99</v>
      </c>
      <c r="BR409" s="5" t="s">
        <v>3578</v>
      </c>
      <c r="BS409" s="5" t="s">
        <v>99</v>
      </c>
      <c r="BT409" s="5" t="s">
        <v>99</v>
      </c>
      <c r="BU409" s="5" t="s">
        <v>99</v>
      </c>
      <c r="BV409" s="5" t="s">
        <v>99</v>
      </c>
      <c r="BW409" s="5" t="s">
        <v>99</v>
      </c>
      <c r="BX409" s="5" t="s">
        <v>99</v>
      </c>
      <c r="BY409" s="5" t="s">
        <v>99</v>
      </c>
      <c r="BZ409" s="5" t="s">
        <v>99</v>
      </c>
      <c r="CA409" s="5" t="s">
        <v>99</v>
      </c>
      <c r="CB409" s="5" t="s">
        <v>99</v>
      </c>
      <c r="CC409" s="5" t="s">
        <v>99</v>
      </c>
      <c r="CD409" s="5" t="s">
        <v>99</v>
      </c>
      <c r="CE409" s="5" t="s">
        <v>99</v>
      </c>
      <c r="CF409" s="5" t="s">
        <v>99</v>
      </c>
      <c r="CG409" s="5" t="s">
        <v>99</v>
      </c>
      <c r="CH409" s="5" t="s">
        <v>99</v>
      </c>
      <c r="CI409" s="5" t="s">
        <v>99</v>
      </c>
      <c r="CJ409" s="5" t="s">
        <v>3579</v>
      </c>
      <c r="CK409" s="32" t="s">
        <v>3580</v>
      </c>
      <c r="CL409" s="5" t="s">
        <v>99</v>
      </c>
      <c r="CM409" s="5" t="s">
        <v>99</v>
      </c>
      <c r="CN409" s="5" t="s">
        <v>99</v>
      </c>
      <c r="CO409" s="5" t="s">
        <v>99</v>
      </c>
      <c r="CP409" s="13" t="s">
        <v>3581</v>
      </c>
      <c r="CQ409" s="6"/>
      <c r="CR409" s="6"/>
      <c r="CS409" s="6"/>
      <c r="CT409" s="6"/>
      <c r="CU409" s="6"/>
      <c r="CV409" s="6"/>
      <c r="CW409" s="6"/>
      <c r="CX409" s="6"/>
      <c r="CY409" s="6"/>
      <c r="CZ409" s="6"/>
    </row>
    <row r="410">
      <c r="A410" s="5" t="s">
        <v>94</v>
      </c>
      <c r="B410" s="5" t="s">
        <v>3464</v>
      </c>
      <c r="C410" s="5" t="s">
        <v>3572</v>
      </c>
      <c r="D410" s="5">
        <v>41506.0</v>
      </c>
      <c r="E410" s="5" t="s">
        <v>3466</v>
      </c>
      <c r="F410" s="5">
        <v>2013.0</v>
      </c>
      <c r="G410" s="5" t="s">
        <v>157</v>
      </c>
      <c r="H410" s="5">
        <v>26.0</v>
      </c>
      <c r="I410" s="5" t="s">
        <v>144</v>
      </c>
      <c r="J410" s="5" t="s">
        <v>118</v>
      </c>
      <c r="K410" s="5" t="s">
        <v>102</v>
      </c>
      <c r="L410" s="5" t="s">
        <v>99</v>
      </c>
      <c r="M410" s="5" t="s">
        <v>219</v>
      </c>
      <c r="N410" s="5">
        <v>1.0</v>
      </c>
      <c r="O410" s="32" t="s">
        <v>3582</v>
      </c>
      <c r="P410" s="5" t="s">
        <v>99</v>
      </c>
      <c r="Q410" s="5" t="s">
        <v>3583</v>
      </c>
      <c r="R410" s="5" t="s">
        <v>3584</v>
      </c>
      <c r="S410" s="5" t="s">
        <v>3585</v>
      </c>
      <c r="T410" s="5" t="s">
        <v>99</v>
      </c>
      <c r="U410" s="5" t="s">
        <v>99</v>
      </c>
      <c r="V410" s="6"/>
      <c r="W410" s="5" t="s">
        <v>99</v>
      </c>
      <c r="X410" s="5">
        <v>200.0</v>
      </c>
      <c r="Y410" s="5">
        <v>65.0</v>
      </c>
      <c r="Z410" s="5" t="s">
        <v>161</v>
      </c>
      <c r="AA410" s="5" t="s">
        <v>278</v>
      </c>
      <c r="AB410" s="5">
        <v>87.0</v>
      </c>
      <c r="AC410" s="5" t="s">
        <v>3586</v>
      </c>
      <c r="AD410" s="5" t="s">
        <v>99</v>
      </c>
      <c r="AE410" s="5" t="s">
        <v>99</v>
      </c>
      <c r="AF410" s="5" t="s">
        <v>99</v>
      </c>
      <c r="AG410" s="6">
        <f>5/60</f>
        <v>0.08333333333</v>
      </c>
      <c r="AH410" s="15" t="s">
        <v>99</v>
      </c>
      <c r="AI410" s="22" t="s">
        <v>99</v>
      </c>
      <c r="AJ410" s="25" t="s">
        <v>99</v>
      </c>
      <c r="AK410" s="5" t="s">
        <v>99</v>
      </c>
      <c r="AL410" s="5">
        <v>1.0</v>
      </c>
      <c r="AM410" s="5" t="s">
        <v>99</v>
      </c>
      <c r="AN410" s="5" t="s">
        <v>99</v>
      </c>
      <c r="AO410" s="5" t="s">
        <v>99</v>
      </c>
      <c r="AP410" s="5" t="s">
        <v>99</v>
      </c>
      <c r="AQ410" s="5" t="s">
        <v>99</v>
      </c>
      <c r="AR410" s="5" t="s">
        <v>99</v>
      </c>
      <c r="AS410" s="5" t="s">
        <v>99</v>
      </c>
      <c r="AT410" s="5" t="s">
        <v>99</v>
      </c>
      <c r="AU410" s="5" t="s">
        <v>99</v>
      </c>
      <c r="AV410" s="5" t="s">
        <v>491</v>
      </c>
      <c r="AW410" s="5">
        <v>5.0</v>
      </c>
      <c r="AX410" s="5" t="s">
        <v>164</v>
      </c>
      <c r="AY410" s="5" t="s">
        <v>99</v>
      </c>
      <c r="AZ410" s="5" t="s">
        <v>99</v>
      </c>
      <c r="BA410" s="5" t="s">
        <v>99</v>
      </c>
      <c r="BB410" s="5" t="s">
        <v>112</v>
      </c>
      <c r="BC410" s="5" t="s">
        <v>3587</v>
      </c>
      <c r="BD410" s="5" t="s">
        <v>99</v>
      </c>
      <c r="BE410" s="5" t="s">
        <v>99</v>
      </c>
      <c r="BF410" s="5" t="s">
        <v>99</v>
      </c>
      <c r="BG410" s="5" t="s">
        <v>99</v>
      </c>
      <c r="BH410" s="5" t="s">
        <v>99</v>
      </c>
      <c r="BI410" s="5" t="s">
        <v>99</v>
      </c>
      <c r="BJ410" s="5" t="s">
        <v>99</v>
      </c>
      <c r="BK410" s="5" t="s">
        <v>99</v>
      </c>
      <c r="BL410" s="5" t="s">
        <v>3588</v>
      </c>
      <c r="BM410" s="5" t="s">
        <v>99</v>
      </c>
      <c r="BN410" s="5" t="s">
        <v>3589</v>
      </c>
      <c r="BO410" s="5" t="s">
        <v>99</v>
      </c>
      <c r="BP410" s="5" t="s">
        <v>99</v>
      </c>
      <c r="BQ410" s="5" t="s">
        <v>113</v>
      </c>
      <c r="BR410" s="5" t="s">
        <v>99</v>
      </c>
      <c r="BS410" s="5" t="s">
        <v>99</v>
      </c>
      <c r="BT410" s="5" t="s">
        <v>99</v>
      </c>
      <c r="BU410" s="5" t="s">
        <v>99</v>
      </c>
      <c r="BV410" s="5" t="s">
        <v>99</v>
      </c>
      <c r="BW410" s="5" t="s">
        <v>99</v>
      </c>
      <c r="BX410" s="5" t="s">
        <v>99</v>
      </c>
      <c r="BY410" s="5" t="s">
        <v>99</v>
      </c>
      <c r="BZ410" s="5" t="s">
        <v>99</v>
      </c>
      <c r="CA410" s="5" t="s">
        <v>99</v>
      </c>
      <c r="CB410" s="5" t="s">
        <v>99</v>
      </c>
      <c r="CC410" s="5" t="s">
        <v>99</v>
      </c>
      <c r="CD410" s="5" t="s">
        <v>99</v>
      </c>
      <c r="CE410" s="5" t="s">
        <v>99</v>
      </c>
      <c r="CF410" s="5" t="s">
        <v>99</v>
      </c>
      <c r="CG410" s="5" t="s">
        <v>99</v>
      </c>
      <c r="CH410" s="5" t="s">
        <v>99</v>
      </c>
      <c r="CI410" s="5" t="s">
        <v>99</v>
      </c>
      <c r="CJ410" s="5" t="s">
        <v>99</v>
      </c>
      <c r="CK410" s="32" t="s">
        <v>3590</v>
      </c>
      <c r="CL410" s="5" t="s">
        <v>99</v>
      </c>
      <c r="CM410" s="5" t="s">
        <v>99</v>
      </c>
      <c r="CN410" s="5" t="s">
        <v>99</v>
      </c>
      <c r="CO410" s="5" t="s">
        <v>99</v>
      </c>
      <c r="CP410" s="13" t="s">
        <v>3591</v>
      </c>
      <c r="CQ410" s="6"/>
      <c r="CR410" s="6"/>
      <c r="CS410" s="6"/>
      <c r="CT410" s="6"/>
      <c r="CU410" s="6"/>
      <c r="CV410" s="6"/>
      <c r="CW410" s="6"/>
      <c r="CX410" s="6"/>
      <c r="CY410" s="6"/>
      <c r="CZ410" s="6"/>
    </row>
    <row r="411">
      <c r="A411" s="5" t="s">
        <v>94</v>
      </c>
      <c r="B411" s="5" t="s">
        <v>3464</v>
      </c>
      <c r="C411" s="5" t="s">
        <v>3592</v>
      </c>
      <c r="D411" s="5">
        <v>3331.0</v>
      </c>
      <c r="E411" s="5" t="s">
        <v>99</v>
      </c>
      <c r="F411" s="5">
        <v>1998.0</v>
      </c>
      <c r="G411" s="5" t="s">
        <v>129</v>
      </c>
      <c r="H411" s="5">
        <v>9.0</v>
      </c>
      <c r="I411" s="5" t="s">
        <v>130</v>
      </c>
      <c r="J411" s="5" t="s">
        <v>118</v>
      </c>
      <c r="K411" s="5" t="s">
        <v>145</v>
      </c>
      <c r="L411" s="5" t="s">
        <v>99</v>
      </c>
      <c r="M411" s="5" t="s">
        <v>131</v>
      </c>
      <c r="N411" s="5">
        <v>2.0</v>
      </c>
      <c r="O411" s="32" t="s">
        <v>3593</v>
      </c>
      <c r="P411" s="5" t="s">
        <v>3594</v>
      </c>
      <c r="Q411" s="5" t="s">
        <v>3595</v>
      </c>
      <c r="R411" s="5" t="s">
        <v>3596</v>
      </c>
      <c r="S411" s="5" t="s">
        <v>99</v>
      </c>
      <c r="T411" s="5" t="s">
        <v>99</v>
      </c>
      <c r="U411" s="5" t="s">
        <v>99</v>
      </c>
      <c r="V411" s="6"/>
      <c r="W411" s="5" t="s">
        <v>99</v>
      </c>
      <c r="X411" s="5">
        <v>1600.0</v>
      </c>
      <c r="Y411" s="5" t="s">
        <v>99</v>
      </c>
      <c r="Z411" s="5" t="s">
        <v>99</v>
      </c>
      <c r="AA411" s="5" t="s">
        <v>278</v>
      </c>
      <c r="AB411" s="5">
        <v>98.0</v>
      </c>
      <c r="AC411" s="5" t="s">
        <v>468</v>
      </c>
      <c r="AD411" s="5" t="s">
        <v>99</v>
      </c>
      <c r="AE411" s="5" t="s">
        <v>99</v>
      </c>
      <c r="AF411" s="5" t="s">
        <v>99</v>
      </c>
      <c r="AG411" s="5" t="s">
        <v>99</v>
      </c>
      <c r="AH411" s="27">
        <f t="shared" ref="AH411:AH416" si="107">CONVERT(AI411, "ft", "m")</f>
        <v>0.3048</v>
      </c>
      <c r="AI411" s="22">
        <v>1.0</v>
      </c>
      <c r="AJ411" s="24">
        <f t="shared" ref="AJ411:AJ416" si="108">CONVERT(AI411, "ft", "yd")</f>
        <v>0.3333333333</v>
      </c>
      <c r="AK411" s="5" t="s">
        <v>99</v>
      </c>
      <c r="AL411" s="5">
        <v>1.0</v>
      </c>
      <c r="AM411" s="5" t="s">
        <v>99</v>
      </c>
      <c r="AN411" s="5" t="s">
        <v>99</v>
      </c>
      <c r="AO411" s="5" t="s">
        <v>99</v>
      </c>
      <c r="AP411" s="5" t="s">
        <v>99</v>
      </c>
      <c r="AQ411" s="5" t="s">
        <v>99</v>
      </c>
      <c r="AR411" s="5" t="s">
        <v>99</v>
      </c>
      <c r="AS411" s="5" t="s">
        <v>99</v>
      </c>
      <c r="AT411" s="5" t="s">
        <v>99</v>
      </c>
      <c r="AU411" s="5" t="s">
        <v>99</v>
      </c>
      <c r="AV411" s="5" t="s">
        <v>99</v>
      </c>
      <c r="AW411" s="5" t="s">
        <v>99</v>
      </c>
      <c r="AX411" s="5" t="s">
        <v>99</v>
      </c>
      <c r="AY411" s="5" t="s">
        <v>99</v>
      </c>
      <c r="AZ411" s="5" t="s">
        <v>99</v>
      </c>
      <c r="BA411" s="5" t="s">
        <v>99</v>
      </c>
      <c r="BB411" s="5" t="s">
        <v>99</v>
      </c>
      <c r="BC411" s="5" t="s">
        <v>99</v>
      </c>
      <c r="BD411" s="5" t="s">
        <v>99</v>
      </c>
      <c r="BE411" s="5" t="s">
        <v>99</v>
      </c>
      <c r="BF411" s="5" t="s">
        <v>99</v>
      </c>
      <c r="BG411" s="5" t="s">
        <v>99</v>
      </c>
      <c r="BH411" s="5" t="s">
        <v>99</v>
      </c>
      <c r="BI411" s="5" t="s">
        <v>99</v>
      </c>
      <c r="BJ411" s="5" t="s">
        <v>99</v>
      </c>
      <c r="BK411" s="5" t="s">
        <v>99</v>
      </c>
      <c r="BL411" s="5" t="s">
        <v>99</v>
      </c>
      <c r="BM411" s="5" t="s">
        <v>99</v>
      </c>
      <c r="BN411" s="5" t="s">
        <v>3597</v>
      </c>
      <c r="BO411" s="5" t="s">
        <v>99</v>
      </c>
      <c r="BP411" s="5" t="s">
        <v>99</v>
      </c>
      <c r="BQ411" s="5" t="s">
        <v>99</v>
      </c>
      <c r="BR411" s="5" t="s">
        <v>99</v>
      </c>
      <c r="BS411" s="5" t="s">
        <v>99</v>
      </c>
      <c r="BT411" s="5" t="s">
        <v>99</v>
      </c>
      <c r="BU411" s="5">
        <v>1.0</v>
      </c>
      <c r="BV411" s="5">
        <v>1.0</v>
      </c>
      <c r="BW411" s="5" t="s">
        <v>99</v>
      </c>
      <c r="BX411" s="5">
        <v>15.5</v>
      </c>
      <c r="BY411" s="5" t="s">
        <v>99</v>
      </c>
      <c r="BZ411" s="5" t="s">
        <v>99</v>
      </c>
      <c r="CA411" s="5" t="s">
        <v>99</v>
      </c>
      <c r="CB411" s="5" t="s">
        <v>99</v>
      </c>
      <c r="CC411" s="5" t="s">
        <v>99</v>
      </c>
      <c r="CD411" s="5" t="s">
        <v>99</v>
      </c>
      <c r="CE411" s="5" t="s">
        <v>99</v>
      </c>
      <c r="CF411" s="5" t="s">
        <v>99</v>
      </c>
      <c r="CG411" s="5" t="s">
        <v>99</v>
      </c>
      <c r="CH411" s="5" t="s">
        <v>99</v>
      </c>
      <c r="CI411" s="5" t="s">
        <v>99</v>
      </c>
      <c r="CJ411" s="5" t="s">
        <v>99</v>
      </c>
      <c r="CK411" s="5" t="s">
        <v>99</v>
      </c>
      <c r="CL411" s="5" t="s">
        <v>99</v>
      </c>
      <c r="CM411" s="5" t="s">
        <v>99</v>
      </c>
      <c r="CN411" s="5" t="s">
        <v>99</v>
      </c>
      <c r="CO411" s="5" t="s">
        <v>99</v>
      </c>
      <c r="CP411" s="13" t="s">
        <v>3598</v>
      </c>
      <c r="CQ411" s="6"/>
      <c r="CR411" s="6"/>
      <c r="CS411" s="6"/>
      <c r="CT411" s="6"/>
      <c r="CU411" s="6"/>
      <c r="CV411" s="6"/>
      <c r="CW411" s="6"/>
      <c r="CX411" s="6"/>
      <c r="CY411" s="6"/>
      <c r="CZ411" s="6"/>
    </row>
    <row r="412">
      <c r="A412" s="5" t="s">
        <v>94</v>
      </c>
      <c r="B412" s="5" t="s">
        <v>3464</v>
      </c>
      <c r="C412" s="5" t="s">
        <v>3599</v>
      </c>
      <c r="D412" s="5">
        <v>33358.0</v>
      </c>
      <c r="E412" s="5" t="s">
        <v>3600</v>
      </c>
      <c r="F412" s="5">
        <v>1977.0</v>
      </c>
      <c r="G412" s="5" t="s">
        <v>207</v>
      </c>
      <c r="H412" s="5">
        <v>21.0</v>
      </c>
      <c r="I412" s="5" t="s">
        <v>208</v>
      </c>
      <c r="J412" s="5" t="s">
        <v>118</v>
      </c>
      <c r="K412" s="5" t="s">
        <v>102</v>
      </c>
      <c r="L412" s="5" t="s">
        <v>99</v>
      </c>
      <c r="M412" s="5" t="s">
        <v>131</v>
      </c>
      <c r="N412" s="5">
        <v>2.0</v>
      </c>
      <c r="O412" s="32" t="s">
        <v>3601</v>
      </c>
      <c r="P412" s="5" t="s">
        <v>99</v>
      </c>
      <c r="Q412" s="5" t="s">
        <v>3602</v>
      </c>
      <c r="R412" s="5" t="s">
        <v>3603</v>
      </c>
      <c r="S412" s="5" t="s">
        <v>3604</v>
      </c>
      <c r="T412" s="5" t="s">
        <v>99</v>
      </c>
      <c r="U412" s="5" t="s">
        <v>99</v>
      </c>
      <c r="V412" s="6"/>
      <c r="W412" s="5" t="s">
        <v>99</v>
      </c>
      <c r="X412" s="5">
        <v>1430.0</v>
      </c>
      <c r="Y412" s="5" t="s">
        <v>184</v>
      </c>
      <c r="Z412" s="5" t="s">
        <v>161</v>
      </c>
      <c r="AA412" s="5" t="s">
        <v>150</v>
      </c>
      <c r="AB412" s="5">
        <v>10.0</v>
      </c>
      <c r="AC412" s="5" t="s">
        <v>279</v>
      </c>
      <c r="AD412" s="5" t="s">
        <v>99</v>
      </c>
      <c r="AE412" s="5" t="s">
        <v>99</v>
      </c>
      <c r="AF412" s="5" t="s">
        <v>99</v>
      </c>
      <c r="AG412" s="6">
        <f>5/60</f>
        <v>0.08333333333</v>
      </c>
      <c r="AH412" s="27">
        <f t="shared" si="107"/>
        <v>68.58</v>
      </c>
      <c r="AI412" s="22">
        <f>75*3</f>
        <v>225</v>
      </c>
      <c r="AJ412" s="24">
        <f t="shared" si="108"/>
        <v>75</v>
      </c>
      <c r="AK412" s="5" t="s">
        <v>99</v>
      </c>
      <c r="AL412" s="5">
        <v>1.0</v>
      </c>
      <c r="AM412" s="5" t="s">
        <v>99</v>
      </c>
      <c r="AN412" s="5" t="s">
        <v>99</v>
      </c>
      <c r="AO412" s="5" t="s">
        <v>99</v>
      </c>
      <c r="AP412" s="5" t="s">
        <v>99</v>
      </c>
      <c r="AQ412" s="5" t="s">
        <v>99</v>
      </c>
      <c r="AR412" s="5" t="s">
        <v>99</v>
      </c>
      <c r="AS412" s="5" t="s">
        <v>99</v>
      </c>
      <c r="AT412" s="5" t="s">
        <v>99</v>
      </c>
      <c r="AU412" s="5" t="s">
        <v>99</v>
      </c>
      <c r="AV412" s="5" t="s">
        <v>110</v>
      </c>
      <c r="AW412" s="5" t="s">
        <v>99</v>
      </c>
      <c r="AX412" s="5" t="s">
        <v>99</v>
      </c>
      <c r="AY412" s="5" t="s">
        <v>99</v>
      </c>
      <c r="AZ412" s="5" t="s">
        <v>99</v>
      </c>
      <c r="BA412" s="5" t="s">
        <v>99</v>
      </c>
      <c r="BB412" s="5" t="s">
        <v>99</v>
      </c>
      <c r="BC412" s="5" t="s">
        <v>99</v>
      </c>
      <c r="BD412" s="5" t="s">
        <v>99</v>
      </c>
      <c r="BE412" s="5" t="s">
        <v>99</v>
      </c>
      <c r="BF412" s="5" t="s">
        <v>99</v>
      </c>
      <c r="BG412" s="5" t="s">
        <v>99</v>
      </c>
      <c r="BH412" s="5" t="s">
        <v>99</v>
      </c>
      <c r="BI412" s="5" t="s">
        <v>746</v>
      </c>
      <c r="BJ412" s="5" t="s">
        <v>99</v>
      </c>
      <c r="BK412" s="5" t="s">
        <v>99</v>
      </c>
      <c r="BL412" s="5" t="s">
        <v>1927</v>
      </c>
      <c r="BM412" s="5" t="s">
        <v>99</v>
      </c>
      <c r="BN412" s="5" t="s">
        <v>3605</v>
      </c>
      <c r="BO412" s="5" t="s">
        <v>99</v>
      </c>
      <c r="BP412" s="5" t="s">
        <v>1514</v>
      </c>
      <c r="BQ412" s="5" t="s">
        <v>113</v>
      </c>
      <c r="BR412" s="5" t="s">
        <v>99</v>
      </c>
      <c r="BS412" s="5" t="s">
        <v>99</v>
      </c>
      <c r="BT412" s="5" t="s">
        <v>99</v>
      </c>
      <c r="BU412" s="5" t="s">
        <v>99</v>
      </c>
      <c r="BV412" s="5" t="s">
        <v>99</v>
      </c>
      <c r="BW412" s="5" t="s">
        <v>99</v>
      </c>
      <c r="BX412" s="5" t="s">
        <v>99</v>
      </c>
      <c r="BY412" s="5" t="s">
        <v>99</v>
      </c>
      <c r="BZ412" s="5" t="s">
        <v>99</v>
      </c>
      <c r="CA412" s="5" t="s">
        <v>99</v>
      </c>
      <c r="CB412" s="5" t="s">
        <v>99</v>
      </c>
      <c r="CC412" s="5" t="s">
        <v>99</v>
      </c>
      <c r="CD412" s="5" t="s">
        <v>99</v>
      </c>
      <c r="CE412" s="5" t="s">
        <v>99</v>
      </c>
      <c r="CF412" s="5" t="s">
        <v>99</v>
      </c>
      <c r="CG412" s="5" t="s">
        <v>99</v>
      </c>
      <c r="CH412" s="5" t="s">
        <v>99</v>
      </c>
      <c r="CI412" s="5" t="s">
        <v>99</v>
      </c>
      <c r="CJ412" s="5" t="s">
        <v>99</v>
      </c>
      <c r="CK412" s="32" t="s">
        <v>3606</v>
      </c>
      <c r="CL412" s="5" t="s">
        <v>99</v>
      </c>
      <c r="CM412" s="5" t="s">
        <v>99</v>
      </c>
      <c r="CN412" s="5" t="s">
        <v>99</v>
      </c>
      <c r="CO412" s="5" t="s">
        <v>99</v>
      </c>
      <c r="CP412" s="13" t="s">
        <v>3607</v>
      </c>
      <c r="CQ412" s="6"/>
      <c r="CR412" s="6"/>
      <c r="CS412" s="6"/>
      <c r="CT412" s="6"/>
      <c r="CU412" s="6"/>
      <c r="CV412" s="6"/>
      <c r="CW412" s="6"/>
      <c r="CX412" s="6"/>
      <c r="CY412" s="6"/>
      <c r="CZ412" s="6"/>
    </row>
    <row r="413">
      <c r="A413" s="5" t="s">
        <v>94</v>
      </c>
      <c r="B413" s="5" t="s">
        <v>3464</v>
      </c>
      <c r="C413" s="5" t="s">
        <v>1462</v>
      </c>
      <c r="D413" s="5">
        <v>10608.0</v>
      </c>
      <c r="E413" s="5" t="s">
        <v>142</v>
      </c>
      <c r="F413" s="5" t="s">
        <v>3608</v>
      </c>
      <c r="G413" s="5" t="s">
        <v>234</v>
      </c>
      <c r="H413" s="5">
        <v>18.0</v>
      </c>
      <c r="I413" s="5" t="s">
        <v>130</v>
      </c>
      <c r="J413" s="5" t="s">
        <v>101</v>
      </c>
      <c r="K413" s="5" t="s">
        <v>102</v>
      </c>
      <c r="L413" s="5" t="s">
        <v>99</v>
      </c>
      <c r="M413" s="5" t="s">
        <v>131</v>
      </c>
      <c r="N413" s="5">
        <v>1.0</v>
      </c>
      <c r="O413" s="32" t="s">
        <v>3609</v>
      </c>
      <c r="P413" s="5" t="s">
        <v>3610</v>
      </c>
      <c r="Q413" s="5" t="s">
        <v>3611</v>
      </c>
      <c r="R413" s="5" t="s">
        <v>3612</v>
      </c>
      <c r="S413" s="5" t="s">
        <v>3613</v>
      </c>
      <c r="T413" s="5" t="s">
        <v>99</v>
      </c>
      <c r="U413" s="5" t="s">
        <v>99</v>
      </c>
      <c r="V413" s="6"/>
      <c r="W413" s="5" t="s">
        <v>99</v>
      </c>
      <c r="X413" s="5">
        <v>807.0</v>
      </c>
      <c r="Y413" s="5" t="s">
        <v>99</v>
      </c>
      <c r="Z413" s="5" t="s">
        <v>99</v>
      </c>
      <c r="AA413" s="5" t="s">
        <v>99</v>
      </c>
      <c r="AB413" s="5" t="s">
        <v>99</v>
      </c>
      <c r="AC413" s="5" t="s">
        <v>468</v>
      </c>
      <c r="AD413" s="5" t="s">
        <v>99</v>
      </c>
      <c r="AE413" s="5" t="s">
        <v>99</v>
      </c>
      <c r="AF413" s="5" t="s">
        <v>99</v>
      </c>
      <c r="AG413" s="5" t="s">
        <v>99</v>
      </c>
      <c r="AH413" s="27">
        <f t="shared" si="107"/>
        <v>365.76</v>
      </c>
      <c r="AI413" s="22">
        <f>1200</f>
        <v>1200</v>
      </c>
      <c r="AJ413" s="24">
        <f t="shared" si="108"/>
        <v>400</v>
      </c>
      <c r="AK413" s="5" t="s">
        <v>99</v>
      </c>
      <c r="AL413" s="5">
        <v>1.0</v>
      </c>
      <c r="AM413" s="5">
        <v>7.0</v>
      </c>
      <c r="AN413" s="5" t="s">
        <v>99</v>
      </c>
      <c r="AO413" s="5" t="s">
        <v>99</v>
      </c>
      <c r="AP413" s="5" t="s">
        <v>99</v>
      </c>
      <c r="AQ413" s="5" t="s">
        <v>99</v>
      </c>
      <c r="AR413" s="5" t="s">
        <v>99</v>
      </c>
      <c r="AS413" s="5" t="s">
        <v>99</v>
      </c>
      <c r="AT413" s="5" t="s">
        <v>99</v>
      </c>
      <c r="AU413" s="5" t="s">
        <v>99</v>
      </c>
      <c r="AV413" s="5" t="s">
        <v>164</v>
      </c>
      <c r="AW413" s="5" t="s">
        <v>99</v>
      </c>
      <c r="AX413" s="5" t="s">
        <v>99</v>
      </c>
      <c r="AY413" s="5" t="s">
        <v>99</v>
      </c>
      <c r="AZ413" s="5" t="s">
        <v>99</v>
      </c>
      <c r="BA413" s="5" t="s">
        <v>99</v>
      </c>
      <c r="BB413" s="5" t="s">
        <v>99</v>
      </c>
      <c r="BC413" s="5" t="s">
        <v>99</v>
      </c>
      <c r="BD413" s="5" t="s">
        <v>99</v>
      </c>
      <c r="BE413" s="5" t="s">
        <v>99</v>
      </c>
      <c r="BF413" s="5" t="s">
        <v>99</v>
      </c>
      <c r="BG413" s="5" t="s">
        <v>99</v>
      </c>
      <c r="BH413" s="5" t="s">
        <v>99</v>
      </c>
      <c r="BI413" s="5" t="s">
        <v>99</v>
      </c>
      <c r="BJ413" s="5" t="s">
        <v>99</v>
      </c>
      <c r="BK413" s="5" t="s">
        <v>99</v>
      </c>
      <c r="BL413" s="5" t="s">
        <v>99</v>
      </c>
      <c r="BM413" s="5" t="s">
        <v>99</v>
      </c>
      <c r="BN413" s="5" t="s">
        <v>3614</v>
      </c>
      <c r="BO413" s="5" t="s">
        <v>99</v>
      </c>
      <c r="BP413" s="5" t="s">
        <v>1514</v>
      </c>
      <c r="BQ413" s="5" t="s">
        <v>113</v>
      </c>
      <c r="BR413" s="5" t="s">
        <v>99</v>
      </c>
      <c r="BS413" s="5" t="s">
        <v>99</v>
      </c>
      <c r="BT413" s="5" t="s">
        <v>99</v>
      </c>
      <c r="BU413" s="5" t="s">
        <v>99</v>
      </c>
      <c r="BV413" s="5" t="s">
        <v>99</v>
      </c>
      <c r="BW413" s="5" t="s">
        <v>99</v>
      </c>
      <c r="BX413" s="5" t="s">
        <v>99</v>
      </c>
      <c r="BY413" s="5" t="s">
        <v>99</v>
      </c>
      <c r="BZ413" s="5" t="s">
        <v>99</v>
      </c>
      <c r="CA413" s="5" t="s">
        <v>99</v>
      </c>
      <c r="CB413" s="5" t="s">
        <v>99</v>
      </c>
      <c r="CC413" s="5" t="s">
        <v>99</v>
      </c>
      <c r="CD413" s="5" t="s">
        <v>99</v>
      </c>
      <c r="CE413" s="5" t="s">
        <v>99</v>
      </c>
      <c r="CF413" s="5" t="s">
        <v>99</v>
      </c>
      <c r="CG413" s="5" t="s">
        <v>99</v>
      </c>
      <c r="CH413" s="5" t="s">
        <v>99</v>
      </c>
      <c r="CI413" s="5" t="s">
        <v>99</v>
      </c>
      <c r="CJ413" s="5" t="s">
        <v>99</v>
      </c>
      <c r="CK413" s="32" t="s">
        <v>3615</v>
      </c>
      <c r="CL413" s="5" t="s">
        <v>99</v>
      </c>
      <c r="CM413" s="5" t="s">
        <v>99</v>
      </c>
      <c r="CN413" s="5" t="s">
        <v>99</v>
      </c>
      <c r="CO413" s="5" t="s">
        <v>99</v>
      </c>
      <c r="CP413" s="13" t="s">
        <v>3616</v>
      </c>
      <c r="CQ413" s="6"/>
      <c r="CR413" s="6"/>
      <c r="CS413" s="6"/>
      <c r="CT413" s="6"/>
      <c r="CU413" s="6"/>
      <c r="CV413" s="6"/>
      <c r="CW413" s="6"/>
      <c r="CX413" s="6"/>
      <c r="CY413" s="6"/>
      <c r="CZ413" s="6"/>
    </row>
    <row r="414">
      <c r="A414" s="5" t="s">
        <v>94</v>
      </c>
      <c r="B414" s="5" t="s">
        <v>3464</v>
      </c>
      <c r="C414" s="5" t="s">
        <v>1462</v>
      </c>
      <c r="D414" s="5">
        <v>15554.0</v>
      </c>
      <c r="E414" s="5" t="s">
        <v>3531</v>
      </c>
      <c r="F414" s="5">
        <v>2006.0</v>
      </c>
      <c r="G414" s="5" t="s">
        <v>191</v>
      </c>
      <c r="H414" s="5" t="s">
        <v>99</v>
      </c>
      <c r="I414" s="5" t="s">
        <v>144</v>
      </c>
      <c r="J414" s="5" t="s">
        <v>118</v>
      </c>
      <c r="K414" s="5" t="s">
        <v>102</v>
      </c>
      <c r="L414" s="5" t="s">
        <v>99</v>
      </c>
      <c r="M414" s="5" t="s">
        <v>3552</v>
      </c>
      <c r="N414" s="5">
        <v>1.0</v>
      </c>
      <c r="O414" s="32" t="s">
        <v>3617</v>
      </c>
      <c r="P414" s="5" t="s">
        <v>710</v>
      </c>
      <c r="Q414" s="5" t="s">
        <v>3618</v>
      </c>
      <c r="R414" s="5" t="s">
        <v>3619</v>
      </c>
      <c r="S414" s="5" t="s">
        <v>3618</v>
      </c>
      <c r="T414" s="5" t="s">
        <v>99</v>
      </c>
      <c r="U414" s="5" t="s">
        <v>99</v>
      </c>
      <c r="V414" s="6"/>
      <c r="W414" s="5" t="s">
        <v>1220</v>
      </c>
      <c r="X414" s="5">
        <v>2030.0</v>
      </c>
      <c r="Y414" s="5" t="s">
        <v>99</v>
      </c>
      <c r="Z414" s="5" t="s">
        <v>812</v>
      </c>
      <c r="AA414" s="5" t="s">
        <v>99</v>
      </c>
      <c r="AB414" s="5" t="s">
        <v>99</v>
      </c>
      <c r="AC414" s="5" t="s">
        <v>3620</v>
      </c>
      <c r="AD414" s="5" t="s">
        <v>511</v>
      </c>
      <c r="AE414" s="5" t="s">
        <v>99</v>
      </c>
      <c r="AF414" s="5" t="s">
        <v>99</v>
      </c>
      <c r="AG414" s="5" t="s">
        <v>99</v>
      </c>
      <c r="AH414" s="27">
        <f t="shared" si="107"/>
        <v>4.572</v>
      </c>
      <c r="AI414" s="22">
        <v>15.0</v>
      </c>
      <c r="AJ414" s="24">
        <f t="shared" si="108"/>
        <v>5</v>
      </c>
      <c r="AK414" s="5" t="s">
        <v>99</v>
      </c>
      <c r="AL414" s="5">
        <v>1.0</v>
      </c>
      <c r="AM414" s="5" t="s">
        <v>99</v>
      </c>
      <c r="AN414" s="5" t="s">
        <v>99</v>
      </c>
      <c r="AO414" s="5" t="s">
        <v>99</v>
      </c>
      <c r="AP414" s="5" t="s">
        <v>99</v>
      </c>
      <c r="AQ414" s="5" t="s">
        <v>99</v>
      </c>
      <c r="AR414" s="5" t="s">
        <v>99</v>
      </c>
      <c r="AS414" s="5" t="s">
        <v>99</v>
      </c>
      <c r="AT414" s="5" t="s">
        <v>99</v>
      </c>
      <c r="AU414" s="5" t="s">
        <v>99</v>
      </c>
      <c r="AV414" s="5" t="s">
        <v>164</v>
      </c>
      <c r="AW414" s="5" t="s">
        <v>99</v>
      </c>
      <c r="AX414" s="5" t="s">
        <v>99</v>
      </c>
      <c r="AY414" s="5" t="s">
        <v>99</v>
      </c>
      <c r="AZ414" s="5" t="s">
        <v>99</v>
      </c>
      <c r="BA414" s="5" t="s">
        <v>99</v>
      </c>
      <c r="BB414" s="5" t="s">
        <v>99</v>
      </c>
      <c r="BC414" s="5" t="s">
        <v>99</v>
      </c>
      <c r="BD414" s="5" t="s">
        <v>99</v>
      </c>
      <c r="BE414" s="5" t="s">
        <v>99</v>
      </c>
      <c r="BF414" s="5" t="s">
        <v>99</v>
      </c>
      <c r="BG414" s="5" t="s">
        <v>99</v>
      </c>
      <c r="BH414" s="5" t="s">
        <v>99</v>
      </c>
      <c r="BI414" s="5" t="s">
        <v>99</v>
      </c>
      <c r="BJ414" s="5" t="s">
        <v>99</v>
      </c>
      <c r="BK414" s="5" t="s">
        <v>99</v>
      </c>
      <c r="BL414" s="5" t="s">
        <v>99</v>
      </c>
      <c r="BM414" s="5" t="s">
        <v>99</v>
      </c>
      <c r="BN414" s="5" t="s">
        <v>3621</v>
      </c>
      <c r="BO414" s="5" t="s">
        <v>99</v>
      </c>
      <c r="BP414" s="5" t="s">
        <v>1352</v>
      </c>
      <c r="BQ414" s="5" t="s">
        <v>99</v>
      </c>
      <c r="BR414" s="5" t="s">
        <v>3622</v>
      </c>
      <c r="BS414" s="5" t="s">
        <v>99</v>
      </c>
      <c r="BT414" s="5" t="s">
        <v>99</v>
      </c>
      <c r="BU414" s="5" t="s">
        <v>99</v>
      </c>
      <c r="BV414" s="5" t="s">
        <v>99</v>
      </c>
      <c r="BW414" s="5" t="s">
        <v>99</v>
      </c>
      <c r="BX414" s="5" t="s">
        <v>99</v>
      </c>
      <c r="BY414" s="5" t="s">
        <v>99</v>
      </c>
      <c r="BZ414" s="5" t="s">
        <v>99</v>
      </c>
      <c r="CA414" s="5" t="s">
        <v>99</v>
      </c>
      <c r="CB414" s="5" t="s">
        <v>99</v>
      </c>
      <c r="CC414" s="5" t="s">
        <v>99</v>
      </c>
      <c r="CD414" s="5" t="s">
        <v>99</v>
      </c>
      <c r="CE414" s="5" t="s">
        <v>99</v>
      </c>
      <c r="CF414" s="5" t="s">
        <v>99</v>
      </c>
      <c r="CG414" s="5" t="s">
        <v>99</v>
      </c>
      <c r="CH414" s="5" t="s">
        <v>99</v>
      </c>
      <c r="CI414" s="5" t="s">
        <v>99</v>
      </c>
      <c r="CJ414" s="5" t="s">
        <v>3623</v>
      </c>
      <c r="CK414" s="32" t="s">
        <v>3624</v>
      </c>
      <c r="CL414" s="5" t="s">
        <v>99</v>
      </c>
      <c r="CM414" s="5" t="s">
        <v>99</v>
      </c>
      <c r="CN414" s="5" t="s">
        <v>99</v>
      </c>
      <c r="CO414" s="5" t="s">
        <v>99</v>
      </c>
      <c r="CP414" s="13" t="s">
        <v>3625</v>
      </c>
      <c r="CQ414" s="6"/>
      <c r="CR414" s="6"/>
      <c r="CS414" s="6"/>
      <c r="CT414" s="6"/>
      <c r="CU414" s="6"/>
      <c r="CV414" s="6"/>
      <c r="CW414" s="6"/>
      <c r="CX414" s="6"/>
      <c r="CY414" s="6"/>
      <c r="CZ414" s="6"/>
    </row>
    <row r="415">
      <c r="A415" s="5" t="s">
        <v>94</v>
      </c>
      <c r="B415" s="5" t="s">
        <v>3464</v>
      </c>
      <c r="C415" s="5" t="s">
        <v>3626</v>
      </c>
      <c r="D415" s="5">
        <v>18680.0</v>
      </c>
      <c r="E415" s="5" t="s">
        <v>3627</v>
      </c>
      <c r="F415" s="5">
        <v>1989.0</v>
      </c>
      <c r="G415" s="5" t="s">
        <v>191</v>
      </c>
      <c r="H415" s="5">
        <v>9.0</v>
      </c>
      <c r="I415" s="5" t="s">
        <v>144</v>
      </c>
      <c r="J415" s="5" t="s">
        <v>118</v>
      </c>
      <c r="K415" s="5" t="s">
        <v>145</v>
      </c>
      <c r="L415" s="5" t="s">
        <v>99</v>
      </c>
      <c r="M415" s="5" t="s">
        <v>99</v>
      </c>
      <c r="N415" s="5">
        <v>1.0</v>
      </c>
      <c r="O415" s="32" t="s">
        <v>3628</v>
      </c>
      <c r="P415" s="5" t="s">
        <v>3629</v>
      </c>
      <c r="Q415" s="5" t="s">
        <v>3630</v>
      </c>
      <c r="R415" s="5" t="s">
        <v>99</v>
      </c>
      <c r="S415" s="5" t="s">
        <v>3629</v>
      </c>
      <c r="T415" s="5" t="s">
        <v>99</v>
      </c>
      <c r="U415" s="5" t="s">
        <v>99</v>
      </c>
      <c r="V415" s="6"/>
      <c r="W415" s="5" t="s">
        <v>99</v>
      </c>
      <c r="X415" s="5">
        <v>800.0</v>
      </c>
      <c r="Y415" s="5" t="s">
        <v>99</v>
      </c>
      <c r="Z415" s="5" t="s">
        <v>99</v>
      </c>
      <c r="AA415" s="5" t="s">
        <v>549</v>
      </c>
      <c r="AB415" s="5">
        <v>48.0</v>
      </c>
      <c r="AC415" s="5" t="s">
        <v>455</v>
      </c>
      <c r="AD415" s="5" t="s">
        <v>395</v>
      </c>
      <c r="AE415" s="5" t="s">
        <v>99</v>
      </c>
      <c r="AF415" s="5" t="s">
        <v>99</v>
      </c>
      <c r="AG415" s="5" t="s">
        <v>99</v>
      </c>
      <c r="AH415" s="27">
        <f t="shared" si="107"/>
        <v>0.3048</v>
      </c>
      <c r="AI415" s="22">
        <v>1.0</v>
      </c>
      <c r="AJ415" s="24">
        <f t="shared" si="108"/>
        <v>0.3333333333</v>
      </c>
      <c r="AK415" s="5" t="s">
        <v>99</v>
      </c>
      <c r="AL415" s="5">
        <v>2.0</v>
      </c>
      <c r="AM415" s="5" t="s">
        <v>99</v>
      </c>
      <c r="AN415" s="5" t="s">
        <v>99</v>
      </c>
      <c r="AO415" s="5" t="s">
        <v>99</v>
      </c>
      <c r="AP415" s="5" t="s">
        <v>99</v>
      </c>
      <c r="AQ415" s="5" t="s">
        <v>99</v>
      </c>
      <c r="AR415" s="5" t="s">
        <v>99</v>
      </c>
      <c r="AS415" s="5" t="s">
        <v>99</v>
      </c>
      <c r="AT415" s="5" t="s">
        <v>99</v>
      </c>
      <c r="AU415" s="5" t="s">
        <v>99</v>
      </c>
      <c r="AV415" s="5" t="s">
        <v>99</v>
      </c>
      <c r="AW415" s="5" t="s">
        <v>99</v>
      </c>
      <c r="AX415" s="5" t="s">
        <v>99</v>
      </c>
      <c r="AY415" s="5" t="s">
        <v>99</v>
      </c>
      <c r="AZ415" s="5" t="s">
        <v>99</v>
      </c>
      <c r="BA415" s="5" t="s">
        <v>99</v>
      </c>
      <c r="BB415" s="5" t="s">
        <v>99</v>
      </c>
      <c r="BC415" s="5" t="s">
        <v>99</v>
      </c>
      <c r="BD415" s="5" t="s">
        <v>99</v>
      </c>
      <c r="BE415" s="5" t="s">
        <v>99</v>
      </c>
      <c r="BF415" s="5" t="s">
        <v>99</v>
      </c>
      <c r="BG415" s="5" t="s">
        <v>99</v>
      </c>
      <c r="BH415" s="5" t="s">
        <v>99</v>
      </c>
      <c r="BI415" s="5" t="s">
        <v>99</v>
      </c>
      <c r="BJ415" s="5" t="s">
        <v>99</v>
      </c>
      <c r="BK415" s="5" t="s">
        <v>99</v>
      </c>
      <c r="BL415" s="5" t="s">
        <v>99</v>
      </c>
      <c r="BM415" s="5" t="s">
        <v>99</v>
      </c>
      <c r="BN415" s="5" t="s">
        <v>99</v>
      </c>
      <c r="BO415" s="5" t="s">
        <v>99</v>
      </c>
      <c r="BP415" s="5" t="s">
        <v>99</v>
      </c>
      <c r="BQ415" s="5" t="s">
        <v>99</v>
      </c>
      <c r="BR415" s="5" t="s">
        <v>99</v>
      </c>
      <c r="BS415" s="5" t="s">
        <v>99</v>
      </c>
      <c r="BT415" s="5" t="s">
        <v>99</v>
      </c>
      <c r="BU415" s="5">
        <v>2.0</v>
      </c>
      <c r="BV415" s="5">
        <v>13.0</v>
      </c>
      <c r="BW415" s="5" t="s">
        <v>99</v>
      </c>
      <c r="BX415" s="5">
        <v>20.0</v>
      </c>
      <c r="BY415" s="5" t="s">
        <v>99</v>
      </c>
      <c r="BZ415" s="5" t="s">
        <v>99</v>
      </c>
      <c r="CA415" s="5">
        <v>1.0</v>
      </c>
      <c r="CB415" s="5" t="s">
        <v>99</v>
      </c>
      <c r="CC415" s="5" t="s">
        <v>99</v>
      </c>
      <c r="CD415" s="5" t="s">
        <v>99</v>
      </c>
      <c r="CE415" s="5">
        <v>1.0</v>
      </c>
      <c r="CF415" s="5" t="s">
        <v>112</v>
      </c>
      <c r="CG415" s="5">
        <v>5.0</v>
      </c>
      <c r="CH415" s="5" t="s">
        <v>99</v>
      </c>
      <c r="CI415" s="5" t="s">
        <v>99</v>
      </c>
      <c r="CJ415" s="5" t="s">
        <v>3631</v>
      </c>
      <c r="CK415" s="32" t="s">
        <v>3632</v>
      </c>
      <c r="CL415" s="5" t="s">
        <v>99</v>
      </c>
      <c r="CM415" s="5" t="s">
        <v>99</v>
      </c>
      <c r="CN415" s="5" t="s">
        <v>99</v>
      </c>
      <c r="CO415" s="5" t="s">
        <v>99</v>
      </c>
      <c r="CP415" s="13" t="s">
        <v>3633</v>
      </c>
      <c r="CQ415" s="6"/>
      <c r="CR415" s="6"/>
      <c r="CS415" s="6"/>
      <c r="CT415" s="6"/>
      <c r="CU415" s="6"/>
      <c r="CV415" s="6"/>
      <c r="CW415" s="6"/>
      <c r="CX415" s="6"/>
      <c r="CY415" s="6"/>
      <c r="CZ415" s="6"/>
    </row>
    <row r="416">
      <c r="A416" s="5" t="s">
        <v>94</v>
      </c>
      <c r="B416" s="5" t="s">
        <v>3464</v>
      </c>
      <c r="C416" s="5" t="s">
        <v>3634</v>
      </c>
      <c r="D416" s="5">
        <v>18516.0</v>
      </c>
      <c r="E416" s="5" t="s">
        <v>3635</v>
      </c>
      <c r="F416" s="5">
        <v>1967.0</v>
      </c>
      <c r="G416" s="5" t="s">
        <v>129</v>
      </c>
      <c r="H416" s="5" t="s">
        <v>99</v>
      </c>
      <c r="I416" s="5" t="s">
        <v>130</v>
      </c>
      <c r="J416" s="5" t="s">
        <v>101</v>
      </c>
      <c r="K416" s="5" t="s">
        <v>102</v>
      </c>
      <c r="L416" s="5" t="s">
        <v>99</v>
      </c>
      <c r="M416" s="5" t="s">
        <v>99</v>
      </c>
      <c r="N416" s="5">
        <v>5.0</v>
      </c>
      <c r="O416" s="32" t="s">
        <v>3636</v>
      </c>
      <c r="P416" s="5" t="s">
        <v>3637</v>
      </c>
      <c r="Q416" s="5" t="s">
        <v>3638</v>
      </c>
      <c r="R416" s="5" t="s">
        <v>99</v>
      </c>
      <c r="S416" s="5" t="s">
        <v>99</v>
      </c>
      <c r="T416" s="5" t="s">
        <v>99</v>
      </c>
      <c r="U416" s="5" t="s">
        <v>99</v>
      </c>
      <c r="V416" s="5" t="s">
        <v>99</v>
      </c>
      <c r="W416" s="5" t="s">
        <v>99</v>
      </c>
      <c r="X416" s="5">
        <v>1907.0</v>
      </c>
      <c r="Y416" s="5" t="s">
        <v>99</v>
      </c>
      <c r="Z416" s="5" t="s">
        <v>99</v>
      </c>
      <c r="AA416" s="5" t="s">
        <v>99</v>
      </c>
      <c r="AB416" s="5" t="s">
        <v>99</v>
      </c>
      <c r="AC416" s="5" t="s">
        <v>3639</v>
      </c>
      <c r="AD416" s="5" t="s">
        <v>395</v>
      </c>
      <c r="AE416" s="5" t="s">
        <v>99</v>
      </c>
      <c r="AF416" s="5" t="s">
        <v>99</v>
      </c>
      <c r="AG416" s="5" t="s">
        <v>99</v>
      </c>
      <c r="AH416" s="27">
        <f t="shared" si="107"/>
        <v>3.3528</v>
      </c>
      <c r="AI416" s="22">
        <v>11.0</v>
      </c>
      <c r="AJ416" s="24">
        <f t="shared" si="108"/>
        <v>3.666666667</v>
      </c>
      <c r="AK416" s="5" t="s">
        <v>99</v>
      </c>
      <c r="AL416" s="5">
        <v>1.0</v>
      </c>
      <c r="AM416" s="5">
        <v>7.5</v>
      </c>
      <c r="AN416" s="5" t="s">
        <v>99</v>
      </c>
      <c r="AO416" s="5" t="s">
        <v>99</v>
      </c>
      <c r="AP416" s="5" t="s">
        <v>99</v>
      </c>
      <c r="AQ416" s="5" t="s">
        <v>99</v>
      </c>
      <c r="AR416" s="5" t="s">
        <v>99</v>
      </c>
      <c r="AS416" s="5" t="s">
        <v>99</v>
      </c>
      <c r="AT416" s="5" t="s">
        <v>99</v>
      </c>
      <c r="AU416" s="5" t="s">
        <v>99</v>
      </c>
      <c r="AV416" s="5" t="s">
        <v>164</v>
      </c>
      <c r="AW416" s="5" t="s">
        <v>99</v>
      </c>
      <c r="AX416" s="5" t="s">
        <v>99</v>
      </c>
      <c r="AY416" s="5" t="s">
        <v>99</v>
      </c>
      <c r="AZ416" s="5" t="s">
        <v>247</v>
      </c>
      <c r="BA416" s="5" t="s">
        <v>99</v>
      </c>
      <c r="BB416" s="5" t="s">
        <v>99</v>
      </c>
      <c r="BC416" s="5" t="s">
        <v>99</v>
      </c>
      <c r="BD416" s="5" t="s">
        <v>99</v>
      </c>
      <c r="BE416" s="5" t="s">
        <v>99</v>
      </c>
      <c r="BF416" s="5" t="s">
        <v>99</v>
      </c>
      <c r="BG416" s="5" t="s">
        <v>300</v>
      </c>
      <c r="BH416" s="5" t="s">
        <v>99</v>
      </c>
      <c r="BI416" s="5" t="s">
        <v>99</v>
      </c>
      <c r="BJ416" s="5" t="s">
        <v>99</v>
      </c>
      <c r="BK416" s="5" t="s">
        <v>99</v>
      </c>
      <c r="BL416" s="5" t="s">
        <v>3640</v>
      </c>
      <c r="BM416" s="5" t="s">
        <v>99</v>
      </c>
      <c r="BN416" s="5" t="s">
        <v>3641</v>
      </c>
      <c r="BO416" s="5" t="s">
        <v>112</v>
      </c>
      <c r="BP416" s="5" t="s">
        <v>3642</v>
      </c>
      <c r="BQ416" s="5" t="s">
        <v>113</v>
      </c>
      <c r="BR416" s="5" t="s">
        <v>99</v>
      </c>
      <c r="BS416" s="5" t="s">
        <v>99</v>
      </c>
      <c r="BT416" s="5" t="s">
        <v>99</v>
      </c>
      <c r="BU416" s="5" t="s">
        <v>99</v>
      </c>
      <c r="BV416" s="5" t="s">
        <v>99</v>
      </c>
      <c r="BW416" s="5" t="s">
        <v>99</v>
      </c>
      <c r="BX416" s="5" t="s">
        <v>99</v>
      </c>
      <c r="BY416" s="5" t="s">
        <v>99</v>
      </c>
      <c r="BZ416" s="5" t="s">
        <v>99</v>
      </c>
      <c r="CA416" s="5" t="s">
        <v>99</v>
      </c>
      <c r="CB416" s="5" t="s">
        <v>99</v>
      </c>
      <c r="CC416" s="5" t="s">
        <v>99</v>
      </c>
      <c r="CD416" s="5" t="s">
        <v>99</v>
      </c>
      <c r="CE416" s="5" t="s">
        <v>99</v>
      </c>
      <c r="CF416" s="5" t="s">
        <v>99</v>
      </c>
      <c r="CG416" s="5" t="s">
        <v>99</v>
      </c>
      <c r="CH416" s="5" t="s">
        <v>99</v>
      </c>
      <c r="CI416" s="5" t="s">
        <v>99</v>
      </c>
      <c r="CJ416" s="5" t="s">
        <v>99</v>
      </c>
      <c r="CK416" s="32" t="s">
        <v>3643</v>
      </c>
      <c r="CL416" s="5" t="s">
        <v>99</v>
      </c>
      <c r="CM416" s="5" t="s">
        <v>99</v>
      </c>
      <c r="CN416" s="5" t="s">
        <v>99</v>
      </c>
      <c r="CO416" s="5" t="s">
        <v>99</v>
      </c>
      <c r="CP416" s="13" t="s">
        <v>3644</v>
      </c>
      <c r="CQ416" s="6"/>
      <c r="CR416" s="6"/>
      <c r="CS416" s="6"/>
      <c r="CT416" s="6"/>
      <c r="CU416" s="6"/>
      <c r="CV416" s="6"/>
      <c r="CW416" s="6"/>
      <c r="CX416" s="6"/>
      <c r="CY416" s="6"/>
      <c r="CZ416" s="6"/>
    </row>
    <row r="417">
      <c r="A417" s="5" t="s">
        <v>94</v>
      </c>
      <c r="B417" s="5" t="s">
        <v>3464</v>
      </c>
      <c r="C417" s="5" t="s">
        <v>3634</v>
      </c>
      <c r="D417" s="5">
        <v>15520.0</v>
      </c>
      <c r="E417" s="5" t="s">
        <v>3635</v>
      </c>
      <c r="F417" s="5" t="s">
        <v>3645</v>
      </c>
      <c r="G417" s="5" t="s">
        <v>99</v>
      </c>
      <c r="H417" s="5" t="s">
        <v>99</v>
      </c>
      <c r="I417" s="5" t="s">
        <v>130</v>
      </c>
      <c r="J417" s="5" t="s">
        <v>118</v>
      </c>
      <c r="K417" s="5" t="s">
        <v>3496</v>
      </c>
      <c r="L417" s="5" t="s">
        <v>99</v>
      </c>
      <c r="M417" s="5" t="s">
        <v>3508</v>
      </c>
      <c r="N417" s="5" t="s">
        <v>99</v>
      </c>
      <c r="O417" s="32" t="s">
        <v>3646</v>
      </c>
      <c r="P417" s="5" t="s">
        <v>710</v>
      </c>
      <c r="Q417" s="5" t="s">
        <v>3638</v>
      </c>
      <c r="R417" s="5" t="s">
        <v>99</v>
      </c>
      <c r="S417" s="5" t="s">
        <v>99</v>
      </c>
      <c r="T417" s="5" t="s">
        <v>99</v>
      </c>
      <c r="U417" s="5" t="s">
        <v>99</v>
      </c>
      <c r="V417" s="5" t="s">
        <v>99</v>
      </c>
      <c r="W417" s="5" t="s">
        <v>99</v>
      </c>
      <c r="X417" s="5">
        <v>2307.0</v>
      </c>
      <c r="Y417" s="5" t="s">
        <v>99</v>
      </c>
      <c r="Z417" s="5" t="s">
        <v>99</v>
      </c>
      <c r="AA417" s="5" t="s">
        <v>99</v>
      </c>
      <c r="AB417" s="5" t="s">
        <v>99</v>
      </c>
      <c r="AC417" s="5" t="s">
        <v>3647</v>
      </c>
      <c r="AD417" s="5" t="s">
        <v>3648</v>
      </c>
      <c r="AE417" s="5" t="s">
        <v>99</v>
      </c>
      <c r="AF417" s="5" t="s">
        <v>99</v>
      </c>
      <c r="AG417" s="5" t="s">
        <v>99</v>
      </c>
      <c r="AH417" s="5" t="s">
        <v>99</v>
      </c>
      <c r="AI417" s="5" t="s">
        <v>99</v>
      </c>
      <c r="AJ417" s="5" t="s">
        <v>99</v>
      </c>
      <c r="AK417" s="5" t="s">
        <v>99</v>
      </c>
      <c r="AL417" s="5" t="s">
        <v>99</v>
      </c>
      <c r="AM417" s="5" t="s">
        <v>99</v>
      </c>
      <c r="AN417" s="5" t="s">
        <v>99</v>
      </c>
      <c r="AO417" s="5" t="s">
        <v>99</v>
      </c>
      <c r="AP417" s="5" t="s">
        <v>99</v>
      </c>
      <c r="AQ417" s="5" t="s">
        <v>99</v>
      </c>
      <c r="AR417" s="5" t="s">
        <v>99</v>
      </c>
      <c r="AS417" s="5" t="s">
        <v>99</v>
      </c>
      <c r="AT417" s="5" t="s">
        <v>99</v>
      </c>
      <c r="AU417" s="5" t="s">
        <v>99</v>
      </c>
      <c r="AV417" s="5" t="s">
        <v>99</v>
      </c>
      <c r="AW417" s="5" t="s">
        <v>99</v>
      </c>
      <c r="AX417" s="5" t="s">
        <v>99</v>
      </c>
      <c r="AY417" s="5" t="s">
        <v>99</v>
      </c>
      <c r="AZ417" s="5" t="s">
        <v>99</v>
      </c>
      <c r="BA417" s="5" t="s">
        <v>99</v>
      </c>
      <c r="BB417" s="5" t="s">
        <v>99</v>
      </c>
      <c r="BC417" s="5" t="s">
        <v>99</v>
      </c>
      <c r="BD417" s="5" t="s">
        <v>99</v>
      </c>
      <c r="BE417" s="5" t="s">
        <v>99</v>
      </c>
      <c r="BF417" s="5" t="s">
        <v>99</v>
      </c>
      <c r="BG417" s="5" t="s">
        <v>99</v>
      </c>
      <c r="BH417" s="5" t="s">
        <v>99</v>
      </c>
      <c r="BI417" s="5" t="s">
        <v>99</v>
      </c>
      <c r="BJ417" s="5" t="s">
        <v>99</v>
      </c>
      <c r="BK417" s="5" t="s">
        <v>99</v>
      </c>
      <c r="BL417" s="5" t="s">
        <v>99</v>
      </c>
      <c r="BM417" s="5" t="s">
        <v>99</v>
      </c>
      <c r="BN417" s="5" t="s">
        <v>99</v>
      </c>
      <c r="BO417" s="5" t="s">
        <v>99</v>
      </c>
      <c r="BP417" s="5" t="s">
        <v>99</v>
      </c>
      <c r="BQ417" s="5" t="s">
        <v>99</v>
      </c>
      <c r="BR417" s="5" t="s">
        <v>3502</v>
      </c>
      <c r="BS417" s="5" t="s">
        <v>99</v>
      </c>
      <c r="BT417" s="5" t="s">
        <v>99</v>
      </c>
      <c r="BU417" s="5" t="s">
        <v>99</v>
      </c>
      <c r="BV417" s="5" t="s">
        <v>99</v>
      </c>
      <c r="BW417" s="5" t="s">
        <v>99</v>
      </c>
      <c r="BX417" s="5" t="s">
        <v>99</v>
      </c>
      <c r="BY417" s="5" t="s">
        <v>99</v>
      </c>
      <c r="BZ417" s="5" t="s">
        <v>99</v>
      </c>
      <c r="CA417" s="5" t="s">
        <v>99</v>
      </c>
      <c r="CB417" s="5" t="s">
        <v>99</v>
      </c>
      <c r="CC417" s="5" t="s">
        <v>99</v>
      </c>
      <c r="CD417" s="5" t="s">
        <v>99</v>
      </c>
      <c r="CE417" s="5" t="s">
        <v>99</v>
      </c>
      <c r="CF417" s="5" t="s">
        <v>99</v>
      </c>
      <c r="CG417" s="5" t="s">
        <v>99</v>
      </c>
      <c r="CH417" s="5" t="s">
        <v>99</v>
      </c>
      <c r="CI417" s="5" t="s">
        <v>99</v>
      </c>
      <c r="CJ417" s="5" t="s">
        <v>3649</v>
      </c>
      <c r="CK417" s="32" t="s">
        <v>3650</v>
      </c>
      <c r="CL417" s="5" t="s">
        <v>99</v>
      </c>
      <c r="CM417" s="5" t="s">
        <v>99</v>
      </c>
      <c r="CN417" s="5" t="s">
        <v>99</v>
      </c>
      <c r="CO417" s="5" t="s">
        <v>99</v>
      </c>
      <c r="CP417" s="13" t="s">
        <v>3651</v>
      </c>
      <c r="CQ417" s="6"/>
      <c r="CR417" s="6"/>
      <c r="CS417" s="6"/>
      <c r="CT417" s="6"/>
      <c r="CU417" s="6"/>
      <c r="CV417" s="6"/>
      <c r="CW417" s="6"/>
      <c r="CX417" s="6"/>
      <c r="CY417" s="6"/>
      <c r="CZ417" s="6"/>
    </row>
    <row r="418">
      <c r="A418" s="5" t="s">
        <v>94</v>
      </c>
      <c r="B418" s="5" t="s">
        <v>3464</v>
      </c>
      <c r="C418" s="5" t="s">
        <v>3634</v>
      </c>
      <c r="D418" s="5">
        <v>18943.0</v>
      </c>
      <c r="E418" s="5" t="s">
        <v>3635</v>
      </c>
      <c r="F418" s="5">
        <v>2007.0</v>
      </c>
      <c r="G418" s="5" t="s">
        <v>307</v>
      </c>
      <c r="H418" s="5">
        <v>24.0</v>
      </c>
      <c r="I418" s="5" t="s">
        <v>208</v>
      </c>
      <c r="J418" s="5" t="s">
        <v>118</v>
      </c>
      <c r="K418" s="5" t="s">
        <v>618</v>
      </c>
      <c r="L418" s="5" t="s">
        <v>99</v>
      </c>
      <c r="M418" s="5" t="s">
        <v>3552</v>
      </c>
      <c r="N418" s="5">
        <v>1.0</v>
      </c>
      <c r="O418" s="32" t="s">
        <v>3652</v>
      </c>
      <c r="P418" s="5" t="s">
        <v>99</v>
      </c>
      <c r="Q418" s="5" t="s">
        <v>3653</v>
      </c>
      <c r="R418" s="5" t="s">
        <v>3654</v>
      </c>
      <c r="S418" s="5" t="s">
        <v>99</v>
      </c>
      <c r="T418" s="5" t="s">
        <v>99</v>
      </c>
      <c r="U418" s="5" t="s">
        <v>99</v>
      </c>
      <c r="V418" s="6"/>
      <c r="W418" s="5" t="s">
        <v>99</v>
      </c>
      <c r="X418" s="5">
        <v>330.0</v>
      </c>
      <c r="Y418" s="5" t="s">
        <v>99</v>
      </c>
      <c r="Z418" s="5" t="s">
        <v>161</v>
      </c>
      <c r="AA418" s="5" t="s">
        <v>549</v>
      </c>
      <c r="AB418" s="5">
        <v>52.0</v>
      </c>
      <c r="AC418" s="5" t="s">
        <v>3655</v>
      </c>
      <c r="AD418" s="5" t="s">
        <v>99</v>
      </c>
      <c r="AE418" s="5" t="s">
        <v>99</v>
      </c>
      <c r="AF418" s="5" t="s">
        <v>99</v>
      </c>
      <c r="AG418" s="5">
        <v>3.0</v>
      </c>
      <c r="AH418" s="15" t="s">
        <v>99</v>
      </c>
      <c r="AI418" s="22" t="s">
        <v>99</v>
      </c>
      <c r="AJ418" s="25" t="s">
        <v>99</v>
      </c>
      <c r="AK418" s="5" t="s">
        <v>99</v>
      </c>
      <c r="AL418" s="5">
        <v>1.0</v>
      </c>
      <c r="AM418" s="5" t="s">
        <v>99</v>
      </c>
      <c r="AN418" s="5" t="s">
        <v>99</v>
      </c>
      <c r="AO418" s="5" t="s">
        <v>99</v>
      </c>
      <c r="AP418" s="5" t="s">
        <v>99</v>
      </c>
      <c r="AQ418" s="5" t="s">
        <v>99</v>
      </c>
      <c r="AR418" s="5" t="s">
        <v>99</v>
      </c>
      <c r="AS418" s="5" t="s">
        <v>99</v>
      </c>
      <c r="AT418" s="5" t="s">
        <v>99</v>
      </c>
      <c r="AU418" s="5" t="s">
        <v>99</v>
      </c>
      <c r="AV418" s="5" t="s">
        <v>99</v>
      </c>
      <c r="AW418" s="5" t="s">
        <v>99</v>
      </c>
      <c r="AX418" s="5" t="s">
        <v>99</v>
      </c>
      <c r="AY418" s="5" t="s">
        <v>99</v>
      </c>
      <c r="AZ418" s="5" t="s">
        <v>99</v>
      </c>
      <c r="BA418" s="5" t="s">
        <v>99</v>
      </c>
      <c r="BB418" s="5" t="s">
        <v>99</v>
      </c>
      <c r="BC418" s="5" t="s">
        <v>99</v>
      </c>
      <c r="BD418" s="5" t="s">
        <v>99</v>
      </c>
      <c r="BE418" s="5" t="s">
        <v>99</v>
      </c>
      <c r="BF418" s="5" t="s">
        <v>99</v>
      </c>
      <c r="BG418" s="5" t="s">
        <v>99</v>
      </c>
      <c r="BH418" s="5" t="s">
        <v>99</v>
      </c>
      <c r="BI418" s="5" t="s">
        <v>99</v>
      </c>
      <c r="BJ418" s="5" t="s">
        <v>99</v>
      </c>
      <c r="BK418" s="5" t="s">
        <v>99</v>
      </c>
      <c r="BL418" s="5" t="s">
        <v>99</v>
      </c>
      <c r="BM418" s="5" t="s">
        <v>99</v>
      </c>
      <c r="BN418" s="5" t="s">
        <v>365</v>
      </c>
      <c r="BO418" s="5" t="s">
        <v>99</v>
      </c>
      <c r="BP418" s="5" t="s">
        <v>99</v>
      </c>
      <c r="BQ418" s="5" t="s">
        <v>99</v>
      </c>
      <c r="BR418" s="5" t="s">
        <v>2087</v>
      </c>
      <c r="BS418" s="5" t="s">
        <v>112</v>
      </c>
      <c r="BT418" s="5" t="s">
        <v>99</v>
      </c>
      <c r="BU418" s="5" t="s">
        <v>99</v>
      </c>
      <c r="BV418" s="5" t="s">
        <v>99</v>
      </c>
      <c r="BW418" s="5" t="s">
        <v>99</v>
      </c>
      <c r="BX418" s="5" t="s">
        <v>99</v>
      </c>
      <c r="BY418" s="5" t="s">
        <v>99</v>
      </c>
      <c r="BZ418" s="5" t="s">
        <v>99</v>
      </c>
      <c r="CA418" s="5" t="s">
        <v>99</v>
      </c>
      <c r="CB418" s="5" t="s">
        <v>99</v>
      </c>
      <c r="CC418" s="5" t="s">
        <v>99</v>
      </c>
      <c r="CD418" s="5" t="s">
        <v>99</v>
      </c>
      <c r="CE418" s="5" t="s">
        <v>99</v>
      </c>
      <c r="CF418" s="5" t="s">
        <v>99</v>
      </c>
      <c r="CG418" s="5" t="s">
        <v>99</v>
      </c>
      <c r="CH418" s="5" t="s">
        <v>99</v>
      </c>
      <c r="CI418" s="5" t="s">
        <v>99</v>
      </c>
      <c r="CJ418" s="5" t="s">
        <v>99</v>
      </c>
      <c r="CK418" s="32" t="s">
        <v>3656</v>
      </c>
      <c r="CL418" s="5" t="s">
        <v>99</v>
      </c>
      <c r="CM418" s="5" t="s">
        <v>99</v>
      </c>
      <c r="CN418" s="5" t="s">
        <v>99</v>
      </c>
      <c r="CO418" s="5" t="s">
        <v>99</v>
      </c>
      <c r="CP418" s="13" t="s">
        <v>3657</v>
      </c>
      <c r="CQ418" s="6"/>
      <c r="CR418" s="6"/>
      <c r="CS418" s="6"/>
      <c r="CT418" s="6"/>
      <c r="CU418" s="6"/>
      <c r="CV418" s="6"/>
      <c r="CW418" s="6"/>
      <c r="CX418" s="6"/>
      <c r="CY418" s="6"/>
      <c r="CZ418" s="6"/>
    </row>
    <row r="419">
      <c r="A419" s="5" t="s">
        <v>94</v>
      </c>
      <c r="B419" s="5" t="s">
        <v>3464</v>
      </c>
      <c r="C419" s="5" t="s">
        <v>3658</v>
      </c>
      <c r="D419" s="5">
        <v>7393.0</v>
      </c>
      <c r="E419" s="5" t="s">
        <v>99</v>
      </c>
      <c r="F419" s="5">
        <v>1977.0</v>
      </c>
      <c r="G419" s="5" t="s">
        <v>191</v>
      </c>
      <c r="H419" s="5" t="s">
        <v>99</v>
      </c>
      <c r="I419" s="5" t="s">
        <v>144</v>
      </c>
      <c r="J419" s="5" t="s">
        <v>101</v>
      </c>
      <c r="K419" s="5" t="s">
        <v>102</v>
      </c>
      <c r="L419" s="5" t="s">
        <v>99</v>
      </c>
      <c r="M419" s="5" t="s">
        <v>365</v>
      </c>
      <c r="N419" s="5">
        <v>3.0</v>
      </c>
      <c r="O419" s="32" t="s">
        <v>3659</v>
      </c>
      <c r="P419" s="5" t="s">
        <v>3660</v>
      </c>
      <c r="Q419" s="5" t="s">
        <v>3661</v>
      </c>
      <c r="R419" s="5" t="s">
        <v>3662</v>
      </c>
      <c r="S419" s="5" t="s">
        <v>3663</v>
      </c>
      <c r="T419" s="5" t="s">
        <v>99</v>
      </c>
      <c r="U419" s="5" t="s">
        <v>99</v>
      </c>
      <c r="V419" s="6"/>
      <c r="W419" s="5" t="s">
        <v>99</v>
      </c>
      <c r="X419" s="5">
        <v>2100.0</v>
      </c>
      <c r="Y419" s="5" t="s">
        <v>99</v>
      </c>
      <c r="Z419" s="5" t="s">
        <v>99</v>
      </c>
      <c r="AA419" s="5" t="s">
        <v>539</v>
      </c>
      <c r="AB419" s="5">
        <v>100.0</v>
      </c>
      <c r="AC419" s="5" t="s">
        <v>3664</v>
      </c>
      <c r="AD419" s="5" t="s">
        <v>395</v>
      </c>
      <c r="AE419" s="5" t="s">
        <v>99</v>
      </c>
      <c r="AF419" s="5" t="s">
        <v>99</v>
      </c>
      <c r="AG419" s="5" t="s">
        <v>99</v>
      </c>
      <c r="AH419" s="23" t="s">
        <v>99</v>
      </c>
      <c r="AI419" s="22" t="s">
        <v>99</v>
      </c>
      <c r="AJ419" s="5" t="s">
        <v>99</v>
      </c>
      <c r="AK419" s="5" t="s">
        <v>99</v>
      </c>
      <c r="AL419" s="5">
        <v>1.0</v>
      </c>
      <c r="AM419" s="5">
        <v>7.75</v>
      </c>
      <c r="AN419" s="5" t="s">
        <v>99</v>
      </c>
      <c r="AO419" s="5" t="s">
        <v>99</v>
      </c>
      <c r="AP419" s="5" t="s">
        <v>99</v>
      </c>
      <c r="AQ419" s="5" t="s">
        <v>99</v>
      </c>
      <c r="AR419" s="5" t="s">
        <v>99</v>
      </c>
      <c r="AS419" s="5">
        <v>400.0</v>
      </c>
      <c r="AT419" s="5" t="s">
        <v>99</v>
      </c>
      <c r="AU419" s="5" t="s">
        <v>99</v>
      </c>
      <c r="AV419" s="5" t="s">
        <v>281</v>
      </c>
      <c r="AW419" s="5" t="s">
        <v>99</v>
      </c>
      <c r="AX419" s="5" t="s">
        <v>99</v>
      </c>
      <c r="AY419" s="5" t="s">
        <v>99</v>
      </c>
      <c r="AZ419" s="5" t="s">
        <v>99</v>
      </c>
      <c r="BA419" s="5" t="s">
        <v>99</v>
      </c>
      <c r="BB419" s="5" t="s">
        <v>99</v>
      </c>
      <c r="BC419" s="5" t="s">
        <v>99</v>
      </c>
      <c r="BD419" s="5" t="s">
        <v>99</v>
      </c>
      <c r="BE419" s="5" t="s">
        <v>312</v>
      </c>
      <c r="BF419" s="5" t="s">
        <v>650</v>
      </c>
      <c r="BG419" s="5" t="s">
        <v>99</v>
      </c>
      <c r="BH419" s="5" t="s">
        <v>99</v>
      </c>
      <c r="BI419" s="5" t="s">
        <v>99</v>
      </c>
      <c r="BJ419" s="5" t="s">
        <v>99</v>
      </c>
      <c r="BK419" s="5" t="s">
        <v>99</v>
      </c>
      <c r="BL419" s="5" t="s">
        <v>3665</v>
      </c>
      <c r="BM419" s="5" t="s">
        <v>99</v>
      </c>
      <c r="BN419" s="5" t="s">
        <v>3666</v>
      </c>
      <c r="BO419" s="5" t="s">
        <v>99</v>
      </c>
      <c r="BP419" s="5" t="s">
        <v>1352</v>
      </c>
      <c r="BQ419" s="5" t="s">
        <v>113</v>
      </c>
      <c r="BR419" s="5" t="s">
        <v>99</v>
      </c>
      <c r="BS419" s="5" t="s">
        <v>99</v>
      </c>
      <c r="BT419" s="5" t="s">
        <v>99</v>
      </c>
      <c r="BU419" s="5" t="s">
        <v>99</v>
      </c>
      <c r="BV419" s="5" t="s">
        <v>99</v>
      </c>
      <c r="BW419" s="5" t="s">
        <v>99</v>
      </c>
      <c r="BX419" s="5" t="s">
        <v>99</v>
      </c>
      <c r="BY419" s="5" t="s">
        <v>99</v>
      </c>
      <c r="BZ419" s="5" t="s">
        <v>99</v>
      </c>
      <c r="CA419" s="5" t="s">
        <v>99</v>
      </c>
      <c r="CB419" s="5" t="s">
        <v>99</v>
      </c>
      <c r="CC419" s="5" t="s">
        <v>99</v>
      </c>
      <c r="CD419" s="5" t="s">
        <v>99</v>
      </c>
      <c r="CE419" s="5" t="s">
        <v>99</v>
      </c>
      <c r="CF419" s="5" t="s">
        <v>99</v>
      </c>
      <c r="CG419" s="5" t="s">
        <v>99</v>
      </c>
      <c r="CH419" s="5" t="s">
        <v>99</v>
      </c>
      <c r="CI419" s="5" t="s">
        <v>99</v>
      </c>
      <c r="CJ419" s="5" t="s">
        <v>99</v>
      </c>
      <c r="CK419" s="32" t="s">
        <v>3667</v>
      </c>
      <c r="CL419" s="5" t="s">
        <v>99</v>
      </c>
      <c r="CM419" s="5" t="s">
        <v>99</v>
      </c>
      <c r="CN419" s="5" t="s">
        <v>99</v>
      </c>
      <c r="CO419" s="5" t="s">
        <v>99</v>
      </c>
      <c r="CP419" s="13" t="s">
        <v>3668</v>
      </c>
      <c r="CQ419" s="6"/>
      <c r="CR419" s="6"/>
      <c r="CS419" s="6"/>
      <c r="CT419" s="6"/>
      <c r="CU419" s="6"/>
      <c r="CV419" s="6"/>
      <c r="CW419" s="6"/>
      <c r="CX419" s="6"/>
      <c r="CY419" s="6"/>
      <c r="CZ419" s="6"/>
    </row>
    <row r="420">
      <c r="A420" s="5" t="s">
        <v>94</v>
      </c>
      <c r="B420" s="5" t="s">
        <v>3464</v>
      </c>
      <c r="C420" s="5" t="s">
        <v>3669</v>
      </c>
      <c r="D420" s="5">
        <v>26299.0</v>
      </c>
      <c r="E420" s="5" t="s">
        <v>3627</v>
      </c>
      <c r="F420" s="5">
        <v>2009.0</v>
      </c>
      <c r="G420" s="5" t="s">
        <v>143</v>
      </c>
      <c r="H420" s="5">
        <v>11.0</v>
      </c>
      <c r="I420" s="5" t="s">
        <v>144</v>
      </c>
      <c r="J420" s="5" t="s">
        <v>101</v>
      </c>
      <c r="K420" s="5" t="s">
        <v>102</v>
      </c>
      <c r="L420" s="5" t="s">
        <v>99</v>
      </c>
      <c r="M420" s="5" t="s">
        <v>131</v>
      </c>
      <c r="N420" s="5">
        <v>1.0</v>
      </c>
      <c r="O420" s="32" t="s">
        <v>3670</v>
      </c>
      <c r="P420" s="5" t="s">
        <v>99</v>
      </c>
      <c r="Q420" s="5" t="s">
        <v>3671</v>
      </c>
      <c r="R420" s="5" t="s">
        <v>3672</v>
      </c>
      <c r="S420" s="5" t="s">
        <v>99</v>
      </c>
      <c r="T420" s="5" t="s">
        <v>99</v>
      </c>
      <c r="U420" s="5" t="s">
        <v>99</v>
      </c>
      <c r="V420" s="5" t="s">
        <v>99</v>
      </c>
      <c r="W420" s="5" t="s">
        <v>99</v>
      </c>
      <c r="X420" s="5">
        <v>1000.0</v>
      </c>
      <c r="Y420" s="5" t="s">
        <v>99</v>
      </c>
      <c r="Z420" s="5" t="s">
        <v>161</v>
      </c>
      <c r="AA420" s="5" t="s">
        <v>278</v>
      </c>
      <c r="AB420" s="5">
        <v>85.0</v>
      </c>
      <c r="AC420" s="5" t="s">
        <v>279</v>
      </c>
      <c r="AD420" s="5" t="s">
        <v>3673</v>
      </c>
      <c r="AE420" s="5" t="s">
        <v>99</v>
      </c>
      <c r="AF420" s="5" t="s">
        <v>99</v>
      </c>
      <c r="AG420" s="5">
        <v>1.0</v>
      </c>
      <c r="AH420" s="27">
        <f>CONVERT(AI420, "ft", "m")</f>
        <v>22.86</v>
      </c>
      <c r="AI420" s="22">
        <v>75.0</v>
      </c>
      <c r="AJ420" s="24">
        <f>CONVERT(AI420, "ft", "yd")</f>
        <v>25</v>
      </c>
      <c r="AK420" s="5" t="s">
        <v>99</v>
      </c>
      <c r="AL420" s="5">
        <v>1.0</v>
      </c>
      <c r="AM420" s="5">
        <v>7.5</v>
      </c>
      <c r="AN420" s="5" t="s">
        <v>99</v>
      </c>
      <c r="AO420" s="5" t="s">
        <v>99</v>
      </c>
      <c r="AP420" s="5" t="s">
        <v>99</v>
      </c>
      <c r="AQ420" s="5" t="s">
        <v>99</v>
      </c>
      <c r="AR420" s="5" t="s">
        <v>99</v>
      </c>
      <c r="AS420" s="5" t="s">
        <v>99</v>
      </c>
      <c r="AT420" s="5" t="s">
        <v>99</v>
      </c>
      <c r="AU420" s="5" t="s">
        <v>99</v>
      </c>
      <c r="AV420" s="5" t="s">
        <v>491</v>
      </c>
      <c r="AW420" s="5" t="s">
        <v>99</v>
      </c>
      <c r="AX420" s="5" t="s">
        <v>99</v>
      </c>
      <c r="AY420" s="5" t="s">
        <v>99</v>
      </c>
      <c r="AZ420" s="5" t="s">
        <v>99</v>
      </c>
      <c r="BA420" s="5" t="s">
        <v>3674</v>
      </c>
      <c r="BB420" s="5" t="s">
        <v>300</v>
      </c>
      <c r="BC420" s="5" t="s">
        <v>975</v>
      </c>
      <c r="BD420" s="5" t="s">
        <v>99</v>
      </c>
      <c r="BE420" s="5" t="s">
        <v>99</v>
      </c>
      <c r="BF420" s="5" t="s">
        <v>99</v>
      </c>
      <c r="BG420" s="5" t="s">
        <v>99</v>
      </c>
      <c r="BH420" s="5" t="s">
        <v>99</v>
      </c>
      <c r="BI420" s="5" t="s">
        <v>99</v>
      </c>
      <c r="BJ420" s="5" t="s">
        <v>99</v>
      </c>
      <c r="BK420" s="5" t="s">
        <v>112</v>
      </c>
      <c r="BL420" s="5" t="s">
        <v>3675</v>
      </c>
      <c r="BM420" s="5" t="s">
        <v>99</v>
      </c>
      <c r="BN420" s="5" t="s">
        <v>3676</v>
      </c>
      <c r="BO420" s="5" t="s">
        <v>99</v>
      </c>
      <c r="BP420" s="5" t="s">
        <v>1514</v>
      </c>
      <c r="BQ420" s="5" t="s">
        <v>113</v>
      </c>
      <c r="BR420" s="5" t="s">
        <v>99</v>
      </c>
      <c r="BS420" s="5" t="s">
        <v>99</v>
      </c>
      <c r="BT420" s="5" t="s">
        <v>99</v>
      </c>
      <c r="BU420" s="5" t="s">
        <v>99</v>
      </c>
      <c r="BV420" s="5" t="s">
        <v>99</v>
      </c>
      <c r="BW420" s="5" t="s">
        <v>99</v>
      </c>
      <c r="BX420" s="5" t="s">
        <v>99</v>
      </c>
      <c r="BY420" s="5" t="s">
        <v>99</v>
      </c>
      <c r="BZ420" s="5" t="s">
        <v>99</v>
      </c>
      <c r="CA420" s="5" t="s">
        <v>99</v>
      </c>
      <c r="CB420" s="5" t="s">
        <v>99</v>
      </c>
      <c r="CC420" s="5" t="s">
        <v>99</v>
      </c>
      <c r="CD420" s="5" t="s">
        <v>99</v>
      </c>
      <c r="CE420" s="5" t="s">
        <v>99</v>
      </c>
      <c r="CF420" s="5" t="s">
        <v>99</v>
      </c>
      <c r="CG420" s="5" t="s">
        <v>99</v>
      </c>
      <c r="CH420" s="5" t="s">
        <v>99</v>
      </c>
      <c r="CI420" s="5" t="s">
        <v>99</v>
      </c>
      <c r="CJ420" s="5" t="s">
        <v>99</v>
      </c>
      <c r="CK420" s="32" t="s">
        <v>3677</v>
      </c>
      <c r="CL420" s="5" t="s">
        <v>99</v>
      </c>
      <c r="CM420" s="5" t="s">
        <v>99</v>
      </c>
      <c r="CN420" s="5" t="s">
        <v>99</v>
      </c>
      <c r="CO420" s="5" t="s">
        <v>99</v>
      </c>
      <c r="CP420" s="13" t="s">
        <v>3678</v>
      </c>
      <c r="CQ420" s="6"/>
      <c r="CR420" s="6"/>
      <c r="CS420" s="6"/>
      <c r="CT420" s="6"/>
      <c r="CU420" s="6"/>
      <c r="CV420" s="6"/>
      <c r="CW420" s="6"/>
      <c r="CX420" s="6"/>
      <c r="CY420" s="6"/>
      <c r="CZ420" s="6"/>
    </row>
    <row r="421">
      <c r="A421" s="5" t="s">
        <v>94</v>
      </c>
      <c r="B421" s="5" t="s">
        <v>3464</v>
      </c>
      <c r="C421" s="5" t="s">
        <v>3669</v>
      </c>
      <c r="D421" s="5">
        <v>42999.0</v>
      </c>
      <c r="E421" s="5" t="s">
        <v>3679</v>
      </c>
      <c r="F421" s="5">
        <v>2011.0</v>
      </c>
      <c r="G421" s="5" t="s">
        <v>234</v>
      </c>
      <c r="H421" s="5">
        <v>19.0</v>
      </c>
      <c r="I421" s="5" t="s">
        <v>130</v>
      </c>
      <c r="J421" s="5" t="s">
        <v>101</v>
      </c>
      <c r="K421" s="5" t="s">
        <v>102</v>
      </c>
      <c r="L421" s="5" t="s">
        <v>99</v>
      </c>
      <c r="M421" s="5" t="s">
        <v>131</v>
      </c>
      <c r="N421" s="5">
        <v>1.0</v>
      </c>
      <c r="O421" s="32" t="s">
        <v>3680</v>
      </c>
      <c r="P421" s="5" t="s">
        <v>3681</v>
      </c>
      <c r="Q421" s="5" t="s">
        <v>3682</v>
      </c>
      <c r="R421" s="5" t="s">
        <v>3683</v>
      </c>
      <c r="S421" s="5" t="s">
        <v>99</v>
      </c>
      <c r="T421" s="5" t="s">
        <v>99</v>
      </c>
      <c r="U421" s="5" t="s">
        <v>99</v>
      </c>
      <c r="V421" s="6"/>
      <c r="W421" s="5" t="s">
        <v>99</v>
      </c>
      <c r="X421" s="5">
        <v>1700.0</v>
      </c>
      <c r="Y421" s="5" t="s">
        <v>99</v>
      </c>
      <c r="Z421" s="5" t="s">
        <v>99</v>
      </c>
      <c r="AA421" s="5" t="s">
        <v>214</v>
      </c>
      <c r="AB421" s="5">
        <v>40.0</v>
      </c>
      <c r="AC421" s="5" t="s">
        <v>1705</v>
      </c>
      <c r="AD421" s="5" t="s">
        <v>395</v>
      </c>
      <c r="AE421" s="5" t="s">
        <v>99</v>
      </c>
      <c r="AF421" s="5" t="s">
        <v>99</v>
      </c>
      <c r="AG421" s="5" t="s">
        <v>99</v>
      </c>
      <c r="AH421" s="15" t="s">
        <v>99</v>
      </c>
      <c r="AI421" s="22" t="s">
        <v>99</v>
      </c>
      <c r="AJ421" s="25" t="s">
        <v>99</v>
      </c>
      <c r="AK421" s="5" t="s">
        <v>99</v>
      </c>
      <c r="AL421" s="5">
        <v>1.0</v>
      </c>
      <c r="AM421" s="5">
        <v>8.0</v>
      </c>
      <c r="AN421" s="5" t="s">
        <v>99</v>
      </c>
      <c r="AO421" s="5" t="s">
        <v>99</v>
      </c>
      <c r="AP421" s="5" t="s">
        <v>99</v>
      </c>
      <c r="AQ421" s="5" t="s">
        <v>99</v>
      </c>
      <c r="AR421" s="5" t="s">
        <v>99</v>
      </c>
      <c r="AS421" s="5">
        <v>400.0</v>
      </c>
      <c r="AT421" s="5" t="s">
        <v>99</v>
      </c>
      <c r="AU421" s="5" t="s">
        <v>99</v>
      </c>
      <c r="AV421" s="5" t="s">
        <v>491</v>
      </c>
      <c r="AW421" s="5" t="s">
        <v>99</v>
      </c>
      <c r="AX421" s="5" t="s">
        <v>99</v>
      </c>
      <c r="AY421" s="5" t="s">
        <v>99</v>
      </c>
      <c r="AZ421" s="5" t="s">
        <v>99</v>
      </c>
      <c r="BA421" s="5" t="s">
        <v>99</v>
      </c>
      <c r="BB421" s="5" t="s">
        <v>99</v>
      </c>
      <c r="BC421" s="5" t="s">
        <v>99</v>
      </c>
      <c r="BD421" s="5" t="s">
        <v>99</v>
      </c>
      <c r="BE421" s="5" t="s">
        <v>312</v>
      </c>
      <c r="BF421" s="5" t="s">
        <v>99</v>
      </c>
      <c r="BG421" s="5" t="s">
        <v>99</v>
      </c>
      <c r="BH421" s="5" t="s">
        <v>99</v>
      </c>
      <c r="BI421" s="5" t="s">
        <v>746</v>
      </c>
      <c r="BJ421" s="5" t="s">
        <v>99</v>
      </c>
      <c r="BK421" s="5" t="s">
        <v>112</v>
      </c>
      <c r="BL421" s="5" t="s">
        <v>99</v>
      </c>
      <c r="BM421" s="5" t="s">
        <v>99</v>
      </c>
      <c r="BN421" s="5" t="s">
        <v>3684</v>
      </c>
      <c r="BO421" s="5" t="s">
        <v>112</v>
      </c>
      <c r="BP421" s="5" t="s">
        <v>1514</v>
      </c>
      <c r="BQ421" s="5" t="s">
        <v>113</v>
      </c>
      <c r="BR421" s="5" t="s">
        <v>177</v>
      </c>
      <c r="BS421" s="5" t="s">
        <v>99</v>
      </c>
      <c r="BT421" s="5" t="s">
        <v>99</v>
      </c>
      <c r="BU421" s="5" t="s">
        <v>99</v>
      </c>
      <c r="BV421" s="5" t="s">
        <v>99</v>
      </c>
      <c r="BW421" s="5" t="s">
        <v>99</v>
      </c>
      <c r="BX421" s="5" t="s">
        <v>99</v>
      </c>
      <c r="BY421" s="5" t="s">
        <v>99</v>
      </c>
      <c r="BZ421" s="5" t="s">
        <v>99</v>
      </c>
      <c r="CA421" s="5" t="s">
        <v>99</v>
      </c>
      <c r="CB421" s="5" t="s">
        <v>99</v>
      </c>
      <c r="CC421" s="5" t="s">
        <v>99</v>
      </c>
      <c r="CD421" s="5" t="s">
        <v>99</v>
      </c>
      <c r="CE421" s="5" t="s">
        <v>99</v>
      </c>
      <c r="CF421" s="5" t="s">
        <v>99</v>
      </c>
      <c r="CG421" s="5" t="s">
        <v>99</v>
      </c>
      <c r="CH421" s="5" t="s">
        <v>99</v>
      </c>
      <c r="CI421" s="5" t="s">
        <v>99</v>
      </c>
      <c r="CJ421" s="5" t="s">
        <v>99</v>
      </c>
      <c r="CK421" s="32" t="s">
        <v>3685</v>
      </c>
      <c r="CL421" s="5" t="s">
        <v>99</v>
      </c>
      <c r="CM421" s="5" t="s">
        <v>99</v>
      </c>
      <c r="CN421" s="5" t="s">
        <v>99</v>
      </c>
      <c r="CO421" s="5" t="s">
        <v>99</v>
      </c>
      <c r="CP421" s="13" t="s">
        <v>3686</v>
      </c>
      <c r="CQ421" s="6"/>
      <c r="CR421" s="6"/>
      <c r="CS421" s="6"/>
      <c r="CT421" s="6"/>
      <c r="CU421" s="6"/>
      <c r="CV421" s="6"/>
      <c r="CW421" s="6"/>
      <c r="CX421" s="6"/>
      <c r="CY421" s="6"/>
      <c r="CZ421" s="6"/>
    </row>
    <row r="422">
      <c r="A422" s="5" t="s">
        <v>94</v>
      </c>
      <c r="B422" s="5" t="s">
        <v>3464</v>
      </c>
      <c r="C422" s="5" t="s">
        <v>3687</v>
      </c>
      <c r="D422" s="5">
        <v>6960.0</v>
      </c>
      <c r="E422" s="5" t="s">
        <v>99</v>
      </c>
      <c r="F422" s="5">
        <v>1968.0</v>
      </c>
      <c r="G422" s="5" t="s">
        <v>99</v>
      </c>
      <c r="H422" s="5" t="s">
        <v>99</v>
      </c>
      <c r="I422" s="5" t="s">
        <v>130</v>
      </c>
      <c r="J422" s="5" t="s">
        <v>118</v>
      </c>
      <c r="K422" s="5" t="s">
        <v>3496</v>
      </c>
      <c r="L422" s="5" t="s">
        <v>99</v>
      </c>
      <c r="M422" s="5" t="s">
        <v>3508</v>
      </c>
      <c r="N422" s="5">
        <v>1.0</v>
      </c>
      <c r="O422" s="32" t="s">
        <v>3688</v>
      </c>
      <c r="P422" s="5" t="s">
        <v>710</v>
      </c>
      <c r="Q422" s="5" t="s">
        <v>3689</v>
      </c>
      <c r="R422" s="5" t="s">
        <v>99</v>
      </c>
      <c r="S422" s="5" t="s">
        <v>99</v>
      </c>
      <c r="T422" s="5" t="s">
        <v>99</v>
      </c>
      <c r="U422" s="5" t="s">
        <v>99</v>
      </c>
      <c r="V422" s="5" t="s">
        <v>99</v>
      </c>
      <c r="W422" s="5" t="s">
        <v>99</v>
      </c>
      <c r="X422" s="5">
        <v>400.0</v>
      </c>
      <c r="Y422" s="5" t="s">
        <v>99</v>
      </c>
      <c r="Z422" s="5" t="s">
        <v>99</v>
      </c>
      <c r="AA422" s="5" t="s">
        <v>99</v>
      </c>
      <c r="AB422" s="5" t="s">
        <v>99</v>
      </c>
      <c r="AC422" s="5" t="s">
        <v>1546</v>
      </c>
      <c r="AD422" s="5" t="s">
        <v>3690</v>
      </c>
      <c r="AE422" s="5" t="s">
        <v>99</v>
      </c>
      <c r="AF422" s="5" t="s">
        <v>99</v>
      </c>
      <c r="AG422" s="5" t="s">
        <v>99</v>
      </c>
      <c r="AH422" s="27">
        <f>CONVERT(AI422, "ft", "m")</f>
        <v>7.62</v>
      </c>
      <c r="AI422" s="22">
        <v>25.0</v>
      </c>
      <c r="AJ422" s="24">
        <f>CONVERT(AI422, "ft", "yd")</f>
        <v>8.333333333</v>
      </c>
      <c r="AK422" s="5" t="s">
        <v>99</v>
      </c>
      <c r="AL422" s="5">
        <v>1.0</v>
      </c>
      <c r="AM422" s="5" t="s">
        <v>99</v>
      </c>
      <c r="AN422" s="5" t="s">
        <v>99</v>
      </c>
      <c r="AO422" s="5" t="s">
        <v>99</v>
      </c>
      <c r="AP422" s="5" t="s">
        <v>99</v>
      </c>
      <c r="AQ422" s="5" t="s">
        <v>99</v>
      </c>
      <c r="AR422" s="5" t="s">
        <v>99</v>
      </c>
      <c r="AS422" s="5" t="s">
        <v>99</v>
      </c>
      <c r="AT422" s="5" t="s">
        <v>99</v>
      </c>
      <c r="AU422" s="5" t="s">
        <v>99</v>
      </c>
      <c r="AV422" s="5" t="s">
        <v>99</v>
      </c>
      <c r="AW422" s="5" t="s">
        <v>99</v>
      </c>
      <c r="AX422" s="5" t="s">
        <v>99</v>
      </c>
      <c r="AY422" s="5" t="s">
        <v>99</v>
      </c>
      <c r="AZ422" s="5" t="s">
        <v>99</v>
      </c>
      <c r="BA422" s="5" t="s">
        <v>99</v>
      </c>
      <c r="BB422" s="5" t="s">
        <v>99</v>
      </c>
      <c r="BC422" s="5" t="s">
        <v>99</v>
      </c>
      <c r="BD422" s="5" t="s">
        <v>99</v>
      </c>
      <c r="BE422" s="5" t="s">
        <v>99</v>
      </c>
      <c r="BF422" s="5" t="s">
        <v>99</v>
      </c>
      <c r="BG422" s="5" t="s">
        <v>99</v>
      </c>
      <c r="BH422" s="5" t="s">
        <v>99</v>
      </c>
      <c r="BI422" s="5" t="s">
        <v>99</v>
      </c>
      <c r="BJ422" s="5" t="s">
        <v>99</v>
      </c>
      <c r="BK422" s="5" t="s">
        <v>99</v>
      </c>
      <c r="BL422" s="5" t="s">
        <v>99</v>
      </c>
      <c r="BM422" s="5" t="s">
        <v>99</v>
      </c>
      <c r="BN422" s="5" t="s">
        <v>99</v>
      </c>
      <c r="BO422" s="5" t="s">
        <v>99</v>
      </c>
      <c r="BP422" s="5" t="s">
        <v>99</v>
      </c>
      <c r="BQ422" s="5" t="s">
        <v>99</v>
      </c>
      <c r="BR422" s="5" t="s">
        <v>361</v>
      </c>
      <c r="BS422" s="5" t="s">
        <v>99</v>
      </c>
      <c r="BT422" s="5" t="s">
        <v>99</v>
      </c>
      <c r="BU422" s="5" t="s">
        <v>99</v>
      </c>
      <c r="BV422" s="5" t="s">
        <v>99</v>
      </c>
      <c r="BW422" s="5" t="s">
        <v>99</v>
      </c>
      <c r="BX422" s="5" t="s">
        <v>99</v>
      </c>
      <c r="BY422" s="5" t="s">
        <v>99</v>
      </c>
      <c r="BZ422" s="5" t="s">
        <v>99</v>
      </c>
      <c r="CA422" s="5" t="s">
        <v>99</v>
      </c>
      <c r="CB422" s="5" t="s">
        <v>99</v>
      </c>
      <c r="CC422" s="5" t="s">
        <v>99</v>
      </c>
      <c r="CD422" s="5" t="s">
        <v>99</v>
      </c>
      <c r="CE422" s="5" t="s">
        <v>99</v>
      </c>
      <c r="CF422" s="5" t="s">
        <v>99</v>
      </c>
      <c r="CG422" s="5" t="s">
        <v>99</v>
      </c>
      <c r="CH422" s="5" t="s">
        <v>99</v>
      </c>
      <c r="CI422" s="5" t="s">
        <v>99</v>
      </c>
      <c r="CJ422" s="5" t="s">
        <v>3691</v>
      </c>
      <c r="CK422" s="32" t="s">
        <v>3692</v>
      </c>
      <c r="CL422" s="5" t="s">
        <v>99</v>
      </c>
      <c r="CM422" s="5" t="s">
        <v>99</v>
      </c>
      <c r="CN422" s="5" t="s">
        <v>99</v>
      </c>
      <c r="CO422" s="5" t="s">
        <v>99</v>
      </c>
      <c r="CP422" s="13" t="s">
        <v>3693</v>
      </c>
      <c r="CQ422" s="6"/>
      <c r="CR422" s="6"/>
      <c r="CS422" s="6"/>
      <c r="CT422" s="6"/>
      <c r="CU422" s="6"/>
      <c r="CV422" s="6"/>
      <c r="CW422" s="6"/>
      <c r="CX422" s="6"/>
      <c r="CY422" s="6"/>
      <c r="CZ422" s="6"/>
    </row>
    <row r="423">
      <c r="A423" s="5" t="s">
        <v>94</v>
      </c>
      <c r="B423" s="5" t="s">
        <v>3464</v>
      </c>
      <c r="C423" s="5" t="s">
        <v>3694</v>
      </c>
      <c r="D423" s="5">
        <v>12640.0</v>
      </c>
      <c r="E423" s="5" t="s">
        <v>3695</v>
      </c>
      <c r="F423" s="5">
        <v>2003.0</v>
      </c>
      <c r="G423" s="5" t="s">
        <v>485</v>
      </c>
      <c r="H423" s="5" t="s">
        <v>99</v>
      </c>
      <c r="I423" s="5" t="s">
        <v>130</v>
      </c>
      <c r="J423" s="5" t="s">
        <v>118</v>
      </c>
      <c r="K423" s="5" t="s">
        <v>3496</v>
      </c>
      <c r="L423" s="5" t="s">
        <v>99</v>
      </c>
      <c r="M423" s="5" t="s">
        <v>3508</v>
      </c>
      <c r="N423" s="5">
        <v>2.0</v>
      </c>
      <c r="O423" s="32" t="s">
        <v>3696</v>
      </c>
      <c r="P423" s="5" t="s">
        <v>3697</v>
      </c>
      <c r="Q423" s="5" t="s">
        <v>3698</v>
      </c>
      <c r="R423" s="5" t="s">
        <v>3699</v>
      </c>
      <c r="S423" s="5" t="s">
        <v>3697</v>
      </c>
      <c r="T423" s="5">
        <v>35.749968</v>
      </c>
      <c r="U423" s="5">
        <v>-83.111332</v>
      </c>
      <c r="V423" s="6"/>
      <c r="W423" s="5">
        <v>1700.0</v>
      </c>
      <c r="X423" s="5">
        <v>2130.0</v>
      </c>
      <c r="Y423" s="5">
        <v>35.0</v>
      </c>
      <c r="Z423" s="5" t="s">
        <v>99</v>
      </c>
      <c r="AA423" s="5" t="s">
        <v>99</v>
      </c>
      <c r="AB423" s="5" t="s">
        <v>99</v>
      </c>
      <c r="AC423" s="5" t="s">
        <v>444</v>
      </c>
      <c r="AD423" s="5" t="s">
        <v>99</v>
      </c>
      <c r="AE423" s="5" t="s">
        <v>99</v>
      </c>
      <c r="AF423" s="5" t="s">
        <v>99</v>
      </c>
      <c r="AG423" s="5">
        <v>5.0</v>
      </c>
      <c r="AH423" s="15" t="s">
        <v>99</v>
      </c>
      <c r="AI423" s="22" t="s">
        <v>99</v>
      </c>
      <c r="AJ423" s="25" t="s">
        <v>99</v>
      </c>
      <c r="AK423" s="5" t="s">
        <v>99</v>
      </c>
      <c r="AL423" s="5" t="s">
        <v>99</v>
      </c>
      <c r="AM423" s="5" t="s">
        <v>99</v>
      </c>
      <c r="AN423" s="5" t="s">
        <v>99</v>
      </c>
      <c r="AO423" s="5" t="s">
        <v>99</v>
      </c>
      <c r="AP423" s="5" t="s">
        <v>99</v>
      </c>
      <c r="AQ423" s="5" t="s">
        <v>99</v>
      </c>
      <c r="AR423" s="5" t="s">
        <v>99</v>
      </c>
      <c r="AS423" s="5" t="s">
        <v>99</v>
      </c>
      <c r="AT423" s="5" t="s">
        <v>99</v>
      </c>
      <c r="AU423" s="5" t="s">
        <v>99</v>
      </c>
      <c r="AV423" s="5" t="s">
        <v>99</v>
      </c>
      <c r="AW423" s="5" t="s">
        <v>99</v>
      </c>
      <c r="AX423" s="5" t="s">
        <v>99</v>
      </c>
      <c r="AY423" s="5" t="s">
        <v>99</v>
      </c>
      <c r="AZ423" s="5" t="s">
        <v>99</v>
      </c>
      <c r="BA423" s="5" t="s">
        <v>99</v>
      </c>
      <c r="BB423" s="5" t="s">
        <v>99</v>
      </c>
      <c r="BC423" s="5" t="s">
        <v>99</v>
      </c>
      <c r="BD423" s="5" t="s">
        <v>99</v>
      </c>
      <c r="BE423" s="5" t="s">
        <v>99</v>
      </c>
      <c r="BF423" s="5" t="s">
        <v>99</v>
      </c>
      <c r="BG423" s="5" t="s">
        <v>99</v>
      </c>
      <c r="BH423" s="5" t="s">
        <v>99</v>
      </c>
      <c r="BI423" s="5" t="s">
        <v>99</v>
      </c>
      <c r="BJ423" s="5" t="s">
        <v>99</v>
      </c>
      <c r="BK423" s="5" t="s">
        <v>99</v>
      </c>
      <c r="BL423" s="5" t="s">
        <v>99</v>
      </c>
      <c r="BM423" s="5" t="s">
        <v>99</v>
      </c>
      <c r="BN423" s="5" t="s">
        <v>99</v>
      </c>
      <c r="BO423" s="5" t="s">
        <v>99</v>
      </c>
      <c r="BP423" s="5" t="s">
        <v>99</v>
      </c>
      <c r="BQ423" s="5" t="s">
        <v>99</v>
      </c>
      <c r="BR423" s="5" t="s">
        <v>3700</v>
      </c>
      <c r="BS423" s="5" t="s">
        <v>99</v>
      </c>
      <c r="BT423" s="5" t="s">
        <v>99</v>
      </c>
      <c r="BU423" s="5" t="s">
        <v>99</v>
      </c>
      <c r="BV423" s="5" t="s">
        <v>99</v>
      </c>
      <c r="BW423" s="5" t="s">
        <v>99</v>
      </c>
      <c r="BX423" s="5" t="s">
        <v>99</v>
      </c>
      <c r="BY423" s="5" t="s">
        <v>99</v>
      </c>
      <c r="BZ423" s="5" t="s">
        <v>99</v>
      </c>
      <c r="CA423" s="5" t="s">
        <v>99</v>
      </c>
      <c r="CB423" s="5" t="s">
        <v>99</v>
      </c>
      <c r="CC423" s="5" t="s">
        <v>99</v>
      </c>
      <c r="CD423" s="5" t="s">
        <v>99</v>
      </c>
      <c r="CE423" s="5" t="s">
        <v>99</v>
      </c>
      <c r="CF423" s="5" t="s">
        <v>99</v>
      </c>
      <c r="CG423" s="5" t="s">
        <v>99</v>
      </c>
      <c r="CH423" s="5" t="s">
        <v>99</v>
      </c>
      <c r="CI423" s="5" t="s">
        <v>99</v>
      </c>
      <c r="CJ423" s="5" t="s">
        <v>3701</v>
      </c>
      <c r="CK423" s="32" t="s">
        <v>3702</v>
      </c>
      <c r="CL423" s="5" t="s">
        <v>112</v>
      </c>
      <c r="CM423" s="5" t="s">
        <v>99</v>
      </c>
      <c r="CN423" s="5" t="s">
        <v>99</v>
      </c>
      <c r="CO423" s="5" t="s">
        <v>99</v>
      </c>
      <c r="CP423" s="13" t="s">
        <v>3703</v>
      </c>
      <c r="CQ423" s="6"/>
      <c r="CR423" s="6"/>
      <c r="CS423" s="6"/>
      <c r="CT423" s="6"/>
      <c r="CU423" s="6"/>
      <c r="CV423" s="6"/>
      <c r="CW423" s="6"/>
      <c r="CX423" s="6"/>
      <c r="CY423" s="6"/>
      <c r="CZ423" s="6"/>
    </row>
    <row r="424">
      <c r="A424" s="5" t="s">
        <v>94</v>
      </c>
      <c r="B424" s="5" t="s">
        <v>3464</v>
      </c>
      <c r="C424" s="5" t="s">
        <v>3694</v>
      </c>
      <c r="D424" s="5">
        <v>69433.0</v>
      </c>
      <c r="E424" s="5" t="s">
        <v>379</v>
      </c>
      <c r="F424" s="5">
        <v>2019.0</v>
      </c>
      <c r="G424" s="5" t="s">
        <v>157</v>
      </c>
      <c r="H424" s="5" t="s">
        <v>99</v>
      </c>
      <c r="I424" s="5" t="s">
        <v>144</v>
      </c>
      <c r="J424" s="5" t="s">
        <v>118</v>
      </c>
      <c r="K424" s="5" t="s">
        <v>319</v>
      </c>
      <c r="L424" s="5" t="s">
        <v>99</v>
      </c>
      <c r="M424" s="5" t="s">
        <v>319</v>
      </c>
      <c r="N424" s="5">
        <v>1.0</v>
      </c>
      <c r="O424" s="32" t="s">
        <v>3704</v>
      </c>
      <c r="P424" s="5" t="s">
        <v>3705</v>
      </c>
      <c r="Q424" s="5" t="s">
        <v>3706</v>
      </c>
      <c r="R424" s="5" t="s">
        <v>3707</v>
      </c>
      <c r="S424" s="5" t="s">
        <v>3708</v>
      </c>
      <c r="T424" s="5">
        <v>35.534636</v>
      </c>
      <c r="U424" s="5">
        <v>-83.17175</v>
      </c>
      <c r="V424" s="6"/>
      <c r="W424" s="5">
        <v>4494.0</v>
      </c>
      <c r="X424" s="5">
        <v>1300.0</v>
      </c>
      <c r="Y424" s="5" t="s">
        <v>99</v>
      </c>
      <c r="Z424" s="5" t="s">
        <v>161</v>
      </c>
      <c r="AA424" s="5" t="s">
        <v>99</v>
      </c>
      <c r="AB424" s="5" t="s">
        <v>99</v>
      </c>
      <c r="AC424" s="5" t="s">
        <v>2165</v>
      </c>
      <c r="AD424" s="5" t="s">
        <v>3709</v>
      </c>
      <c r="AE424" s="5" t="s">
        <v>99</v>
      </c>
      <c r="AF424" s="5" t="s">
        <v>99</v>
      </c>
      <c r="AG424" s="5" t="s">
        <v>99</v>
      </c>
      <c r="AH424" s="5" t="s">
        <v>99</v>
      </c>
      <c r="AI424" s="5" t="s">
        <v>99</v>
      </c>
      <c r="AJ424" s="5" t="s">
        <v>99</v>
      </c>
      <c r="AK424" s="5" t="s">
        <v>99</v>
      </c>
      <c r="AL424" s="5" t="s">
        <v>99</v>
      </c>
      <c r="AM424" s="5" t="s">
        <v>99</v>
      </c>
      <c r="AN424" s="5" t="s">
        <v>99</v>
      </c>
      <c r="AO424" s="5" t="s">
        <v>99</v>
      </c>
      <c r="AP424" s="5" t="s">
        <v>99</v>
      </c>
      <c r="AQ424" s="5" t="s">
        <v>99</v>
      </c>
      <c r="AR424" s="5" t="s">
        <v>99</v>
      </c>
      <c r="AS424" s="5" t="s">
        <v>99</v>
      </c>
      <c r="AT424" s="5" t="s">
        <v>99</v>
      </c>
      <c r="AU424" s="5" t="s">
        <v>99</v>
      </c>
      <c r="AV424" s="5" t="s">
        <v>99</v>
      </c>
      <c r="AW424" s="5" t="s">
        <v>99</v>
      </c>
      <c r="AX424" s="5" t="s">
        <v>99</v>
      </c>
      <c r="AY424" s="5" t="s">
        <v>99</v>
      </c>
      <c r="AZ424" s="5" t="s">
        <v>99</v>
      </c>
      <c r="BA424" s="5" t="s">
        <v>99</v>
      </c>
      <c r="BB424" s="5" t="s">
        <v>99</v>
      </c>
      <c r="BC424" s="5" t="s">
        <v>99</v>
      </c>
      <c r="BD424" s="5" t="s">
        <v>99</v>
      </c>
      <c r="BE424" s="5" t="s">
        <v>99</v>
      </c>
      <c r="BF424" s="5" t="s">
        <v>99</v>
      </c>
      <c r="BG424" s="5" t="s">
        <v>99</v>
      </c>
      <c r="BH424" s="5" t="s">
        <v>99</v>
      </c>
      <c r="BI424" s="5" t="s">
        <v>99</v>
      </c>
      <c r="BJ424" s="5" t="s">
        <v>99</v>
      </c>
      <c r="BK424" s="5" t="s">
        <v>99</v>
      </c>
      <c r="BL424" s="5" t="s">
        <v>99</v>
      </c>
      <c r="BM424" s="5" t="s">
        <v>99</v>
      </c>
      <c r="BN424" s="5" t="s">
        <v>99</v>
      </c>
      <c r="BO424" s="5" t="s">
        <v>99</v>
      </c>
      <c r="BP424" s="5" t="s">
        <v>99</v>
      </c>
      <c r="BQ424" s="5" t="s">
        <v>99</v>
      </c>
      <c r="BR424" s="5" t="s">
        <v>99</v>
      </c>
      <c r="BS424" s="5" t="s">
        <v>112</v>
      </c>
      <c r="BT424" s="5">
        <v>3.0</v>
      </c>
      <c r="BU424" s="5" t="s">
        <v>99</v>
      </c>
      <c r="BV424" s="5" t="s">
        <v>99</v>
      </c>
      <c r="BW424" s="5" t="s">
        <v>99</v>
      </c>
      <c r="BX424" s="5" t="s">
        <v>99</v>
      </c>
      <c r="BY424" s="5" t="s">
        <v>99</v>
      </c>
      <c r="BZ424" s="5" t="s">
        <v>99</v>
      </c>
      <c r="CA424" s="5" t="s">
        <v>99</v>
      </c>
      <c r="CB424" s="5" t="s">
        <v>99</v>
      </c>
      <c r="CC424" s="5" t="s">
        <v>99</v>
      </c>
      <c r="CD424" s="5" t="s">
        <v>99</v>
      </c>
      <c r="CE424" s="5" t="s">
        <v>99</v>
      </c>
      <c r="CF424" s="5" t="s">
        <v>99</v>
      </c>
      <c r="CG424" s="5" t="s">
        <v>99</v>
      </c>
      <c r="CH424" s="5" t="s">
        <v>99</v>
      </c>
      <c r="CI424" s="5" t="s">
        <v>99</v>
      </c>
      <c r="CJ424" s="5" t="s">
        <v>99</v>
      </c>
      <c r="CK424" s="5" t="s">
        <v>99</v>
      </c>
      <c r="CL424" s="5" t="s">
        <v>112</v>
      </c>
      <c r="CM424" s="5" t="s">
        <v>99</v>
      </c>
      <c r="CN424" s="5" t="s">
        <v>99</v>
      </c>
      <c r="CO424" s="5" t="s">
        <v>99</v>
      </c>
      <c r="CP424" s="13" t="s">
        <v>3710</v>
      </c>
      <c r="CQ424" s="6"/>
      <c r="CR424" s="6"/>
      <c r="CS424" s="6"/>
      <c r="CT424" s="6"/>
      <c r="CU424" s="6"/>
      <c r="CV424" s="6"/>
      <c r="CW424" s="6"/>
      <c r="CX424" s="6"/>
      <c r="CY424" s="6"/>
      <c r="CZ424" s="6"/>
    </row>
    <row r="425">
      <c r="A425" s="5" t="s">
        <v>94</v>
      </c>
      <c r="B425" s="5" t="s">
        <v>3464</v>
      </c>
      <c r="C425" s="5" t="s">
        <v>3694</v>
      </c>
      <c r="D425" s="5">
        <v>69269.0</v>
      </c>
      <c r="E425" s="5" t="s">
        <v>3711</v>
      </c>
      <c r="F425" s="5">
        <v>2021.0</v>
      </c>
      <c r="G425" s="5" t="s">
        <v>207</v>
      </c>
      <c r="H425" s="5">
        <v>30.0</v>
      </c>
      <c r="I425" s="5" t="s">
        <v>208</v>
      </c>
      <c r="J425" s="5" t="s">
        <v>118</v>
      </c>
      <c r="K425" s="5" t="s">
        <v>102</v>
      </c>
      <c r="L425" s="5" t="s">
        <v>99</v>
      </c>
      <c r="M425" s="5" t="s">
        <v>99</v>
      </c>
      <c r="N425" s="5">
        <v>2.0</v>
      </c>
      <c r="O425" s="32" t="s">
        <v>3712</v>
      </c>
      <c r="P425" s="5" t="s">
        <v>3708</v>
      </c>
      <c r="Q425" s="5" t="s">
        <v>3706</v>
      </c>
      <c r="R425" s="5" t="s">
        <v>3707</v>
      </c>
      <c r="S425" s="5" t="s">
        <v>3708</v>
      </c>
      <c r="T425" s="5">
        <v>35.535238</v>
      </c>
      <c r="U425" s="5">
        <v>-83.171283</v>
      </c>
      <c r="V425" s="6"/>
      <c r="W425" s="5">
        <v>4494.0</v>
      </c>
      <c r="X425" s="5">
        <v>2050.0</v>
      </c>
      <c r="Y425" s="5" t="s">
        <v>99</v>
      </c>
      <c r="Z425" s="5" t="s">
        <v>802</v>
      </c>
      <c r="AA425" s="5" t="s">
        <v>278</v>
      </c>
      <c r="AB425" s="5">
        <v>78.0</v>
      </c>
      <c r="AC425" s="5" t="s">
        <v>2165</v>
      </c>
      <c r="AD425" s="5" t="s">
        <v>99</v>
      </c>
      <c r="AE425" s="5" t="s">
        <v>99</v>
      </c>
      <c r="AF425" s="5" t="s">
        <v>99</v>
      </c>
      <c r="AG425" s="5" t="s">
        <v>99</v>
      </c>
      <c r="AH425" s="15" t="s">
        <v>99</v>
      </c>
      <c r="AI425" s="15" t="s">
        <v>99</v>
      </c>
      <c r="AJ425" s="15" t="s">
        <v>99</v>
      </c>
      <c r="AK425" s="15" t="s">
        <v>99</v>
      </c>
      <c r="AL425" s="5">
        <v>1.0</v>
      </c>
      <c r="AM425" s="5" t="s">
        <v>99</v>
      </c>
      <c r="AN425" s="5" t="s">
        <v>99</v>
      </c>
      <c r="AO425" s="5" t="s">
        <v>99</v>
      </c>
      <c r="AP425" s="5" t="s">
        <v>99</v>
      </c>
      <c r="AQ425" s="5" t="s">
        <v>99</v>
      </c>
      <c r="AR425" s="5" t="s">
        <v>99</v>
      </c>
      <c r="AS425" s="5" t="s">
        <v>99</v>
      </c>
      <c r="AT425" s="5" t="s">
        <v>99</v>
      </c>
      <c r="AU425" s="5" t="s">
        <v>99</v>
      </c>
      <c r="AV425" s="5" t="s">
        <v>164</v>
      </c>
      <c r="AW425" s="5" t="s">
        <v>99</v>
      </c>
      <c r="AX425" s="5" t="s">
        <v>99</v>
      </c>
      <c r="AY425" s="5" t="s">
        <v>99</v>
      </c>
      <c r="AZ425" s="5" t="s">
        <v>99</v>
      </c>
      <c r="BA425" s="5" t="s">
        <v>99</v>
      </c>
      <c r="BB425" s="5" t="s">
        <v>99</v>
      </c>
      <c r="BC425" s="5" t="s">
        <v>99</v>
      </c>
      <c r="BD425" s="5" t="s">
        <v>99</v>
      </c>
      <c r="BE425" s="5" t="s">
        <v>99</v>
      </c>
      <c r="BF425" s="5" t="s">
        <v>99</v>
      </c>
      <c r="BG425" s="5" t="s">
        <v>99</v>
      </c>
      <c r="BH425" s="5" t="s">
        <v>99</v>
      </c>
      <c r="BI425" s="5" t="s">
        <v>99</v>
      </c>
      <c r="BJ425" s="5" t="s">
        <v>99</v>
      </c>
      <c r="BK425" s="5" t="s">
        <v>99</v>
      </c>
      <c r="BL425" s="5" t="s">
        <v>99</v>
      </c>
      <c r="BM425" s="5" t="s">
        <v>99</v>
      </c>
      <c r="BN425" s="5" t="s">
        <v>3713</v>
      </c>
      <c r="BO425" s="5" t="s">
        <v>99</v>
      </c>
      <c r="BP425" s="5" t="s">
        <v>1352</v>
      </c>
      <c r="BQ425" s="5" t="s">
        <v>99</v>
      </c>
      <c r="BR425" s="5" t="s">
        <v>99</v>
      </c>
      <c r="BS425" s="5" t="s">
        <v>99</v>
      </c>
      <c r="BT425" s="5" t="s">
        <v>99</v>
      </c>
      <c r="BU425" s="5" t="s">
        <v>99</v>
      </c>
      <c r="BV425" s="5" t="s">
        <v>99</v>
      </c>
      <c r="BW425" s="5" t="s">
        <v>99</v>
      </c>
      <c r="BX425" s="5" t="s">
        <v>99</v>
      </c>
      <c r="BY425" s="5" t="s">
        <v>99</v>
      </c>
      <c r="BZ425" s="5" t="s">
        <v>99</v>
      </c>
      <c r="CA425" s="5" t="s">
        <v>99</v>
      </c>
      <c r="CB425" s="5" t="s">
        <v>99</v>
      </c>
      <c r="CC425" s="5" t="s">
        <v>99</v>
      </c>
      <c r="CD425" s="5" t="s">
        <v>99</v>
      </c>
      <c r="CE425" s="5" t="s">
        <v>99</v>
      </c>
      <c r="CF425" s="5" t="s">
        <v>99</v>
      </c>
      <c r="CG425" s="5" t="s">
        <v>99</v>
      </c>
      <c r="CH425" s="5" t="s">
        <v>99</v>
      </c>
      <c r="CI425" s="5" t="s">
        <v>99</v>
      </c>
      <c r="CJ425" s="5" t="s">
        <v>99</v>
      </c>
      <c r="CK425" s="5" t="s">
        <v>99</v>
      </c>
      <c r="CL425" s="5" t="s">
        <v>112</v>
      </c>
      <c r="CM425" s="5" t="s">
        <v>99</v>
      </c>
      <c r="CN425" s="5" t="s">
        <v>99</v>
      </c>
      <c r="CO425" s="5" t="s">
        <v>112</v>
      </c>
      <c r="CP425" s="13" t="s">
        <v>3714</v>
      </c>
      <c r="CQ425" s="6"/>
      <c r="CR425" s="6"/>
      <c r="CS425" s="6"/>
      <c r="CT425" s="6"/>
      <c r="CU425" s="6"/>
      <c r="CV425" s="6"/>
      <c r="CW425" s="6"/>
      <c r="CX425" s="6"/>
      <c r="CY425" s="6"/>
      <c r="CZ425" s="6"/>
    </row>
    <row r="426">
      <c r="A426" s="5" t="s">
        <v>94</v>
      </c>
      <c r="B426" s="5" t="s">
        <v>3464</v>
      </c>
      <c r="C426" s="5" t="s">
        <v>3715</v>
      </c>
      <c r="D426" s="5">
        <v>3332.0</v>
      </c>
      <c r="E426" s="5" t="s">
        <v>99</v>
      </c>
      <c r="F426" s="5">
        <v>1983.0</v>
      </c>
      <c r="G426" s="5" t="s">
        <v>307</v>
      </c>
      <c r="H426" s="5" t="s">
        <v>99</v>
      </c>
      <c r="I426" s="5" t="s">
        <v>208</v>
      </c>
      <c r="J426" s="5" t="s">
        <v>101</v>
      </c>
      <c r="K426" s="5" t="s">
        <v>102</v>
      </c>
      <c r="L426" s="5" t="s">
        <v>99</v>
      </c>
      <c r="M426" s="5" t="s">
        <v>209</v>
      </c>
      <c r="N426" s="5">
        <v>1.0</v>
      </c>
      <c r="O426" s="32" t="s">
        <v>3716</v>
      </c>
      <c r="P426" s="5" t="s">
        <v>99</v>
      </c>
      <c r="Q426" s="5" t="s">
        <v>3717</v>
      </c>
      <c r="R426" s="5" t="s">
        <v>1632</v>
      </c>
      <c r="S426" s="5" t="s">
        <v>99</v>
      </c>
      <c r="T426" s="5" t="s">
        <v>99</v>
      </c>
      <c r="U426" s="5" t="s">
        <v>99</v>
      </c>
      <c r="V426" s="5" t="s">
        <v>99</v>
      </c>
      <c r="W426" s="5" t="s">
        <v>99</v>
      </c>
      <c r="X426" s="5">
        <v>230.0</v>
      </c>
      <c r="Y426" s="5" t="s">
        <v>99</v>
      </c>
      <c r="Z426" s="5" t="s">
        <v>99</v>
      </c>
      <c r="AA426" s="5" t="s">
        <v>99</v>
      </c>
      <c r="AB426" s="5" t="s">
        <v>99</v>
      </c>
      <c r="AC426" s="5" t="s">
        <v>468</v>
      </c>
      <c r="AD426" s="5" t="s">
        <v>99</v>
      </c>
      <c r="AE426" s="5" t="s">
        <v>99</v>
      </c>
      <c r="AF426" s="5" t="s">
        <v>99</v>
      </c>
      <c r="AG426" s="6">
        <f>2/60</f>
        <v>0.03333333333</v>
      </c>
      <c r="AH426" s="15" t="s">
        <v>99</v>
      </c>
      <c r="AI426" s="22" t="s">
        <v>99</v>
      </c>
      <c r="AJ426" s="25" t="s">
        <v>99</v>
      </c>
      <c r="AK426" s="5" t="s">
        <v>99</v>
      </c>
      <c r="AL426" s="5">
        <v>1.0</v>
      </c>
      <c r="AM426" s="5">
        <v>4.5</v>
      </c>
      <c r="AN426" s="5" t="s">
        <v>99</v>
      </c>
      <c r="AO426" s="5" t="s">
        <v>99</v>
      </c>
      <c r="AP426" s="5" t="s">
        <v>99</v>
      </c>
      <c r="AQ426" s="5" t="s">
        <v>99</v>
      </c>
      <c r="AR426" s="5" t="s">
        <v>99</v>
      </c>
      <c r="AS426" s="5" t="s">
        <v>99</v>
      </c>
      <c r="AT426" s="5" t="s">
        <v>99</v>
      </c>
      <c r="AU426" s="5" t="s">
        <v>99</v>
      </c>
      <c r="AV426" s="5" t="s">
        <v>569</v>
      </c>
      <c r="AW426" s="5" t="s">
        <v>99</v>
      </c>
      <c r="AX426" s="5" t="s">
        <v>99</v>
      </c>
      <c r="AY426" s="5" t="s">
        <v>99</v>
      </c>
      <c r="AZ426" s="5" t="s">
        <v>99</v>
      </c>
      <c r="BA426" s="5" t="s">
        <v>99</v>
      </c>
      <c r="BB426" s="5" t="s">
        <v>99</v>
      </c>
      <c r="BC426" s="5" t="s">
        <v>99</v>
      </c>
      <c r="BD426" s="5" t="s">
        <v>99</v>
      </c>
      <c r="BE426" s="5" t="s">
        <v>99</v>
      </c>
      <c r="BF426" s="5" t="s">
        <v>650</v>
      </c>
      <c r="BG426" s="5" t="s">
        <v>99</v>
      </c>
      <c r="BH426" s="5" t="s">
        <v>99</v>
      </c>
      <c r="BI426" s="5" t="s">
        <v>99</v>
      </c>
      <c r="BJ426" s="5" t="s">
        <v>99</v>
      </c>
      <c r="BK426" s="5" t="s">
        <v>99</v>
      </c>
      <c r="BL426" s="5" t="s">
        <v>1363</v>
      </c>
      <c r="BM426" s="5" t="s">
        <v>99</v>
      </c>
      <c r="BN426" s="5" t="s">
        <v>209</v>
      </c>
      <c r="BO426" s="5" t="s">
        <v>99</v>
      </c>
      <c r="BP426" s="5" t="s">
        <v>3718</v>
      </c>
      <c r="BQ426" s="5" t="s">
        <v>113</v>
      </c>
      <c r="BR426" s="5" t="s">
        <v>99</v>
      </c>
      <c r="BS426" s="5" t="s">
        <v>99</v>
      </c>
      <c r="BT426" s="5" t="s">
        <v>99</v>
      </c>
      <c r="BU426" s="5" t="s">
        <v>99</v>
      </c>
      <c r="BV426" s="5" t="s">
        <v>99</v>
      </c>
      <c r="BW426" s="5" t="s">
        <v>99</v>
      </c>
      <c r="BX426" s="5" t="s">
        <v>99</v>
      </c>
      <c r="BY426" s="5" t="s">
        <v>99</v>
      </c>
      <c r="BZ426" s="5" t="s">
        <v>99</v>
      </c>
      <c r="CA426" s="5" t="s">
        <v>99</v>
      </c>
      <c r="CB426" s="5" t="s">
        <v>99</v>
      </c>
      <c r="CC426" s="5" t="s">
        <v>99</v>
      </c>
      <c r="CD426" s="5" t="s">
        <v>99</v>
      </c>
      <c r="CE426" s="5" t="s">
        <v>99</v>
      </c>
      <c r="CF426" s="5" t="s">
        <v>99</v>
      </c>
      <c r="CG426" s="5" t="s">
        <v>99</v>
      </c>
      <c r="CH426" s="5" t="s">
        <v>99</v>
      </c>
      <c r="CI426" s="5" t="s">
        <v>99</v>
      </c>
      <c r="CJ426" s="5" t="s">
        <v>99</v>
      </c>
      <c r="CK426" s="5" t="s">
        <v>99</v>
      </c>
      <c r="CL426" s="5" t="s">
        <v>99</v>
      </c>
      <c r="CM426" s="5" t="s">
        <v>99</v>
      </c>
      <c r="CN426" s="5" t="s">
        <v>99</v>
      </c>
      <c r="CO426" s="5" t="s">
        <v>112</v>
      </c>
      <c r="CP426" s="13" t="s">
        <v>3719</v>
      </c>
      <c r="CQ426" s="6"/>
      <c r="CR426" s="6"/>
      <c r="CS426" s="6"/>
      <c r="CT426" s="6"/>
      <c r="CU426" s="6"/>
      <c r="CV426" s="6"/>
      <c r="CW426" s="6"/>
      <c r="CX426" s="6"/>
      <c r="CY426" s="6"/>
      <c r="CZ426" s="6"/>
    </row>
    <row r="427">
      <c r="A427" s="5" t="s">
        <v>94</v>
      </c>
      <c r="B427" s="5" t="s">
        <v>3464</v>
      </c>
      <c r="C427" s="5" t="s">
        <v>3715</v>
      </c>
      <c r="D427" s="5">
        <v>2054.0</v>
      </c>
      <c r="E427" s="5" t="s">
        <v>3720</v>
      </c>
      <c r="F427" s="5">
        <v>2000.0</v>
      </c>
      <c r="G427" s="5" t="s">
        <v>117</v>
      </c>
      <c r="H427" s="5">
        <v>19.0</v>
      </c>
      <c r="I427" s="5" t="s">
        <v>100</v>
      </c>
      <c r="J427" s="5" t="s">
        <v>118</v>
      </c>
      <c r="K427" s="5" t="s">
        <v>145</v>
      </c>
      <c r="L427" s="5" t="s">
        <v>99</v>
      </c>
      <c r="M427" s="5" t="s">
        <v>145</v>
      </c>
      <c r="N427" s="5">
        <v>1.0</v>
      </c>
      <c r="O427" s="32" t="s">
        <v>3721</v>
      </c>
      <c r="P427" s="5" t="s">
        <v>3722</v>
      </c>
      <c r="Q427" s="5" t="s">
        <v>3717</v>
      </c>
      <c r="R427" s="5" t="s">
        <v>3723</v>
      </c>
      <c r="S427" s="5" t="s">
        <v>99</v>
      </c>
      <c r="T427" s="5" t="s">
        <v>99</v>
      </c>
      <c r="U427" s="5" t="s">
        <v>99</v>
      </c>
      <c r="V427" s="6"/>
      <c r="W427" s="5" t="s">
        <v>99</v>
      </c>
      <c r="X427" s="5">
        <v>2200.0</v>
      </c>
      <c r="Y427" s="5" t="s">
        <v>99</v>
      </c>
      <c r="Z427" s="5" t="s">
        <v>3200</v>
      </c>
      <c r="AA427" s="5" t="s">
        <v>214</v>
      </c>
      <c r="AB427" s="5">
        <v>34.0</v>
      </c>
      <c r="AC427" s="5" t="s">
        <v>468</v>
      </c>
      <c r="AD427" s="5" t="s">
        <v>99</v>
      </c>
      <c r="AE427" s="5" t="s">
        <v>112</v>
      </c>
      <c r="AF427" s="5" t="s">
        <v>99</v>
      </c>
      <c r="AG427" s="5" t="s">
        <v>99</v>
      </c>
      <c r="AH427" s="27">
        <f>CONVERT(AI427, "ft", "m")</f>
        <v>0.3048</v>
      </c>
      <c r="AI427" s="22">
        <v>1.0</v>
      </c>
      <c r="AJ427" s="24">
        <f>CONVERT(AI427, "ft", "yd")</f>
        <v>0.3333333333</v>
      </c>
      <c r="AK427" s="5" t="s">
        <v>99</v>
      </c>
      <c r="AL427" s="5" t="s">
        <v>99</v>
      </c>
      <c r="AM427" s="5" t="s">
        <v>99</v>
      </c>
      <c r="AN427" s="5" t="s">
        <v>99</v>
      </c>
      <c r="AO427" s="5" t="s">
        <v>99</v>
      </c>
      <c r="AP427" s="5" t="s">
        <v>99</v>
      </c>
      <c r="AQ427" s="5" t="s">
        <v>99</v>
      </c>
      <c r="AR427" s="5" t="s">
        <v>99</v>
      </c>
      <c r="AS427" s="5" t="s">
        <v>99</v>
      </c>
      <c r="AT427" s="5" t="s">
        <v>99</v>
      </c>
      <c r="AU427" s="5" t="s">
        <v>99</v>
      </c>
      <c r="AV427" s="5" t="s">
        <v>99</v>
      </c>
      <c r="AW427" s="5" t="s">
        <v>99</v>
      </c>
      <c r="AX427" s="5" t="s">
        <v>99</v>
      </c>
      <c r="AY427" s="5" t="s">
        <v>99</v>
      </c>
      <c r="AZ427" s="5" t="s">
        <v>99</v>
      </c>
      <c r="BA427" s="5" t="s">
        <v>99</v>
      </c>
      <c r="BB427" s="5" t="s">
        <v>99</v>
      </c>
      <c r="BC427" s="5" t="s">
        <v>99</v>
      </c>
      <c r="BD427" s="5" t="s">
        <v>99</v>
      </c>
      <c r="BE427" s="5" t="s">
        <v>99</v>
      </c>
      <c r="BF427" s="5" t="s">
        <v>99</v>
      </c>
      <c r="BG427" s="5" t="s">
        <v>99</v>
      </c>
      <c r="BH427" s="5" t="s">
        <v>99</v>
      </c>
      <c r="BI427" s="5" t="s">
        <v>99</v>
      </c>
      <c r="BJ427" s="5" t="s">
        <v>99</v>
      </c>
      <c r="BK427" s="5" t="s">
        <v>99</v>
      </c>
      <c r="BL427" s="5" t="s">
        <v>99</v>
      </c>
      <c r="BM427" s="5" t="s">
        <v>99</v>
      </c>
      <c r="BN427" s="5" t="s">
        <v>99</v>
      </c>
      <c r="BO427" s="5" t="s">
        <v>99</v>
      </c>
      <c r="BP427" s="5" t="s">
        <v>99</v>
      </c>
      <c r="BQ427" s="5" t="s">
        <v>99</v>
      </c>
      <c r="BR427" s="5" t="s">
        <v>99</v>
      </c>
      <c r="BS427" s="5" t="s">
        <v>99</v>
      </c>
      <c r="BT427" s="5" t="s">
        <v>99</v>
      </c>
      <c r="BU427" s="5">
        <v>1.0</v>
      </c>
      <c r="BV427" s="5" t="s">
        <v>99</v>
      </c>
      <c r="BW427" s="5" t="s">
        <v>99</v>
      </c>
      <c r="BX427" s="5">
        <v>12.5</v>
      </c>
      <c r="BY427" s="5" t="s">
        <v>99</v>
      </c>
      <c r="BZ427" s="5" t="s">
        <v>99</v>
      </c>
      <c r="CA427" s="5" t="s">
        <v>99</v>
      </c>
      <c r="CB427" s="5" t="s">
        <v>99</v>
      </c>
      <c r="CC427" s="5" t="s">
        <v>99</v>
      </c>
      <c r="CD427" s="5" t="s">
        <v>99</v>
      </c>
      <c r="CE427" s="5" t="s">
        <v>99</v>
      </c>
      <c r="CF427" s="5" t="s">
        <v>99</v>
      </c>
      <c r="CG427" s="5" t="s">
        <v>99</v>
      </c>
      <c r="CH427" s="5">
        <v>4.5</v>
      </c>
      <c r="CI427" s="5" t="s">
        <v>99</v>
      </c>
      <c r="CJ427" s="5" t="s">
        <v>3724</v>
      </c>
      <c r="CK427" s="32" t="s">
        <v>3725</v>
      </c>
      <c r="CL427" s="5" t="s">
        <v>99</v>
      </c>
      <c r="CM427" s="5" t="s">
        <v>99</v>
      </c>
      <c r="CN427" s="5" t="s">
        <v>99</v>
      </c>
      <c r="CO427" s="5" t="s">
        <v>112</v>
      </c>
      <c r="CP427" s="13" t="s">
        <v>3726</v>
      </c>
      <c r="CQ427" s="6"/>
      <c r="CR427" s="6"/>
      <c r="CS427" s="6"/>
      <c r="CT427" s="6"/>
      <c r="CU427" s="6"/>
      <c r="CV427" s="6"/>
      <c r="CW427" s="6"/>
      <c r="CX427" s="6"/>
      <c r="CY427" s="6"/>
      <c r="CZ427" s="6"/>
    </row>
    <row r="428">
      <c r="A428" s="5" t="s">
        <v>94</v>
      </c>
      <c r="B428" s="5" t="s">
        <v>3464</v>
      </c>
      <c r="C428" s="5" t="s">
        <v>3715</v>
      </c>
      <c r="D428" s="5">
        <v>31994.0</v>
      </c>
      <c r="E428" s="5" t="s">
        <v>3727</v>
      </c>
      <c r="F428" s="5">
        <v>2009.0</v>
      </c>
      <c r="G428" s="5" t="s">
        <v>143</v>
      </c>
      <c r="H428" s="5" t="s">
        <v>99</v>
      </c>
      <c r="I428" s="5" t="s">
        <v>144</v>
      </c>
      <c r="J428" s="5" t="s">
        <v>101</v>
      </c>
      <c r="K428" s="5" t="s">
        <v>102</v>
      </c>
      <c r="L428" s="5" t="s">
        <v>99</v>
      </c>
      <c r="M428" s="5" t="s">
        <v>131</v>
      </c>
      <c r="N428" s="5">
        <v>1.0</v>
      </c>
      <c r="O428" s="32" t="s">
        <v>3728</v>
      </c>
      <c r="P428" s="5" t="s">
        <v>3729</v>
      </c>
      <c r="Q428" s="5" t="s">
        <v>3730</v>
      </c>
      <c r="R428" s="5" t="s">
        <v>3731</v>
      </c>
      <c r="S428" s="5" t="s">
        <v>99</v>
      </c>
      <c r="T428" s="5" t="s">
        <v>99</v>
      </c>
      <c r="U428" s="5" t="s">
        <v>99</v>
      </c>
      <c r="V428" s="6"/>
      <c r="W428" s="5" t="s">
        <v>99</v>
      </c>
      <c r="X428" s="5">
        <v>2300.0</v>
      </c>
      <c r="Y428" s="5" t="s">
        <v>99</v>
      </c>
      <c r="Z428" s="5" t="s">
        <v>161</v>
      </c>
      <c r="AA428" s="5" t="s">
        <v>99</v>
      </c>
      <c r="AB428" s="5" t="s">
        <v>99</v>
      </c>
      <c r="AC428" s="5" t="s">
        <v>279</v>
      </c>
      <c r="AD428" s="5" t="s">
        <v>395</v>
      </c>
      <c r="AE428" s="5" t="s">
        <v>99</v>
      </c>
      <c r="AF428" s="5" t="s">
        <v>99</v>
      </c>
      <c r="AG428" s="5">
        <v>2.0</v>
      </c>
      <c r="AH428" s="15" t="s">
        <v>99</v>
      </c>
      <c r="AI428" s="22" t="s">
        <v>99</v>
      </c>
      <c r="AJ428" s="25" t="s">
        <v>99</v>
      </c>
      <c r="AK428" s="5" t="s">
        <v>99</v>
      </c>
      <c r="AL428" s="5">
        <v>1.0</v>
      </c>
      <c r="AM428" s="5">
        <v>7.75</v>
      </c>
      <c r="AN428" s="5" t="s">
        <v>99</v>
      </c>
      <c r="AO428" s="5" t="s">
        <v>99</v>
      </c>
      <c r="AP428" s="5" t="s">
        <v>99</v>
      </c>
      <c r="AQ428" s="5" t="s">
        <v>99</v>
      </c>
      <c r="AR428" s="5" t="s">
        <v>99</v>
      </c>
      <c r="AS428" s="5" t="s">
        <v>99</v>
      </c>
      <c r="AT428" s="5" t="s">
        <v>99</v>
      </c>
      <c r="AU428" s="5" t="s">
        <v>99</v>
      </c>
      <c r="AV428" s="5" t="s">
        <v>164</v>
      </c>
      <c r="AW428" s="5" t="s">
        <v>99</v>
      </c>
      <c r="AX428" s="5" t="s">
        <v>99</v>
      </c>
      <c r="AY428" s="5" t="s">
        <v>99</v>
      </c>
      <c r="AZ428" s="5" t="s">
        <v>99</v>
      </c>
      <c r="BA428" s="5" t="s">
        <v>99</v>
      </c>
      <c r="BB428" s="5" t="s">
        <v>99</v>
      </c>
      <c r="BC428" s="5" t="s">
        <v>99</v>
      </c>
      <c r="BD428" s="5" t="s">
        <v>99</v>
      </c>
      <c r="BE428" s="5" t="s">
        <v>99</v>
      </c>
      <c r="BF428" s="5" t="s">
        <v>99</v>
      </c>
      <c r="BG428" s="5" t="s">
        <v>99</v>
      </c>
      <c r="BH428" s="5" t="s">
        <v>99</v>
      </c>
      <c r="BI428" s="5" t="s">
        <v>99</v>
      </c>
      <c r="BJ428" s="5" t="s">
        <v>99</v>
      </c>
      <c r="BK428" s="5" t="s">
        <v>99</v>
      </c>
      <c r="BL428" s="5" t="s">
        <v>99</v>
      </c>
      <c r="BM428" s="5" t="s">
        <v>99</v>
      </c>
      <c r="BN428" s="5" t="s">
        <v>3732</v>
      </c>
      <c r="BO428" s="5" t="s">
        <v>112</v>
      </c>
      <c r="BP428" s="5" t="s">
        <v>3733</v>
      </c>
      <c r="BQ428" s="5" t="s">
        <v>113</v>
      </c>
      <c r="BR428" s="5" t="s">
        <v>361</v>
      </c>
      <c r="BS428" s="5" t="s">
        <v>99</v>
      </c>
      <c r="BT428" s="5" t="s">
        <v>99</v>
      </c>
      <c r="BU428" s="5" t="s">
        <v>99</v>
      </c>
      <c r="BV428" s="5" t="s">
        <v>99</v>
      </c>
      <c r="BW428" s="5" t="s">
        <v>99</v>
      </c>
      <c r="BX428" s="5" t="s">
        <v>99</v>
      </c>
      <c r="BY428" s="5" t="s">
        <v>99</v>
      </c>
      <c r="BZ428" s="5" t="s">
        <v>99</v>
      </c>
      <c r="CA428" s="5" t="s">
        <v>99</v>
      </c>
      <c r="CB428" s="5" t="s">
        <v>99</v>
      </c>
      <c r="CC428" s="5" t="s">
        <v>99</v>
      </c>
      <c r="CD428" s="5" t="s">
        <v>99</v>
      </c>
      <c r="CE428" s="5" t="s">
        <v>99</v>
      </c>
      <c r="CF428" s="5" t="s">
        <v>99</v>
      </c>
      <c r="CG428" s="5" t="s">
        <v>99</v>
      </c>
      <c r="CH428" s="5" t="s">
        <v>99</v>
      </c>
      <c r="CI428" s="5" t="s">
        <v>99</v>
      </c>
      <c r="CJ428" s="32" t="s">
        <v>99</v>
      </c>
      <c r="CK428" s="32" t="s">
        <v>3734</v>
      </c>
      <c r="CL428" s="5" t="s">
        <v>99</v>
      </c>
      <c r="CM428" s="5" t="s">
        <v>99</v>
      </c>
      <c r="CN428" s="5" t="s">
        <v>99</v>
      </c>
      <c r="CO428" s="5" t="s">
        <v>99</v>
      </c>
      <c r="CP428" s="13" t="s">
        <v>3735</v>
      </c>
      <c r="CQ428" s="6"/>
      <c r="CR428" s="6"/>
      <c r="CS428" s="6"/>
      <c r="CT428" s="6"/>
      <c r="CU428" s="6"/>
      <c r="CV428" s="6"/>
      <c r="CW428" s="6"/>
      <c r="CX428" s="6"/>
      <c r="CY428" s="6"/>
      <c r="CZ428" s="6"/>
    </row>
    <row r="429">
      <c r="A429" s="5" t="s">
        <v>94</v>
      </c>
      <c r="B429" s="5" t="s">
        <v>3464</v>
      </c>
      <c r="C429" s="5" t="s">
        <v>3736</v>
      </c>
      <c r="D429" s="5">
        <v>30735.0</v>
      </c>
      <c r="E429" s="5" t="s">
        <v>3600</v>
      </c>
      <c r="F429" s="5">
        <v>1995.0</v>
      </c>
      <c r="G429" s="5" t="s">
        <v>485</v>
      </c>
      <c r="H429" s="5" t="s">
        <v>99</v>
      </c>
      <c r="I429" s="5" t="s">
        <v>130</v>
      </c>
      <c r="J429" s="5" t="s">
        <v>101</v>
      </c>
      <c r="K429" s="5" t="s">
        <v>102</v>
      </c>
      <c r="L429" s="5" t="s">
        <v>99</v>
      </c>
      <c r="M429" s="5" t="s">
        <v>131</v>
      </c>
      <c r="N429" s="5">
        <v>1.0</v>
      </c>
      <c r="O429" s="32" t="s">
        <v>3737</v>
      </c>
      <c r="P429" s="5" t="s">
        <v>3629</v>
      </c>
      <c r="Q429" s="5" t="s">
        <v>3630</v>
      </c>
      <c r="R429" s="5" t="s">
        <v>99</v>
      </c>
      <c r="S429" s="5" t="s">
        <v>3629</v>
      </c>
      <c r="T429" s="5" t="s">
        <v>99</v>
      </c>
      <c r="U429" s="5" t="s">
        <v>99</v>
      </c>
      <c r="V429" s="6"/>
      <c r="W429" s="5" t="s">
        <v>99</v>
      </c>
      <c r="X429" s="5">
        <v>645.0</v>
      </c>
      <c r="Y429" s="5" t="s">
        <v>99</v>
      </c>
      <c r="Z429" s="5" t="s">
        <v>161</v>
      </c>
      <c r="AA429" s="5" t="s">
        <v>99</v>
      </c>
      <c r="AB429" s="5" t="s">
        <v>99</v>
      </c>
      <c r="AC429" s="5" t="s">
        <v>3738</v>
      </c>
      <c r="AD429" s="5" t="s">
        <v>511</v>
      </c>
      <c r="AE429" s="5" t="s">
        <v>99</v>
      </c>
      <c r="AF429" s="5" t="s">
        <v>99</v>
      </c>
      <c r="AG429" s="6">
        <f>6/60</f>
        <v>0.1</v>
      </c>
      <c r="AH429" s="27">
        <f t="shared" ref="AH429:AH430" si="109">CONVERT(AI429, "ft", "m")</f>
        <v>1.8288</v>
      </c>
      <c r="AI429" s="22">
        <v>6.0</v>
      </c>
      <c r="AJ429" s="24">
        <f t="shared" ref="AJ429:AJ430" si="110">CONVERT(AI429, "ft", "yd")</f>
        <v>2</v>
      </c>
      <c r="AK429" s="5" t="s">
        <v>99</v>
      </c>
      <c r="AL429" s="5">
        <v>1.0</v>
      </c>
      <c r="AM429" s="5">
        <v>3.0</v>
      </c>
      <c r="AN429" s="5" t="s">
        <v>99</v>
      </c>
      <c r="AO429" s="5" t="s">
        <v>99</v>
      </c>
      <c r="AP429" s="5" t="s">
        <v>99</v>
      </c>
      <c r="AQ429" s="5" t="s">
        <v>99</v>
      </c>
      <c r="AR429" s="5" t="s">
        <v>99</v>
      </c>
      <c r="AS429" s="5">
        <v>80.0</v>
      </c>
      <c r="AT429" s="5" t="s">
        <v>99</v>
      </c>
      <c r="AU429" s="5" t="s">
        <v>99</v>
      </c>
      <c r="AV429" s="5" t="s">
        <v>281</v>
      </c>
      <c r="AW429" s="5">
        <v>4.5</v>
      </c>
      <c r="AX429" s="5" t="s">
        <v>281</v>
      </c>
      <c r="AY429" s="5" t="s">
        <v>99</v>
      </c>
      <c r="AZ429" s="5" t="s">
        <v>99</v>
      </c>
      <c r="BA429" s="5" t="s">
        <v>99</v>
      </c>
      <c r="BB429" s="5" t="s">
        <v>99</v>
      </c>
      <c r="BC429" s="5" t="s">
        <v>99</v>
      </c>
      <c r="BD429" s="5" t="s">
        <v>99</v>
      </c>
      <c r="BE429" s="5">
        <v>2.0</v>
      </c>
      <c r="BF429" s="5" t="s">
        <v>99</v>
      </c>
      <c r="BG429" s="5" t="s">
        <v>300</v>
      </c>
      <c r="BH429" s="5" t="s">
        <v>99</v>
      </c>
      <c r="BI429" s="5" t="s">
        <v>3739</v>
      </c>
      <c r="BJ429" s="5" t="s">
        <v>99</v>
      </c>
      <c r="BK429" s="5" t="s">
        <v>99</v>
      </c>
      <c r="BL429" s="5" t="s">
        <v>3740</v>
      </c>
      <c r="BM429" s="5" t="s">
        <v>99</v>
      </c>
      <c r="BN429" s="5" t="s">
        <v>3741</v>
      </c>
      <c r="BO429" s="5" t="s">
        <v>99</v>
      </c>
      <c r="BP429" s="5" t="s">
        <v>1352</v>
      </c>
      <c r="BQ429" s="5" t="s">
        <v>3742</v>
      </c>
      <c r="BR429" s="5" t="s">
        <v>99</v>
      </c>
      <c r="BS429" s="5" t="s">
        <v>99</v>
      </c>
      <c r="BT429" s="5" t="s">
        <v>99</v>
      </c>
      <c r="BU429" s="5" t="s">
        <v>99</v>
      </c>
      <c r="BV429" s="5" t="s">
        <v>99</v>
      </c>
      <c r="BW429" s="5" t="s">
        <v>99</v>
      </c>
      <c r="BX429" s="5" t="s">
        <v>99</v>
      </c>
      <c r="BY429" s="5" t="s">
        <v>99</v>
      </c>
      <c r="BZ429" s="5" t="s">
        <v>99</v>
      </c>
      <c r="CA429" s="5" t="s">
        <v>99</v>
      </c>
      <c r="CB429" s="5" t="s">
        <v>99</v>
      </c>
      <c r="CC429" s="5" t="s">
        <v>99</v>
      </c>
      <c r="CD429" s="5" t="s">
        <v>99</v>
      </c>
      <c r="CE429" s="5" t="s">
        <v>99</v>
      </c>
      <c r="CF429" s="5" t="s">
        <v>99</v>
      </c>
      <c r="CG429" s="5" t="s">
        <v>99</v>
      </c>
      <c r="CH429" s="5" t="s">
        <v>99</v>
      </c>
      <c r="CI429" s="5" t="s">
        <v>99</v>
      </c>
      <c r="CJ429" s="5" t="s">
        <v>99</v>
      </c>
      <c r="CK429" s="32" t="s">
        <v>3743</v>
      </c>
      <c r="CL429" s="5" t="s">
        <v>99</v>
      </c>
      <c r="CM429" s="5" t="s">
        <v>112</v>
      </c>
      <c r="CN429" s="5" t="s">
        <v>99</v>
      </c>
      <c r="CO429" s="5" t="s">
        <v>99</v>
      </c>
      <c r="CP429" s="13" t="s">
        <v>3744</v>
      </c>
      <c r="CQ429" s="6"/>
      <c r="CR429" s="6"/>
      <c r="CS429" s="6"/>
      <c r="CT429" s="6"/>
      <c r="CU429" s="6"/>
      <c r="CV429" s="6"/>
      <c r="CW429" s="6"/>
      <c r="CX429" s="6"/>
      <c r="CY429" s="6"/>
      <c r="CZ429" s="6"/>
    </row>
    <row r="430">
      <c r="A430" s="5" t="s">
        <v>94</v>
      </c>
      <c r="B430" s="5" t="s">
        <v>3464</v>
      </c>
      <c r="C430" s="5" t="s">
        <v>3745</v>
      </c>
      <c r="D430" s="5">
        <v>23615.0</v>
      </c>
      <c r="E430" s="5" t="s">
        <v>3494</v>
      </c>
      <c r="F430" s="5">
        <v>1992.0</v>
      </c>
      <c r="G430" s="5" t="s">
        <v>99</v>
      </c>
      <c r="H430" s="5" t="s">
        <v>99</v>
      </c>
      <c r="I430" s="5" t="s">
        <v>144</v>
      </c>
      <c r="J430" s="5" t="s">
        <v>101</v>
      </c>
      <c r="K430" s="5" t="s">
        <v>102</v>
      </c>
      <c r="L430" s="5" t="s">
        <v>99</v>
      </c>
      <c r="M430" s="5" t="s">
        <v>131</v>
      </c>
      <c r="N430" s="5">
        <v>1.0</v>
      </c>
      <c r="O430" s="32" t="s">
        <v>3746</v>
      </c>
      <c r="P430" s="5" t="s">
        <v>3747</v>
      </c>
      <c r="Q430" s="5" t="s">
        <v>3748</v>
      </c>
      <c r="R430" s="5" t="s">
        <v>3749</v>
      </c>
      <c r="S430" s="5" t="s">
        <v>99</v>
      </c>
      <c r="T430" s="5" t="s">
        <v>99</v>
      </c>
      <c r="U430" s="5" t="s">
        <v>99</v>
      </c>
      <c r="V430" s="6"/>
      <c r="W430" s="5" t="s">
        <v>99</v>
      </c>
      <c r="X430" s="5">
        <v>1200.0</v>
      </c>
      <c r="Y430" s="5">
        <v>85.0</v>
      </c>
      <c r="Z430" s="5" t="s">
        <v>161</v>
      </c>
      <c r="AA430" s="5" t="s">
        <v>99</v>
      </c>
      <c r="AB430" s="5" t="s">
        <v>99</v>
      </c>
      <c r="AC430" s="5" t="s">
        <v>3750</v>
      </c>
      <c r="AD430" s="5" t="s">
        <v>99</v>
      </c>
      <c r="AE430" s="5" t="s">
        <v>99</v>
      </c>
      <c r="AF430" s="5" t="s">
        <v>99</v>
      </c>
      <c r="AG430" s="5" t="s">
        <v>99</v>
      </c>
      <c r="AH430" s="27">
        <f t="shared" si="109"/>
        <v>22.86</v>
      </c>
      <c r="AI430" s="22">
        <v>75.0</v>
      </c>
      <c r="AJ430" s="24">
        <f t="shared" si="110"/>
        <v>25</v>
      </c>
      <c r="AK430" s="5" t="s">
        <v>99</v>
      </c>
      <c r="AL430" s="5">
        <v>1.0</v>
      </c>
      <c r="AM430" s="5">
        <v>9.0</v>
      </c>
      <c r="AN430" s="5" t="s">
        <v>99</v>
      </c>
      <c r="AO430" s="5" t="s">
        <v>99</v>
      </c>
      <c r="AP430" s="5" t="s">
        <v>99</v>
      </c>
      <c r="AQ430" s="5" t="s">
        <v>99</v>
      </c>
      <c r="AR430" s="5" t="s">
        <v>99</v>
      </c>
      <c r="AS430" s="5">
        <v>400.0</v>
      </c>
      <c r="AT430" s="5" t="s">
        <v>99</v>
      </c>
      <c r="AU430" s="5" t="s">
        <v>99</v>
      </c>
      <c r="AV430" s="5" t="s">
        <v>3751</v>
      </c>
      <c r="AW430" s="5">
        <v>9.0</v>
      </c>
      <c r="AX430" s="5" t="s">
        <v>99</v>
      </c>
      <c r="AY430" s="5" t="s">
        <v>569</v>
      </c>
      <c r="AZ430" s="5" t="s">
        <v>99</v>
      </c>
      <c r="BA430" s="5" t="s">
        <v>99</v>
      </c>
      <c r="BB430" s="5" t="s">
        <v>99</v>
      </c>
      <c r="BC430" s="5" t="s">
        <v>649</v>
      </c>
      <c r="BD430" s="5" t="s">
        <v>99</v>
      </c>
      <c r="BE430" s="5" t="s">
        <v>99</v>
      </c>
      <c r="BF430" s="5" t="s">
        <v>99</v>
      </c>
      <c r="BG430" s="5" t="s">
        <v>300</v>
      </c>
      <c r="BH430" s="5" t="s">
        <v>99</v>
      </c>
      <c r="BI430" s="5" t="s">
        <v>3752</v>
      </c>
      <c r="BJ430" s="5" t="s">
        <v>99</v>
      </c>
      <c r="BK430" s="5" t="s">
        <v>99</v>
      </c>
      <c r="BL430" s="5" t="s">
        <v>1363</v>
      </c>
      <c r="BM430" s="5" t="s">
        <v>99</v>
      </c>
      <c r="BN430" s="5" t="s">
        <v>3753</v>
      </c>
      <c r="BO430" s="5" t="s">
        <v>99</v>
      </c>
      <c r="BP430" s="5" t="s">
        <v>1514</v>
      </c>
      <c r="BQ430" s="5" t="s">
        <v>113</v>
      </c>
      <c r="BR430" s="5" t="s">
        <v>99</v>
      </c>
      <c r="BS430" s="5" t="s">
        <v>99</v>
      </c>
      <c r="BT430" s="5" t="s">
        <v>99</v>
      </c>
      <c r="BU430" s="5" t="s">
        <v>99</v>
      </c>
      <c r="BV430" s="5" t="s">
        <v>99</v>
      </c>
      <c r="BW430" s="5" t="s">
        <v>99</v>
      </c>
      <c r="BX430" s="5" t="s">
        <v>99</v>
      </c>
      <c r="BY430" s="5" t="s">
        <v>99</v>
      </c>
      <c r="BZ430" s="5" t="s">
        <v>99</v>
      </c>
      <c r="CA430" s="5" t="s">
        <v>99</v>
      </c>
      <c r="CB430" s="5" t="s">
        <v>99</v>
      </c>
      <c r="CC430" s="5" t="s">
        <v>99</v>
      </c>
      <c r="CD430" s="5" t="s">
        <v>99</v>
      </c>
      <c r="CE430" s="5" t="s">
        <v>99</v>
      </c>
      <c r="CF430" s="5" t="s">
        <v>99</v>
      </c>
      <c r="CG430" s="5" t="s">
        <v>99</v>
      </c>
      <c r="CH430" s="5" t="s">
        <v>99</v>
      </c>
      <c r="CI430" s="5" t="s">
        <v>99</v>
      </c>
      <c r="CJ430" s="5" t="s">
        <v>99</v>
      </c>
      <c r="CK430" s="32" t="s">
        <v>3754</v>
      </c>
      <c r="CL430" s="5" t="s">
        <v>99</v>
      </c>
      <c r="CM430" s="5" t="s">
        <v>99</v>
      </c>
      <c r="CN430" s="5" t="s">
        <v>99</v>
      </c>
      <c r="CO430" s="5" t="s">
        <v>99</v>
      </c>
      <c r="CP430" s="13" t="s">
        <v>3755</v>
      </c>
      <c r="CQ430" s="6"/>
      <c r="CR430" s="6"/>
      <c r="CS430" s="6"/>
      <c r="CT430" s="6"/>
      <c r="CU430" s="6"/>
      <c r="CV430" s="6"/>
      <c r="CW430" s="6"/>
      <c r="CX430" s="6"/>
      <c r="CY430" s="6"/>
      <c r="CZ430" s="6"/>
    </row>
    <row r="431">
      <c r="A431" s="5" t="s">
        <v>94</v>
      </c>
      <c r="B431" s="5" t="s">
        <v>3464</v>
      </c>
      <c r="C431" s="5" t="s">
        <v>501</v>
      </c>
      <c r="D431" s="5">
        <v>12333.0</v>
      </c>
      <c r="E431" s="5" t="s">
        <v>3756</v>
      </c>
      <c r="F431" s="5">
        <v>2005.0</v>
      </c>
      <c r="G431" s="5" t="s">
        <v>143</v>
      </c>
      <c r="H431" s="5">
        <v>2.0</v>
      </c>
      <c r="I431" s="5" t="s">
        <v>144</v>
      </c>
      <c r="J431" s="5" t="s">
        <v>118</v>
      </c>
      <c r="K431" s="5" t="s">
        <v>3496</v>
      </c>
      <c r="L431" s="5" t="s">
        <v>99</v>
      </c>
      <c r="M431" s="5" t="s">
        <v>3508</v>
      </c>
      <c r="N431" s="5">
        <v>2.0</v>
      </c>
      <c r="O431" s="32" t="s">
        <v>3757</v>
      </c>
      <c r="P431" s="5" t="s">
        <v>99</v>
      </c>
      <c r="Q431" s="5" t="s">
        <v>99</v>
      </c>
      <c r="R431" s="5" t="s">
        <v>99</v>
      </c>
      <c r="S431" s="5" t="s">
        <v>99</v>
      </c>
      <c r="T431" s="5" t="s">
        <v>99</v>
      </c>
      <c r="U431" s="5" t="s">
        <v>99</v>
      </c>
      <c r="V431" s="5" t="s">
        <v>99</v>
      </c>
      <c r="W431" s="5" t="s">
        <v>99</v>
      </c>
      <c r="X431" s="5">
        <v>2400.0</v>
      </c>
      <c r="Y431" s="5" t="s">
        <v>99</v>
      </c>
      <c r="Z431" s="5" t="s">
        <v>255</v>
      </c>
      <c r="AA431" s="5" t="s">
        <v>214</v>
      </c>
      <c r="AB431" s="5">
        <v>1.0</v>
      </c>
      <c r="AC431" s="5" t="s">
        <v>2165</v>
      </c>
      <c r="AD431" s="5" t="s">
        <v>3758</v>
      </c>
      <c r="AE431" s="5" t="s">
        <v>99</v>
      </c>
      <c r="AF431" s="5" t="s">
        <v>99</v>
      </c>
      <c r="AG431" s="5">
        <f>10/60</f>
        <v>0.1666666667</v>
      </c>
      <c r="AH431" s="15" t="s">
        <v>99</v>
      </c>
      <c r="AI431" s="22" t="s">
        <v>99</v>
      </c>
      <c r="AJ431" s="25" t="s">
        <v>99</v>
      </c>
      <c r="AK431" s="5" t="s">
        <v>99</v>
      </c>
      <c r="AL431" s="5">
        <v>1.0</v>
      </c>
      <c r="AM431" s="5" t="s">
        <v>99</v>
      </c>
      <c r="AN431" s="5" t="s">
        <v>99</v>
      </c>
      <c r="AO431" s="5" t="s">
        <v>99</v>
      </c>
      <c r="AP431" s="5" t="s">
        <v>99</v>
      </c>
      <c r="AQ431" s="5" t="s">
        <v>99</v>
      </c>
      <c r="AR431" s="5" t="s">
        <v>99</v>
      </c>
      <c r="AS431" s="5" t="s">
        <v>99</v>
      </c>
      <c r="AT431" s="5" t="s">
        <v>99</v>
      </c>
      <c r="AU431" s="5" t="s">
        <v>99</v>
      </c>
      <c r="AV431" s="5" t="s">
        <v>99</v>
      </c>
      <c r="AW431" s="5" t="s">
        <v>99</v>
      </c>
      <c r="AX431" s="5" t="s">
        <v>99</v>
      </c>
      <c r="AY431" s="5" t="s">
        <v>99</v>
      </c>
      <c r="AZ431" s="5" t="s">
        <v>99</v>
      </c>
      <c r="BA431" s="5" t="s">
        <v>99</v>
      </c>
      <c r="BB431" s="5" t="s">
        <v>99</v>
      </c>
      <c r="BC431" s="5" t="s">
        <v>99</v>
      </c>
      <c r="BD431" s="5" t="s">
        <v>99</v>
      </c>
      <c r="BE431" s="5" t="s">
        <v>99</v>
      </c>
      <c r="BF431" s="5" t="s">
        <v>99</v>
      </c>
      <c r="BG431" s="5" t="s">
        <v>99</v>
      </c>
      <c r="BH431" s="5" t="s">
        <v>99</v>
      </c>
      <c r="BI431" s="5" t="s">
        <v>99</v>
      </c>
      <c r="BJ431" s="5" t="s">
        <v>99</v>
      </c>
      <c r="BK431" s="5" t="s">
        <v>99</v>
      </c>
      <c r="BL431" s="5" t="s">
        <v>99</v>
      </c>
      <c r="BM431" s="5" t="s">
        <v>99</v>
      </c>
      <c r="BN431" s="5" t="s">
        <v>99</v>
      </c>
      <c r="BO431" s="5" t="s">
        <v>99</v>
      </c>
      <c r="BP431" s="5" t="s">
        <v>99</v>
      </c>
      <c r="BQ431" s="5" t="s">
        <v>99</v>
      </c>
      <c r="BR431" s="5" t="s">
        <v>1041</v>
      </c>
      <c r="BS431" s="5" t="s">
        <v>99</v>
      </c>
      <c r="BT431" s="5" t="s">
        <v>99</v>
      </c>
      <c r="BU431" s="5" t="s">
        <v>99</v>
      </c>
      <c r="BV431" s="5" t="s">
        <v>99</v>
      </c>
      <c r="BW431" s="5" t="s">
        <v>99</v>
      </c>
      <c r="BX431" s="5" t="s">
        <v>99</v>
      </c>
      <c r="BY431" s="5" t="s">
        <v>99</v>
      </c>
      <c r="BZ431" s="5" t="s">
        <v>99</v>
      </c>
      <c r="CA431" s="5" t="s">
        <v>99</v>
      </c>
      <c r="CB431" s="5" t="s">
        <v>99</v>
      </c>
      <c r="CC431" s="5" t="s">
        <v>99</v>
      </c>
      <c r="CD431" s="5" t="s">
        <v>99</v>
      </c>
      <c r="CE431" s="5" t="s">
        <v>99</v>
      </c>
      <c r="CF431" s="5" t="s">
        <v>99</v>
      </c>
      <c r="CG431" s="5" t="s">
        <v>99</v>
      </c>
      <c r="CH431" s="5" t="s">
        <v>99</v>
      </c>
      <c r="CI431" s="5" t="s">
        <v>99</v>
      </c>
      <c r="CJ431" s="5" t="s">
        <v>99</v>
      </c>
      <c r="CK431" s="32" t="s">
        <v>3759</v>
      </c>
      <c r="CL431" s="5" t="s">
        <v>99</v>
      </c>
      <c r="CM431" s="5" t="s">
        <v>99</v>
      </c>
      <c r="CN431" s="5" t="s">
        <v>99</v>
      </c>
      <c r="CO431" s="5" t="s">
        <v>99</v>
      </c>
      <c r="CP431" s="13" t="s">
        <v>3760</v>
      </c>
      <c r="CQ431" s="6"/>
      <c r="CR431" s="6"/>
      <c r="CS431" s="6"/>
      <c r="CT431" s="6"/>
      <c r="CU431" s="6"/>
      <c r="CV431" s="6"/>
      <c r="CW431" s="6"/>
      <c r="CX431" s="6"/>
      <c r="CY431" s="6"/>
      <c r="CZ431" s="6"/>
    </row>
    <row r="432">
      <c r="A432" s="5" t="s">
        <v>94</v>
      </c>
      <c r="B432" s="5" t="s">
        <v>3464</v>
      </c>
      <c r="C432" s="5" t="s">
        <v>3761</v>
      </c>
      <c r="D432" s="5">
        <v>4674.0</v>
      </c>
      <c r="E432" s="5" t="s">
        <v>99</v>
      </c>
      <c r="F432" s="5">
        <v>2002.0</v>
      </c>
      <c r="G432" s="5" t="s">
        <v>143</v>
      </c>
      <c r="H432" s="5">
        <v>14.0</v>
      </c>
      <c r="I432" s="5" t="s">
        <v>144</v>
      </c>
      <c r="J432" s="5" t="s">
        <v>101</v>
      </c>
      <c r="K432" s="5" t="s">
        <v>102</v>
      </c>
      <c r="L432" s="5" t="s">
        <v>99</v>
      </c>
      <c r="M432" s="5" t="s">
        <v>219</v>
      </c>
      <c r="N432" s="5">
        <v>2.0</v>
      </c>
      <c r="O432" s="32" t="s">
        <v>3762</v>
      </c>
      <c r="P432" s="5" t="s">
        <v>99</v>
      </c>
      <c r="Q432" s="5" t="s">
        <v>3763</v>
      </c>
      <c r="R432" s="5" t="s">
        <v>3764</v>
      </c>
      <c r="S432" s="5" t="s">
        <v>99</v>
      </c>
      <c r="T432" s="5" t="s">
        <v>99</v>
      </c>
      <c r="U432" s="5" t="s">
        <v>99</v>
      </c>
      <c r="V432" s="6"/>
      <c r="W432" s="5" t="s">
        <v>99</v>
      </c>
      <c r="X432" s="5">
        <v>2115.0</v>
      </c>
      <c r="Y432" s="5" t="s">
        <v>99</v>
      </c>
      <c r="Z432" s="5" t="s">
        <v>161</v>
      </c>
      <c r="AA432" s="5" t="s">
        <v>150</v>
      </c>
      <c r="AB432" s="5">
        <v>21.0</v>
      </c>
      <c r="AC432" s="5" t="s">
        <v>3765</v>
      </c>
      <c r="AD432" s="5" t="s">
        <v>99</v>
      </c>
      <c r="AE432" s="5" t="s">
        <v>99</v>
      </c>
      <c r="AF432" s="5" t="s">
        <v>99</v>
      </c>
      <c r="AG432" s="5" t="s">
        <v>99</v>
      </c>
      <c r="AH432" s="15" t="s">
        <v>99</v>
      </c>
      <c r="AI432" s="22" t="s">
        <v>99</v>
      </c>
      <c r="AJ432" s="25" t="s">
        <v>99</v>
      </c>
      <c r="AK432" s="5" t="s">
        <v>99</v>
      </c>
      <c r="AL432" s="5">
        <v>1.0</v>
      </c>
      <c r="AM432" s="5">
        <v>6.91</v>
      </c>
      <c r="AN432" s="5" t="s">
        <v>99</v>
      </c>
      <c r="AO432" s="5" t="s">
        <v>99</v>
      </c>
      <c r="AP432" s="5" t="s">
        <v>99</v>
      </c>
      <c r="AQ432" s="5" t="s">
        <v>99</v>
      </c>
      <c r="AR432" s="5" t="s">
        <v>99</v>
      </c>
      <c r="AS432" s="5" t="s">
        <v>99</v>
      </c>
      <c r="AT432" s="5" t="s">
        <v>99</v>
      </c>
      <c r="AU432" s="5" t="s">
        <v>99</v>
      </c>
      <c r="AV432" s="5" t="s">
        <v>164</v>
      </c>
      <c r="AW432" s="5" t="s">
        <v>99</v>
      </c>
      <c r="AX432" s="5" t="s">
        <v>99</v>
      </c>
      <c r="AY432" s="5" t="s">
        <v>99</v>
      </c>
      <c r="AZ432" s="5" t="s">
        <v>99</v>
      </c>
      <c r="BA432" s="5" t="s">
        <v>99</v>
      </c>
      <c r="BB432" s="5" t="s">
        <v>99</v>
      </c>
      <c r="BC432" s="5" t="s">
        <v>99</v>
      </c>
      <c r="BD432" s="5" t="s">
        <v>99</v>
      </c>
      <c r="BE432" s="5" t="s">
        <v>312</v>
      </c>
      <c r="BF432" s="5" t="s">
        <v>99</v>
      </c>
      <c r="BG432" s="5" t="s">
        <v>99</v>
      </c>
      <c r="BH432" s="5" t="s">
        <v>312</v>
      </c>
      <c r="BI432" s="5" t="s">
        <v>99</v>
      </c>
      <c r="BJ432" s="5" t="s">
        <v>99</v>
      </c>
      <c r="BK432" s="5" t="s">
        <v>99</v>
      </c>
      <c r="BL432" s="5" t="s">
        <v>99</v>
      </c>
      <c r="BM432" s="5" t="s">
        <v>99</v>
      </c>
      <c r="BN432" s="5" t="s">
        <v>3766</v>
      </c>
      <c r="BO432" s="5" t="s">
        <v>99</v>
      </c>
      <c r="BP432" s="5" t="s">
        <v>1514</v>
      </c>
      <c r="BQ432" s="5" t="s">
        <v>113</v>
      </c>
      <c r="BR432" s="5" t="s">
        <v>99</v>
      </c>
      <c r="BS432" s="5" t="s">
        <v>99</v>
      </c>
      <c r="BT432" s="5" t="s">
        <v>99</v>
      </c>
      <c r="BU432" s="5" t="s">
        <v>99</v>
      </c>
      <c r="BV432" s="5" t="s">
        <v>99</v>
      </c>
      <c r="BW432" s="5" t="s">
        <v>99</v>
      </c>
      <c r="BX432" s="5" t="s">
        <v>99</v>
      </c>
      <c r="BY432" s="5" t="s">
        <v>99</v>
      </c>
      <c r="BZ432" s="5" t="s">
        <v>99</v>
      </c>
      <c r="CA432" s="5" t="s">
        <v>99</v>
      </c>
      <c r="CB432" s="5" t="s">
        <v>99</v>
      </c>
      <c r="CC432" s="5" t="s">
        <v>99</v>
      </c>
      <c r="CD432" s="5" t="s">
        <v>99</v>
      </c>
      <c r="CE432" s="5" t="s">
        <v>99</v>
      </c>
      <c r="CF432" s="5" t="s">
        <v>99</v>
      </c>
      <c r="CG432" s="5" t="s">
        <v>99</v>
      </c>
      <c r="CH432" s="5" t="s">
        <v>99</v>
      </c>
      <c r="CI432" s="5" t="s">
        <v>99</v>
      </c>
      <c r="CJ432" s="5" t="s">
        <v>99</v>
      </c>
      <c r="CK432" s="5" t="s">
        <v>99</v>
      </c>
      <c r="CL432" s="5" t="s">
        <v>99</v>
      </c>
      <c r="CM432" s="5" t="s">
        <v>99</v>
      </c>
      <c r="CN432" s="5" t="s">
        <v>99</v>
      </c>
      <c r="CO432" s="5" t="s">
        <v>99</v>
      </c>
      <c r="CP432" s="13" t="s">
        <v>3767</v>
      </c>
      <c r="CQ432" s="6"/>
      <c r="CR432" s="6"/>
      <c r="CS432" s="6"/>
      <c r="CT432" s="6"/>
      <c r="CU432" s="6"/>
      <c r="CV432" s="6"/>
      <c r="CW432" s="6"/>
      <c r="CX432" s="6"/>
      <c r="CY432" s="6"/>
      <c r="CZ432" s="6"/>
    </row>
    <row r="433">
      <c r="A433" s="5" t="s">
        <v>94</v>
      </c>
      <c r="B433" s="5" t="s">
        <v>3464</v>
      </c>
      <c r="C433" s="5" t="s">
        <v>939</v>
      </c>
      <c r="D433" s="5">
        <v>3333.0</v>
      </c>
      <c r="E433" s="5" t="s">
        <v>99</v>
      </c>
      <c r="F433" s="5">
        <v>1973.0</v>
      </c>
      <c r="G433" s="5" t="s">
        <v>99</v>
      </c>
      <c r="H433" s="5" t="s">
        <v>99</v>
      </c>
      <c r="I433" s="5" t="s">
        <v>130</v>
      </c>
      <c r="J433" s="5" t="s">
        <v>101</v>
      </c>
      <c r="K433" s="5" t="s">
        <v>102</v>
      </c>
      <c r="L433" s="5" t="s">
        <v>99</v>
      </c>
      <c r="M433" s="5" t="s">
        <v>209</v>
      </c>
      <c r="N433" s="5">
        <v>2.0</v>
      </c>
      <c r="O433" s="32" t="s">
        <v>3768</v>
      </c>
      <c r="P433" s="5" t="s">
        <v>3769</v>
      </c>
      <c r="Q433" s="5" t="s">
        <v>3770</v>
      </c>
      <c r="R433" s="5" t="s">
        <v>99</v>
      </c>
      <c r="S433" s="5" t="s">
        <v>99</v>
      </c>
      <c r="T433" s="5" t="s">
        <v>99</v>
      </c>
      <c r="U433" s="5" t="s">
        <v>99</v>
      </c>
      <c r="V433" s="5" t="s">
        <v>99</v>
      </c>
      <c r="W433" s="5" t="s">
        <v>99</v>
      </c>
      <c r="X433" s="5">
        <v>2330.0</v>
      </c>
      <c r="Y433" s="5" t="s">
        <v>99</v>
      </c>
      <c r="Z433" s="5" t="s">
        <v>99</v>
      </c>
      <c r="AA433" s="5" t="s">
        <v>99</v>
      </c>
      <c r="AB433" s="5" t="s">
        <v>99</v>
      </c>
      <c r="AC433" s="5" t="s">
        <v>2165</v>
      </c>
      <c r="AD433" s="5" t="s">
        <v>395</v>
      </c>
      <c r="AE433" s="5" t="s">
        <v>99</v>
      </c>
      <c r="AF433" s="5" t="s">
        <v>99</v>
      </c>
      <c r="AG433" s="5" t="s">
        <v>99</v>
      </c>
      <c r="AH433" s="15" t="s">
        <v>99</v>
      </c>
      <c r="AI433" s="22" t="s">
        <v>99</v>
      </c>
      <c r="AJ433" s="25" t="s">
        <v>99</v>
      </c>
      <c r="AK433" s="5" t="s">
        <v>99</v>
      </c>
      <c r="AL433" s="5">
        <v>1.0</v>
      </c>
      <c r="AM433" s="5">
        <v>7.5</v>
      </c>
      <c r="AN433" s="5" t="s">
        <v>99</v>
      </c>
      <c r="AO433" s="5" t="s">
        <v>99</v>
      </c>
      <c r="AP433" s="5" t="s">
        <v>99</v>
      </c>
      <c r="AQ433" s="5" t="s">
        <v>99</v>
      </c>
      <c r="AR433" s="5" t="s">
        <v>99</v>
      </c>
      <c r="AS433" s="5">
        <v>400.0</v>
      </c>
      <c r="AT433" s="5" t="s">
        <v>99</v>
      </c>
      <c r="AU433" s="5" t="s">
        <v>99</v>
      </c>
      <c r="AV433" s="5" t="s">
        <v>99</v>
      </c>
      <c r="AW433" s="5" t="s">
        <v>99</v>
      </c>
      <c r="AX433" s="5" t="s">
        <v>99</v>
      </c>
      <c r="AY433" s="5" t="s">
        <v>269</v>
      </c>
      <c r="AZ433" s="5" t="s">
        <v>99</v>
      </c>
      <c r="BA433" s="5" t="s">
        <v>99</v>
      </c>
      <c r="BB433" s="5" t="s">
        <v>99</v>
      </c>
      <c r="BC433" s="5" t="s">
        <v>99</v>
      </c>
      <c r="BD433" s="5" t="s">
        <v>99</v>
      </c>
      <c r="BE433" s="5" t="s">
        <v>99</v>
      </c>
      <c r="BF433" s="5" t="s">
        <v>99</v>
      </c>
      <c r="BG433" s="5" t="s">
        <v>99</v>
      </c>
      <c r="BH433" s="5" t="s">
        <v>99</v>
      </c>
      <c r="BI433" s="5" t="s">
        <v>99</v>
      </c>
      <c r="BJ433" s="5" t="s">
        <v>99</v>
      </c>
      <c r="BK433" s="5" t="s">
        <v>99</v>
      </c>
      <c r="BL433" s="5" t="s">
        <v>99</v>
      </c>
      <c r="BM433" s="5" t="s">
        <v>99</v>
      </c>
      <c r="BN433" s="5" t="s">
        <v>209</v>
      </c>
      <c r="BO433" s="5" t="s">
        <v>99</v>
      </c>
      <c r="BP433" s="5" t="s">
        <v>1514</v>
      </c>
      <c r="BQ433" s="5" t="s">
        <v>113</v>
      </c>
      <c r="BR433" s="5" t="s">
        <v>99</v>
      </c>
      <c r="BS433" s="5" t="s">
        <v>99</v>
      </c>
      <c r="BT433" s="5" t="s">
        <v>99</v>
      </c>
      <c r="BU433" s="5" t="s">
        <v>99</v>
      </c>
      <c r="BV433" s="5" t="s">
        <v>99</v>
      </c>
      <c r="BW433" s="5" t="s">
        <v>99</v>
      </c>
      <c r="BX433" s="5" t="s">
        <v>99</v>
      </c>
      <c r="BY433" s="5" t="s">
        <v>99</v>
      </c>
      <c r="BZ433" s="5" t="s">
        <v>99</v>
      </c>
      <c r="CA433" s="5" t="s">
        <v>99</v>
      </c>
      <c r="CB433" s="5" t="s">
        <v>99</v>
      </c>
      <c r="CC433" s="5" t="s">
        <v>99</v>
      </c>
      <c r="CD433" s="5" t="s">
        <v>99</v>
      </c>
      <c r="CE433" s="5" t="s">
        <v>99</v>
      </c>
      <c r="CF433" s="5" t="s">
        <v>99</v>
      </c>
      <c r="CG433" s="5" t="s">
        <v>99</v>
      </c>
      <c r="CH433" s="5" t="s">
        <v>99</v>
      </c>
      <c r="CI433" s="5" t="s">
        <v>99</v>
      </c>
      <c r="CJ433" s="5" t="s">
        <v>99</v>
      </c>
      <c r="CK433" s="5" t="s">
        <v>99</v>
      </c>
      <c r="CL433" s="5" t="s">
        <v>99</v>
      </c>
      <c r="CM433" s="5" t="s">
        <v>99</v>
      </c>
      <c r="CN433" s="5" t="s">
        <v>99</v>
      </c>
      <c r="CO433" s="5" t="s">
        <v>99</v>
      </c>
      <c r="CP433" s="13" t="s">
        <v>3771</v>
      </c>
      <c r="CQ433" s="6"/>
      <c r="CR433" s="6"/>
      <c r="CS433" s="6"/>
      <c r="CT433" s="6"/>
      <c r="CU433" s="6"/>
      <c r="CV433" s="6"/>
      <c r="CW433" s="6"/>
      <c r="CX433" s="6"/>
      <c r="CY433" s="6"/>
      <c r="CZ433" s="6"/>
    </row>
    <row r="434">
      <c r="A434" s="5" t="s">
        <v>94</v>
      </c>
      <c r="B434" s="5" t="s">
        <v>3464</v>
      </c>
      <c r="C434" s="5" t="s">
        <v>939</v>
      </c>
      <c r="D434" s="5">
        <v>44354.0</v>
      </c>
      <c r="E434" s="5" t="s">
        <v>3711</v>
      </c>
      <c r="F434" s="5">
        <v>1985.0</v>
      </c>
      <c r="G434" s="5" t="s">
        <v>157</v>
      </c>
      <c r="H434" s="5">
        <v>15.0</v>
      </c>
      <c r="I434" s="5" t="s">
        <v>144</v>
      </c>
      <c r="J434" s="5" t="s">
        <v>101</v>
      </c>
      <c r="K434" s="5" t="s">
        <v>102</v>
      </c>
      <c r="L434" s="5" t="s">
        <v>99</v>
      </c>
      <c r="M434" s="5" t="s">
        <v>131</v>
      </c>
      <c r="N434" s="5">
        <v>1.0</v>
      </c>
      <c r="O434" s="32" t="s">
        <v>3772</v>
      </c>
      <c r="P434" s="5" t="s">
        <v>3773</v>
      </c>
      <c r="Q434" s="5" t="s">
        <v>764</v>
      </c>
      <c r="R434" s="5" t="s">
        <v>3774</v>
      </c>
      <c r="S434" s="5" t="s">
        <v>3775</v>
      </c>
      <c r="T434" s="5" t="s">
        <v>99</v>
      </c>
      <c r="U434" s="5" t="s">
        <v>99</v>
      </c>
      <c r="V434" s="5" t="s">
        <v>99</v>
      </c>
      <c r="W434" s="5" t="s">
        <v>99</v>
      </c>
      <c r="X434" s="5">
        <v>1400.0</v>
      </c>
      <c r="Y434" s="5" t="s">
        <v>99</v>
      </c>
      <c r="Z434" s="5" t="s">
        <v>161</v>
      </c>
      <c r="AA434" s="5" t="s">
        <v>214</v>
      </c>
      <c r="AB434" s="5">
        <v>8.0</v>
      </c>
      <c r="AC434" s="5" t="s">
        <v>3776</v>
      </c>
      <c r="AD434" s="5" t="s">
        <v>99</v>
      </c>
      <c r="AE434" s="5" t="s">
        <v>99</v>
      </c>
      <c r="AF434" s="5" t="s">
        <v>99</v>
      </c>
      <c r="AG434" s="5" t="s">
        <v>99</v>
      </c>
      <c r="AH434" s="27">
        <f t="shared" ref="AH434:AH435" si="111">CONVERT(AI434, "ft", "m")</f>
        <v>36.576</v>
      </c>
      <c r="AI434" s="22">
        <v>120.0</v>
      </c>
      <c r="AJ434" s="24">
        <f t="shared" ref="AJ434:AJ435" si="112">CONVERT(AI434, "ft", "yd")</f>
        <v>40</v>
      </c>
      <c r="AK434" s="5" t="s">
        <v>99</v>
      </c>
      <c r="AL434" s="5">
        <v>1.0</v>
      </c>
      <c r="AM434" s="5">
        <v>7.0</v>
      </c>
      <c r="AN434" s="5" t="s">
        <v>99</v>
      </c>
      <c r="AO434" s="5" t="s">
        <v>99</v>
      </c>
      <c r="AP434" s="5" t="s">
        <v>99</v>
      </c>
      <c r="AQ434" s="5" t="s">
        <v>99</v>
      </c>
      <c r="AR434" s="5" t="s">
        <v>99</v>
      </c>
      <c r="AS434" s="5" t="s">
        <v>99</v>
      </c>
      <c r="AT434" s="5" t="s">
        <v>99</v>
      </c>
      <c r="AU434" s="5" t="s">
        <v>99</v>
      </c>
      <c r="AV434" s="5" t="s">
        <v>569</v>
      </c>
      <c r="AW434" s="5" t="s">
        <v>99</v>
      </c>
      <c r="AX434" s="5" t="s">
        <v>99</v>
      </c>
      <c r="AY434" s="5" t="s">
        <v>99</v>
      </c>
      <c r="AZ434" s="5" t="s">
        <v>99</v>
      </c>
      <c r="BA434" s="5" t="s">
        <v>99</v>
      </c>
      <c r="BB434" s="5" t="s">
        <v>99</v>
      </c>
      <c r="BC434" s="5" t="s">
        <v>99</v>
      </c>
      <c r="BD434" s="5" t="s">
        <v>99</v>
      </c>
      <c r="BE434" s="5" t="s">
        <v>312</v>
      </c>
      <c r="BF434" s="5" t="s">
        <v>99</v>
      </c>
      <c r="BG434" s="5" t="s">
        <v>300</v>
      </c>
      <c r="BH434" s="5" t="s">
        <v>99</v>
      </c>
      <c r="BI434" s="5" t="s">
        <v>99</v>
      </c>
      <c r="BJ434" s="5" t="s">
        <v>99</v>
      </c>
      <c r="BK434" s="5" t="s">
        <v>99</v>
      </c>
      <c r="BL434" s="5" t="s">
        <v>3777</v>
      </c>
      <c r="BM434" s="5" t="s">
        <v>99</v>
      </c>
      <c r="BN434" s="5" t="s">
        <v>3778</v>
      </c>
      <c r="BO434" s="5" t="s">
        <v>99</v>
      </c>
      <c r="BP434" s="5" t="s">
        <v>3779</v>
      </c>
      <c r="BQ434" s="5" t="s">
        <v>113</v>
      </c>
      <c r="BR434" s="5" t="s">
        <v>99</v>
      </c>
      <c r="BS434" s="5" t="s">
        <v>99</v>
      </c>
      <c r="BT434" s="5" t="s">
        <v>99</v>
      </c>
      <c r="BU434" s="5" t="s">
        <v>99</v>
      </c>
      <c r="BV434" s="5" t="s">
        <v>99</v>
      </c>
      <c r="BW434" s="5" t="s">
        <v>99</v>
      </c>
      <c r="BX434" s="5" t="s">
        <v>99</v>
      </c>
      <c r="BY434" s="5" t="s">
        <v>99</v>
      </c>
      <c r="BZ434" s="5" t="s">
        <v>99</v>
      </c>
      <c r="CA434" s="5" t="s">
        <v>99</v>
      </c>
      <c r="CB434" s="5" t="s">
        <v>99</v>
      </c>
      <c r="CC434" s="5" t="s">
        <v>99</v>
      </c>
      <c r="CD434" s="5" t="s">
        <v>99</v>
      </c>
      <c r="CE434" s="5" t="s">
        <v>99</v>
      </c>
      <c r="CF434" s="5" t="s">
        <v>99</v>
      </c>
      <c r="CG434" s="5" t="s">
        <v>99</v>
      </c>
      <c r="CH434" s="5" t="s">
        <v>99</v>
      </c>
      <c r="CI434" s="5" t="s">
        <v>99</v>
      </c>
      <c r="CJ434" s="5" t="s">
        <v>99</v>
      </c>
      <c r="CK434" s="32" t="s">
        <v>3780</v>
      </c>
      <c r="CL434" s="5" t="s">
        <v>99</v>
      </c>
      <c r="CM434" s="5" t="s">
        <v>99</v>
      </c>
      <c r="CN434" s="5" t="s">
        <v>99</v>
      </c>
      <c r="CO434" s="5" t="s">
        <v>99</v>
      </c>
      <c r="CP434" s="13" t="s">
        <v>3781</v>
      </c>
      <c r="CQ434" s="6"/>
      <c r="CR434" s="6"/>
      <c r="CS434" s="6"/>
      <c r="CT434" s="6"/>
      <c r="CU434" s="6"/>
      <c r="CV434" s="6"/>
      <c r="CW434" s="6"/>
      <c r="CX434" s="6"/>
      <c r="CY434" s="6"/>
      <c r="CZ434" s="6"/>
    </row>
    <row r="435">
      <c r="A435" s="5" t="s">
        <v>94</v>
      </c>
      <c r="B435" s="5" t="s">
        <v>3464</v>
      </c>
      <c r="C435" s="5" t="s">
        <v>939</v>
      </c>
      <c r="D435" s="5">
        <v>14075.0</v>
      </c>
      <c r="E435" s="5" t="s">
        <v>3531</v>
      </c>
      <c r="F435" s="5">
        <v>2002.0</v>
      </c>
      <c r="G435" s="5" t="s">
        <v>117</v>
      </c>
      <c r="H435" s="5">
        <v>7.0</v>
      </c>
      <c r="I435" s="5" t="s">
        <v>100</v>
      </c>
      <c r="J435" s="5" t="s">
        <v>118</v>
      </c>
      <c r="K435" s="5" t="s">
        <v>3496</v>
      </c>
      <c r="L435" s="5" t="s">
        <v>618</v>
      </c>
      <c r="M435" s="5" t="s">
        <v>3508</v>
      </c>
      <c r="N435" s="5">
        <v>2.0</v>
      </c>
      <c r="O435" s="32" t="s">
        <v>3782</v>
      </c>
      <c r="P435" s="5" t="s">
        <v>99</v>
      </c>
      <c r="Q435" s="5" t="s">
        <v>764</v>
      </c>
      <c r="R435" s="5" t="s">
        <v>3783</v>
      </c>
      <c r="S435" s="5" t="s">
        <v>3784</v>
      </c>
      <c r="T435" s="5" t="s">
        <v>99</v>
      </c>
      <c r="U435" s="5" t="s">
        <v>99</v>
      </c>
      <c r="V435" s="6"/>
      <c r="W435" s="5">
        <v>3160.0</v>
      </c>
      <c r="X435" s="5">
        <v>2400.0</v>
      </c>
      <c r="Y435" s="5" t="s">
        <v>99</v>
      </c>
      <c r="Z435" s="5" t="s">
        <v>99</v>
      </c>
      <c r="AA435" s="5" t="s">
        <v>99</v>
      </c>
      <c r="AB435" s="5" t="s">
        <v>99</v>
      </c>
      <c r="AC435" s="5" t="s">
        <v>3785</v>
      </c>
      <c r="AD435" s="5" t="s">
        <v>99</v>
      </c>
      <c r="AE435" s="5" t="s">
        <v>99</v>
      </c>
      <c r="AF435" s="5" t="s">
        <v>99</v>
      </c>
      <c r="AG435" s="5" t="s">
        <v>99</v>
      </c>
      <c r="AH435" s="27">
        <f t="shared" si="111"/>
        <v>91.44</v>
      </c>
      <c r="AI435" s="22">
        <v>300.0</v>
      </c>
      <c r="AJ435" s="24">
        <f t="shared" si="112"/>
        <v>100</v>
      </c>
      <c r="AK435" s="5" t="s">
        <v>99</v>
      </c>
      <c r="AL435" s="5" t="s">
        <v>99</v>
      </c>
      <c r="AM435" s="5" t="s">
        <v>99</v>
      </c>
      <c r="AN435" s="5" t="s">
        <v>99</v>
      </c>
      <c r="AO435" s="5" t="s">
        <v>99</v>
      </c>
      <c r="AP435" s="5" t="s">
        <v>99</v>
      </c>
      <c r="AQ435" s="5" t="s">
        <v>99</v>
      </c>
      <c r="AR435" s="5" t="s">
        <v>99</v>
      </c>
      <c r="AS435" s="5" t="s">
        <v>99</v>
      </c>
      <c r="AT435" s="5" t="s">
        <v>99</v>
      </c>
      <c r="AU435" s="5" t="s">
        <v>99</v>
      </c>
      <c r="AV435" s="5" t="s">
        <v>99</v>
      </c>
      <c r="AW435" s="5" t="s">
        <v>99</v>
      </c>
      <c r="AX435" s="5" t="s">
        <v>99</v>
      </c>
      <c r="AY435" s="5" t="s">
        <v>99</v>
      </c>
      <c r="AZ435" s="5" t="s">
        <v>99</v>
      </c>
      <c r="BA435" s="5" t="s">
        <v>99</v>
      </c>
      <c r="BB435" s="5" t="s">
        <v>99</v>
      </c>
      <c r="BC435" s="5" t="s">
        <v>99</v>
      </c>
      <c r="BD435" s="5" t="s">
        <v>99</v>
      </c>
      <c r="BE435" s="5" t="s">
        <v>99</v>
      </c>
      <c r="BF435" s="5" t="s">
        <v>99</v>
      </c>
      <c r="BG435" s="5" t="s">
        <v>99</v>
      </c>
      <c r="BH435" s="5" t="s">
        <v>99</v>
      </c>
      <c r="BI435" s="5" t="s">
        <v>99</v>
      </c>
      <c r="BJ435" s="5" t="s">
        <v>99</v>
      </c>
      <c r="BK435" s="5" t="s">
        <v>112</v>
      </c>
      <c r="BL435" s="5" t="s">
        <v>99</v>
      </c>
      <c r="BM435" s="5" t="s">
        <v>99</v>
      </c>
      <c r="BN435" s="5" t="s">
        <v>1555</v>
      </c>
      <c r="BO435" s="5" t="s">
        <v>99</v>
      </c>
      <c r="BP435" s="5" t="s">
        <v>99</v>
      </c>
      <c r="BQ435" s="5" t="s">
        <v>99</v>
      </c>
      <c r="BR435" s="5" t="s">
        <v>1041</v>
      </c>
      <c r="BS435" s="5" t="s">
        <v>99</v>
      </c>
      <c r="BT435" s="5" t="s">
        <v>99</v>
      </c>
      <c r="BU435" s="5" t="s">
        <v>99</v>
      </c>
      <c r="BV435" s="5" t="s">
        <v>99</v>
      </c>
      <c r="BW435" s="5" t="s">
        <v>99</v>
      </c>
      <c r="BX435" s="5" t="s">
        <v>99</v>
      </c>
      <c r="BY435" s="5" t="s">
        <v>99</v>
      </c>
      <c r="BZ435" s="5" t="s">
        <v>99</v>
      </c>
      <c r="CA435" s="5" t="s">
        <v>99</v>
      </c>
      <c r="CB435" s="5" t="s">
        <v>99</v>
      </c>
      <c r="CC435" s="5" t="s">
        <v>99</v>
      </c>
      <c r="CD435" s="5" t="s">
        <v>99</v>
      </c>
      <c r="CE435" s="5" t="s">
        <v>99</v>
      </c>
      <c r="CF435" s="5" t="s">
        <v>99</v>
      </c>
      <c r="CG435" s="5" t="s">
        <v>99</v>
      </c>
      <c r="CH435" s="5" t="s">
        <v>99</v>
      </c>
      <c r="CI435" s="5" t="s">
        <v>99</v>
      </c>
      <c r="CJ435" s="5" t="s">
        <v>3786</v>
      </c>
      <c r="CK435" s="32" t="s">
        <v>3787</v>
      </c>
      <c r="CL435" s="5" t="s">
        <v>99</v>
      </c>
      <c r="CM435" s="5" t="s">
        <v>99</v>
      </c>
      <c r="CN435" s="5" t="s">
        <v>99</v>
      </c>
      <c r="CO435" s="5" t="s">
        <v>99</v>
      </c>
      <c r="CP435" s="13" t="s">
        <v>3788</v>
      </c>
      <c r="CQ435" s="6"/>
      <c r="CR435" s="6"/>
      <c r="CS435" s="6"/>
      <c r="CT435" s="6"/>
      <c r="CU435" s="6"/>
      <c r="CV435" s="6"/>
      <c r="CW435" s="6"/>
      <c r="CX435" s="6"/>
      <c r="CY435" s="6"/>
      <c r="CZ435" s="6"/>
    </row>
    <row r="436">
      <c r="A436" s="5" t="s">
        <v>94</v>
      </c>
      <c r="B436" s="5" t="s">
        <v>3464</v>
      </c>
      <c r="C436" s="5" t="s">
        <v>939</v>
      </c>
      <c r="D436" s="5">
        <v>50721.0</v>
      </c>
      <c r="E436" s="5" t="s">
        <v>3466</v>
      </c>
      <c r="F436" s="5">
        <v>2015.0</v>
      </c>
      <c r="G436" s="5" t="s">
        <v>157</v>
      </c>
      <c r="H436" s="5">
        <v>23.0</v>
      </c>
      <c r="I436" s="5" t="s">
        <v>144</v>
      </c>
      <c r="J436" s="5" t="s">
        <v>101</v>
      </c>
      <c r="K436" s="5" t="s">
        <v>102</v>
      </c>
      <c r="L436" s="5" t="s">
        <v>99</v>
      </c>
      <c r="M436" s="5" t="s">
        <v>219</v>
      </c>
      <c r="N436" s="5">
        <v>1.0</v>
      </c>
      <c r="O436" s="32" t="s">
        <v>3789</v>
      </c>
      <c r="P436" s="5" t="s">
        <v>99</v>
      </c>
      <c r="Q436" s="5" t="s">
        <v>764</v>
      </c>
      <c r="R436" s="5" t="s">
        <v>3662</v>
      </c>
      <c r="S436" s="5" t="s">
        <v>99</v>
      </c>
      <c r="T436" s="5" t="s">
        <v>99</v>
      </c>
      <c r="U436" s="5" t="s">
        <v>99</v>
      </c>
      <c r="V436" s="6"/>
      <c r="W436" s="5" t="s">
        <v>99</v>
      </c>
      <c r="X436" s="5">
        <v>2350.0</v>
      </c>
      <c r="Y436" s="5">
        <v>70.0</v>
      </c>
      <c r="Z436" s="5" t="s">
        <v>161</v>
      </c>
      <c r="AA436" s="5" t="s">
        <v>150</v>
      </c>
      <c r="AB436" s="5">
        <v>43.0</v>
      </c>
      <c r="AC436" s="5" t="s">
        <v>3790</v>
      </c>
      <c r="AD436" s="5" t="s">
        <v>490</v>
      </c>
      <c r="AE436" s="5" t="s">
        <v>99</v>
      </c>
      <c r="AF436" s="5" t="s">
        <v>99</v>
      </c>
      <c r="AG436" s="5">
        <f>5/60</f>
        <v>0.08333333333</v>
      </c>
      <c r="AH436" s="15" t="s">
        <v>99</v>
      </c>
      <c r="AI436" s="22" t="s">
        <v>99</v>
      </c>
      <c r="AJ436" s="25" t="s">
        <v>99</v>
      </c>
      <c r="AK436" s="5" t="s">
        <v>99</v>
      </c>
      <c r="AL436" s="5">
        <v>1.0</v>
      </c>
      <c r="AM436" s="5" t="s">
        <v>99</v>
      </c>
      <c r="AN436" s="5" t="s">
        <v>99</v>
      </c>
      <c r="AO436" s="5" t="s">
        <v>99</v>
      </c>
      <c r="AP436" s="5" t="s">
        <v>99</v>
      </c>
      <c r="AQ436" s="5" t="s">
        <v>99</v>
      </c>
      <c r="AR436" s="5" t="s">
        <v>99</v>
      </c>
      <c r="AS436" s="5" t="s">
        <v>99</v>
      </c>
      <c r="AT436" s="5" t="s">
        <v>99</v>
      </c>
      <c r="AU436" s="5" t="s">
        <v>99</v>
      </c>
      <c r="AV436" s="5" t="s">
        <v>491</v>
      </c>
      <c r="AW436" s="5">
        <v>6.0</v>
      </c>
      <c r="AX436" s="5" t="s">
        <v>99</v>
      </c>
      <c r="AY436" s="5" t="s">
        <v>99</v>
      </c>
      <c r="AZ436" s="5" t="s">
        <v>99</v>
      </c>
      <c r="BA436" s="5" t="s">
        <v>99</v>
      </c>
      <c r="BB436" s="5" t="s">
        <v>99</v>
      </c>
      <c r="BC436" s="5" t="s">
        <v>99</v>
      </c>
      <c r="BD436" s="5" t="s">
        <v>99</v>
      </c>
      <c r="BE436" s="5" t="s">
        <v>99</v>
      </c>
      <c r="BF436" s="5" t="s">
        <v>99</v>
      </c>
      <c r="BG436" s="5" t="s">
        <v>300</v>
      </c>
      <c r="BH436" s="5" t="s">
        <v>99</v>
      </c>
      <c r="BI436" s="5" t="s">
        <v>372</v>
      </c>
      <c r="BJ436" s="5" t="s">
        <v>99</v>
      </c>
      <c r="BK436" s="5" t="s">
        <v>99</v>
      </c>
      <c r="BL436" s="5" t="s">
        <v>3791</v>
      </c>
      <c r="BM436" s="5" t="s">
        <v>99</v>
      </c>
      <c r="BN436" s="5" t="s">
        <v>3792</v>
      </c>
      <c r="BO436" s="5" t="s">
        <v>99</v>
      </c>
      <c r="BP436" s="5" t="s">
        <v>99</v>
      </c>
      <c r="BQ436" s="5" t="s">
        <v>113</v>
      </c>
      <c r="BR436" s="5" t="s">
        <v>99</v>
      </c>
      <c r="BS436" s="5" t="s">
        <v>99</v>
      </c>
      <c r="BT436" s="5" t="s">
        <v>99</v>
      </c>
      <c r="BU436" s="5" t="s">
        <v>99</v>
      </c>
      <c r="BV436" s="5" t="s">
        <v>99</v>
      </c>
      <c r="BW436" s="5" t="s">
        <v>99</v>
      </c>
      <c r="BX436" s="5" t="s">
        <v>99</v>
      </c>
      <c r="BY436" s="5" t="s">
        <v>99</v>
      </c>
      <c r="BZ436" s="5" t="s">
        <v>99</v>
      </c>
      <c r="CA436" s="5" t="s">
        <v>99</v>
      </c>
      <c r="CB436" s="5" t="s">
        <v>99</v>
      </c>
      <c r="CC436" s="5" t="s">
        <v>99</v>
      </c>
      <c r="CD436" s="5" t="s">
        <v>99</v>
      </c>
      <c r="CE436" s="5" t="s">
        <v>99</v>
      </c>
      <c r="CF436" s="5" t="s">
        <v>99</v>
      </c>
      <c r="CG436" s="5" t="s">
        <v>99</v>
      </c>
      <c r="CH436" s="5" t="s">
        <v>99</v>
      </c>
      <c r="CI436" s="5" t="s">
        <v>99</v>
      </c>
      <c r="CJ436" s="5" t="s">
        <v>99</v>
      </c>
      <c r="CK436" s="32" t="s">
        <v>3793</v>
      </c>
      <c r="CL436" s="5" t="s">
        <v>99</v>
      </c>
      <c r="CM436" s="5" t="s">
        <v>112</v>
      </c>
      <c r="CN436" s="5" t="s">
        <v>3794</v>
      </c>
      <c r="CO436" s="5" t="s">
        <v>99</v>
      </c>
      <c r="CP436" s="13" t="s">
        <v>3795</v>
      </c>
      <c r="CQ436" s="6"/>
      <c r="CR436" s="6"/>
      <c r="CS436" s="6"/>
      <c r="CT436" s="6"/>
      <c r="CU436" s="6"/>
      <c r="CV436" s="6"/>
      <c r="CW436" s="6"/>
      <c r="CX436" s="6"/>
      <c r="CY436" s="6"/>
      <c r="CZ436" s="6"/>
    </row>
    <row r="437">
      <c r="A437" s="5" t="s">
        <v>94</v>
      </c>
      <c r="B437" s="5" t="s">
        <v>3464</v>
      </c>
      <c r="C437" s="5" t="s">
        <v>939</v>
      </c>
      <c r="D437" s="5">
        <v>49148.0</v>
      </c>
      <c r="E437" s="5" t="s">
        <v>3711</v>
      </c>
      <c r="F437" s="5">
        <v>2015.0</v>
      </c>
      <c r="G437" s="5" t="s">
        <v>157</v>
      </c>
      <c r="H437" s="5">
        <v>29.0</v>
      </c>
      <c r="I437" s="5" t="s">
        <v>144</v>
      </c>
      <c r="J437" s="5" t="s">
        <v>118</v>
      </c>
      <c r="K437" s="5" t="s">
        <v>145</v>
      </c>
      <c r="L437" s="5" t="s">
        <v>193</v>
      </c>
      <c r="M437" s="5" t="s">
        <v>145</v>
      </c>
      <c r="N437" s="5">
        <v>3.0</v>
      </c>
      <c r="O437" s="32" t="s">
        <v>3796</v>
      </c>
      <c r="P437" s="5" t="s">
        <v>3797</v>
      </c>
      <c r="Q437" s="5" t="s">
        <v>764</v>
      </c>
      <c r="R437" s="5" t="s">
        <v>3798</v>
      </c>
      <c r="S437" s="5" t="s">
        <v>3775</v>
      </c>
      <c r="T437" s="5" t="s">
        <v>99</v>
      </c>
      <c r="U437" s="5" t="s">
        <v>99</v>
      </c>
      <c r="V437" s="6"/>
      <c r="W437" s="5" t="s">
        <v>99</v>
      </c>
      <c r="X437" s="5">
        <v>2400.0</v>
      </c>
      <c r="Y437" s="5" t="s">
        <v>99</v>
      </c>
      <c r="Z437" s="5" t="s">
        <v>99</v>
      </c>
      <c r="AA437" s="5" t="s">
        <v>135</v>
      </c>
      <c r="AB437" s="5">
        <v>92.0</v>
      </c>
      <c r="AC437" s="5" t="s">
        <v>3799</v>
      </c>
      <c r="AD437" s="5" t="s">
        <v>3800</v>
      </c>
      <c r="AE437" s="5" t="s">
        <v>99</v>
      </c>
      <c r="AF437" s="5" t="s">
        <v>99</v>
      </c>
      <c r="AG437" s="5" t="s">
        <v>99</v>
      </c>
      <c r="AH437" s="27">
        <f t="shared" ref="AH437:AH439" si="113">CONVERT(AI437, "ft", "m")</f>
        <v>0.3048</v>
      </c>
      <c r="AI437" s="22">
        <v>1.0</v>
      </c>
      <c r="AJ437" s="24">
        <f t="shared" ref="AJ437:AJ439" si="114">CONVERT(AI437, "ft", "yd")</f>
        <v>0.3333333333</v>
      </c>
      <c r="AK437" s="5" t="s">
        <v>99</v>
      </c>
      <c r="AL437" s="5" t="s">
        <v>99</v>
      </c>
      <c r="AM437" s="5" t="s">
        <v>99</v>
      </c>
      <c r="AN437" s="5" t="s">
        <v>99</v>
      </c>
      <c r="AO437" s="5" t="s">
        <v>99</v>
      </c>
      <c r="AP437" s="5" t="s">
        <v>99</v>
      </c>
      <c r="AQ437" s="5" t="s">
        <v>99</v>
      </c>
      <c r="AR437" s="5" t="s">
        <v>99</v>
      </c>
      <c r="AS437" s="5" t="s">
        <v>99</v>
      </c>
      <c r="AT437" s="5" t="s">
        <v>99</v>
      </c>
      <c r="AU437" s="5" t="s">
        <v>99</v>
      </c>
      <c r="AV437" s="5" t="s">
        <v>99</v>
      </c>
      <c r="AW437" s="5" t="s">
        <v>99</v>
      </c>
      <c r="AX437" s="5" t="s">
        <v>99</v>
      </c>
      <c r="AY437" s="5" t="s">
        <v>99</v>
      </c>
      <c r="AZ437" s="5" t="s">
        <v>99</v>
      </c>
      <c r="BA437" s="5" t="s">
        <v>99</v>
      </c>
      <c r="BB437" s="5" t="s">
        <v>99</v>
      </c>
      <c r="BC437" s="5" t="s">
        <v>99</v>
      </c>
      <c r="BD437" s="5" t="s">
        <v>99</v>
      </c>
      <c r="BE437" s="5" t="s">
        <v>99</v>
      </c>
      <c r="BF437" s="5" t="s">
        <v>99</v>
      </c>
      <c r="BG437" s="5" t="s">
        <v>99</v>
      </c>
      <c r="BH437" s="5" t="s">
        <v>99</v>
      </c>
      <c r="BI437" s="5" t="s">
        <v>99</v>
      </c>
      <c r="BJ437" s="5" t="s">
        <v>99</v>
      </c>
      <c r="BK437" s="5" t="s">
        <v>99</v>
      </c>
      <c r="BL437" s="5" t="s">
        <v>99</v>
      </c>
      <c r="BM437" s="5" t="s">
        <v>99</v>
      </c>
      <c r="BN437" s="5" t="s">
        <v>99</v>
      </c>
      <c r="BO437" s="5" t="s">
        <v>99</v>
      </c>
      <c r="BP437" s="5" t="s">
        <v>99</v>
      </c>
      <c r="BQ437" s="5" t="s">
        <v>113</v>
      </c>
      <c r="BR437" s="5" t="s">
        <v>1041</v>
      </c>
      <c r="BS437" s="5" t="s">
        <v>99</v>
      </c>
      <c r="BT437" s="5" t="s">
        <v>99</v>
      </c>
      <c r="BU437" s="5">
        <v>1.0</v>
      </c>
      <c r="BV437" s="5" t="s">
        <v>99</v>
      </c>
      <c r="BW437" s="6">
        <f>150*3</f>
        <v>450</v>
      </c>
      <c r="BX437" s="5" t="s">
        <v>99</v>
      </c>
      <c r="BY437" s="5" t="s">
        <v>99</v>
      </c>
      <c r="BZ437" s="5" t="s">
        <v>99</v>
      </c>
      <c r="CA437" s="5">
        <v>3.0</v>
      </c>
      <c r="CB437" s="5" t="s">
        <v>99</v>
      </c>
      <c r="CC437" s="5" t="s">
        <v>99</v>
      </c>
      <c r="CD437" s="5" t="s">
        <v>99</v>
      </c>
      <c r="CE437" s="5" t="s">
        <v>99</v>
      </c>
      <c r="CF437" s="5" t="s">
        <v>99</v>
      </c>
      <c r="CG437" s="5" t="s">
        <v>99</v>
      </c>
      <c r="CH437" s="5">
        <v>5.0</v>
      </c>
      <c r="CI437" s="5" t="s">
        <v>99</v>
      </c>
      <c r="CJ437" s="5" t="s">
        <v>99</v>
      </c>
      <c r="CK437" s="32" t="s">
        <v>3801</v>
      </c>
      <c r="CL437" s="5" t="s">
        <v>99</v>
      </c>
      <c r="CM437" s="5" t="s">
        <v>99</v>
      </c>
      <c r="CN437" s="5" t="s">
        <v>99</v>
      </c>
      <c r="CO437" s="5" t="s">
        <v>99</v>
      </c>
      <c r="CP437" s="13" t="s">
        <v>3802</v>
      </c>
      <c r="CQ437" s="6"/>
      <c r="CR437" s="6"/>
      <c r="CS437" s="6"/>
      <c r="CT437" s="6"/>
      <c r="CU437" s="6"/>
      <c r="CV437" s="6"/>
      <c r="CW437" s="6"/>
      <c r="CX437" s="6"/>
      <c r="CY437" s="6"/>
      <c r="CZ437" s="6"/>
    </row>
    <row r="438">
      <c r="A438" s="5" t="s">
        <v>94</v>
      </c>
      <c r="B438" s="5" t="s">
        <v>3464</v>
      </c>
      <c r="C438" s="5" t="s">
        <v>949</v>
      </c>
      <c r="D438" s="5">
        <v>13492.0</v>
      </c>
      <c r="E438" s="5" t="s">
        <v>3531</v>
      </c>
      <c r="F438" s="5" t="s">
        <v>3803</v>
      </c>
      <c r="G438" s="5" t="s">
        <v>143</v>
      </c>
      <c r="H438" s="5">
        <v>5.0</v>
      </c>
      <c r="I438" s="5" t="s">
        <v>144</v>
      </c>
      <c r="J438" s="5" t="s">
        <v>118</v>
      </c>
      <c r="K438" s="5" t="s">
        <v>618</v>
      </c>
      <c r="L438" s="5" t="s">
        <v>99</v>
      </c>
      <c r="M438" s="5" t="s">
        <v>365</v>
      </c>
      <c r="N438" s="5">
        <v>5.0</v>
      </c>
      <c r="O438" s="32" t="s">
        <v>3804</v>
      </c>
      <c r="P438" s="5" t="s">
        <v>99</v>
      </c>
      <c r="Q438" s="5" t="s">
        <v>3805</v>
      </c>
      <c r="R438" s="5" t="s">
        <v>99</v>
      </c>
      <c r="S438" s="5" t="s">
        <v>99</v>
      </c>
      <c r="T438" s="5" t="s">
        <v>99</v>
      </c>
      <c r="U438" s="5" t="s">
        <v>99</v>
      </c>
      <c r="V438" s="6"/>
      <c r="W438" s="5" t="s">
        <v>99</v>
      </c>
      <c r="X438" s="5">
        <v>2200.0</v>
      </c>
      <c r="Y438" s="5" t="s">
        <v>99</v>
      </c>
      <c r="Z438" s="5" t="s">
        <v>255</v>
      </c>
      <c r="AA438" s="5" t="s">
        <v>99</v>
      </c>
      <c r="AB438" s="5" t="s">
        <v>99</v>
      </c>
      <c r="AC438" s="5" t="s">
        <v>3806</v>
      </c>
      <c r="AD438" s="5" t="s">
        <v>99</v>
      </c>
      <c r="AE438" s="5" t="s">
        <v>99</v>
      </c>
      <c r="AF438" s="5" t="s">
        <v>99</v>
      </c>
      <c r="AG438" s="5" t="s">
        <v>99</v>
      </c>
      <c r="AH438" s="27">
        <f t="shared" si="113"/>
        <v>30.48</v>
      </c>
      <c r="AI438" s="22">
        <v>100.0</v>
      </c>
      <c r="AJ438" s="24">
        <f t="shared" si="114"/>
        <v>33.33333333</v>
      </c>
      <c r="AK438" s="5" t="s">
        <v>99</v>
      </c>
      <c r="AL438" s="5" t="s">
        <v>99</v>
      </c>
      <c r="AM438" s="5" t="s">
        <v>99</v>
      </c>
      <c r="AN438" s="5" t="s">
        <v>99</v>
      </c>
      <c r="AO438" s="5" t="s">
        <v>99</v>
      </c>
      <c r="AP438" s="5" t="s">
        <v>99</v>
      </c>
      <c r="AQ438" s="5" t="s">
        <v>99</v>
      </c>
      <c r="AR438" s="5" t="s">
        <v>99</v>
      </c>
      <c r="AS438" s="5" t="s">
        <v>99</v>
      </c>
      <c r="AT438" s="5" t="s">
        <v>99</v>
      </c>
      <c r="AU438" s="5" t="s">
        <v>99</v>
      </c>
      <c r="AV438" s="5" t="s">
        <v>99</v>
      </c>
      <c r="AW438" s="5" t="s">
        <v>99</v>
      </c>
      <c r="AX438" s="5" t="s">
        <v>99</v>
      </c>
      <c r="AY438" s="5" t="s">
        <v>99</v>
      </c>
      <c r="AZ438" s="5" t="s">
        <v>99</v>
      </c>
      <c r="BA438" s="5" t="s">
        <v>99</v>
      </c>
      <c r="BB438" s="5" t="s">
        <v>99</v>
      </c>
      <c r="BC438" s="5" t="s">
        <v>99</v>
      </c>
      <c r="BD438" s="5" t="s">
        <v>99</v>
      </c>
      <c r="BE438" s="5" t="s">
        <v>99</v>
      </c>
      <c r="BF438" s="5" t="s">
        <v>99</v>
      </c>
      <c r="BG438" s="5" t="s">
        <v>99</v>
      </c>
      <c r="BH438" s="5" t="s">
        <v>99</v>
      </c>
      <c r="BI438" s="5" t="s">
        <v>99</v>
      </c>
      <c r="BJ438" s="5" t="s">
        <v>99</v>
      </c>
      <c r="BK438" s="5" t="s">
        <v>99</v>
      </c>
      <c r="BL438" s="5" t="s">
        <v>99</v>
      </c>
      <c r="BM438" s="5" t="s">
        <v>99</v>
      </c>
      <c r="BN438" s="5" t="s">
        <v>3807</v>
      </c>
      <c r="BO438" s="5" t="s">
        <v>99</v>
      </c>
      <c r="BP438" s="5" t="s">
        <v>3808</v>
      </c>
      <c r="BQ438" s="5" t="s">
        <v>99</v>
      </c>
      <c r="BR438" s="5" t="s">
        <v>99</v>
      </c>
      <c r="BS438" s="5" t="s">
        <v>99</v>
      </c>
      <c r="BT438" s="5" t="s">
        <v>99</v>
      </c>
      <c r="BU438" s="5" t="s">
        <v>99</v>
      </c>
      <c r="BV438" s="5" t="s">
        <v>99</v>
      </c>
      <c r="BW438" s="5" t="s">
        <v>99</v>
      </c>
      <c r="BX438" s="5" t="s">
        <v>99</v>
      </c>
      <c r="BY438" s="5" t="s">
        <v>99</v>
      </c>
      <c r="BZ438" s="5" t="s">
        <v>99</v>
      </c>
      <c r="CA438" s="5" t="s">
        <v>99</v>
      </c>
      <c r="CB438" s="5" t="s">
        <v>99</v>
      </c>
      <c r="CC438" s="5" t="s">
        <v>99</v>
      </c>
      <c r="CD438" s="5" t="s">
        <v>99</v>
      </c>
      <c r="CE438" s="5" t="s">
        <v>99</v>
      </c>
      <c r="CF438" s="5" t="s">
        <v>99</v>
      </c>
      <c r="CG438" s="5" t="s">
        <v>99</v>
      </c>
      <c r="CH438" s="5" t="s">
        <v>99</v>
      </c>
      <c r="CI438" s="5" t="s">
        <v>99</v>
      </c>
      <c r="CJ438" s="5" t="s">
        <v>99</v>
      </c>
      <c r="CK438" s="32" t="s">
        <v>3809</v>
      </c>
      <c r="CL438" s="5" t="s">
        <v>99</v>
      </c>
      <c r="CM438" s="5" t="s">
        <v>99</v>
      </c>
      <c r="CN438" s="5" t="s">
        <v>99</v>
      </c>
      <c r="CO438" s="5" t="s">
        <v>99</v>
      </c>
      <c r="CP438" s="13" t="s">
        <v>3810</v>
      </c>
      <c r="CQ438" s="6"/>
      <c r="CR438" s="6"/>
      <c r="CS438" s="6"/>
      <c r="CT438" s="6"/>
      <c r="CU438" s="6"/>
      <c r="CV438" s="6"/>
      <c r="CW438" s="6"/>
      <c r="CX438" s="6"/>
      <c r="CY438" s="6"/>
      <c r="CZ438" s="6"/>
    </row>
    <row r="439">
      <c r="A439" s="5" t="s">
        <v>94</v>
      </c>
      <c r="B439" s="5" t="s">
        <v>3464</v>
      </c>
      <c r="C439" s="5" t="s">
        <v>949</v>
      </c>
      <c r="D439" s="5">
        <v>13492.0</v>
      </c>
      <c r="E439" s="5" t="s">
        <v>3531</v>
      </c>
      <c r="F439" s="5">
        <v>2001.0</v>
      </c>
      <c r="G439" s="5" t="s">
        <v>191</v>
      </c>
      <c r="H439" s="5" t="s">
        <v>99</v>
      </c>
      <c r="I439" s="5" t="s">
        <v>144</v>
      </c>
      <c r="J439" s="5" t="s">
        <v>101</v>
      </c>
      <c r="K439" s="5" t="s">
        <v>102</v>
      </c>
      <c r="L439" s="5" t="s">
        <v>99</v>
      </c>
      <c r="M439" s="5" t="s">
        <v>365</v>
      </c>
      <c r="N439" s="5">
        <v>2.0</v>
      </c>
      <c r="O439" s="32" t="s">
        <v>3811</v>
      </c>
      <c r="P439" s="5" t="s">
        <v>99</v>
      </c>
      <c r="Q439" s="5" t="s">
        <v>3805</v>
      </c>
      <c r="R439" s="5" t="s">
        <v>99</v>
      </c>
      <c r="S439" s="5" t="s">
        <v>99</v>
      </c>
      <c r="T439" s="5" t="s">
        <v>99</v>
      </c>
      <c r="U439" s="5" t="s">
        <v>99</v>
      </c>
      <c r="V439" s="6"/>
      <c r="W439" s="5" t="s">
        <v>99</v>
      </c>
      <c r="X439" s="5" t="s">
        <v>99</v>
      </c>
      <c r="Y439" s="5" t="s">
        <v>99</v>
      </c>
      <c r="Z439" s="5" t="s">
        <v>99</v>
      </c>
      <c r="AA439" s="5" t="s">
        <v>99</v>
      </c>
      <c r="AB439" s="5" t="s">
        <v>99</v>
      </c>
      <c r="AC439" s="5" t="s">
        <v>3806</v>
      </c>
      <c r="AD439" s="5" t="s">
        <v>99</v>
      </c>
      <c r="AE439" s="5" t="s">
        <v>99</v>
      </c>
      <c r="AF439" s="5" t="s">
        <v>99</v>
      </c>
      <c r="AG439" s="5" t="s">
        <v>99</v>
      </c>
      <c r="AH439" s="27">
        <f t="shared" si="113"/>
        <v>36.576</v>
      </c>
      <c r="AI439" s="22">
        <v>120.0</v>
      </c>
      <c r="AJ439" s="24">
        <f t="shared" si="114"/>
        <v>40</v>
      </c>
      <c r="AK439" s="5" t="s">
        <v>99</v>
      </c>
      <c r="AL439" s="5">
        <v>1.0</v>
      </c>
      <c r="AM439" s="5" t="s">
        <v>99</v>
      </c>
      <c r="AN439" s="5" t="s">
        <v>99</v>
      </c>
      <c r="AO439" s="5" t="s">
        <v>99</v>
      </c>
      <c r="AP439" s="5" t="s">
        <v>99</v>
      </c>
      <c r="AQ439" s="5">
        <v>3.75</v>
      </c>
      <c r="AR439" s="5" t="s">
        <v>99</v>
      </c>
      <c r="AS439" s="5" t="s">
        <v>99</v>
      </c>
      <c r="AT439" s="5" t="s">
        <v>99</v>
      </c>
      <c r="AU439" s="5" t="s">
        <v>99</v>
      </c>
      <c r="AV439" s="5" t="s">
        <v>491</v>
      </c>
      <c r="AW439" s="5" t="s">
        <v>99</v>
      </c>
      <c r="AX439" s="5" t="s">
        <v>99</v>
      </c>
      <c r="AY439" s="5" t="s">
        <v>99</v>
      </c>
      <c r="AZ439" s="5" t="s">
        <v>99</v>
      </c>
      <c r="BA439" s="5" t="s">
        <v>99</v>
      </c>
      <c r="BB439" s="5" t="s">
        <v>99</v>
      </c>
      <c r="BC439" s="5" t="s">
        <v>99</v>
      </c>
      <c r="BD439" s="5" t="s">
        <v>99</v>
      </c>
      <c r="BE439" s="5" t="s">
        <v>99</v>
      </c>
      <c r="BF439" s="5" t="s">
        <v>99</v>
      </c>
      <c r="BG439" s="5" t="s">
        <v>99</v>
      </c>
      <c r="BH439" s="5" t="s">
        <v>99</v>
      </c>
      <c r="BI439" s="5" t="s">
        <v>3739</v>
      </c>
      <c r="BJ439" s="5" t="s">
        <v>99</v>
      </c>
      <c r="BK439" s="5" t="s">
        <v>99</v>
      </c>
      <c r="BL439" s="5" t="s">
        <v>3812</v>
      </c>
      <c r="BM439" s="5" t="s">
        <v>99</v>
      </c>
      <c r="BN439" s="5" t="s">
        <v>3813</v>
      </c>
      <c r="BO439" s="5" t="s">
        <v>99</v>
      </c>
      <c r="BP439" s="5" t="s">
        <v>99</v>
      </c>
      <c r="BQ439" s="5" t="s">
        <v>99</v>
      </c>
      <c r="BR439" s="5" t="s">
        <v>99</v>
      </c>
      <c r="BS439" s="5" t="s">
        <v>99</v>
      </c>
      <c r="BT439" s="5" t="s">
        <v>99</v>
      </c>
      <c r="BU439" s="5" t="s">
        <v>99</v>
      </c>
      <c r="BV439" s="5" t="s">
        <v>99</v>
      </c>
      <c r="BW439" s="5" t="s">
        <v>99</v>
      </c>
      <c r="BX439" s="5" t="s">
        <v>99</v>
      </c>
      <c r="BY439" s="5" t="s">
        <v>99</v>
      </c>
      <c r="BZ439" s="5" t="s">
        <v>99</v>
      </c>
      <c r="CA439" s="5" t="s">
        <v>99</v>
      </c>
      <c r="CB439" s="5" t="s">
        <v>99</v>
      </c>
      <c r="CC439" s="5" t="s">
        <v>99</v>
      </c>
      <c r="CD439" s="5" t="s">
        <v>99</v>
      </c>
      <c r="CE439" s="5" t="s">
        <v>99</v>
      </c>
      <c r="CF439" s="5" t="s">
        <v>99</v>
      </c>
      <c r="CG439" s="5" t="s">
        <v>99</v>
      </c>
      <c r="CH439" s="5" t="s">
        <v>99</v>
      </c>
      <c r="CI439" s="5" t="s">
        <v>99</v>
      </c>
      <c r="CJ439" s="5" t="s">
        <v>3814</v>
      </c>
      <c r="CK439" s="32" t="s">
        <v>3809</v>
      </c>
      <c r="CL439" s="5" t="s">
        <v>99</v>
      </c>
      <c r="CM439" s="5" t="s">
        <v>99</v>
      </c>
      <c r="CN439" s="5" t="s">
        <v>99</v>
      </c>
      <c r="CO439" s="5" t="s">
        <v>99</v>
      </c>
      <c r="CP439" s="5" t="s">
        <v>3815</v>
      </c>
      <c r="CQ439" s="6"/>
      <c r="CR439" s="6"/>
      <c r="CS439" s="6"/>
      <c r="CT439" s="6"/>
      <c r="CU439" s="6"/>
      <c r="CV439" s="6"/>
      <c r="CW439" s="6"/>
      <c r="CX439" s="6"/>
      <c r="CY439" s="6"/>
      <c r="CZ439" s="6"/>
    </row>
    <row r="440">
      <c r="A440" s="5" t="s">
        <v>94</v>
      </c>
      <c r="B440" s="5" t="s">
        <v>3464</v>
      </c>
      <c r="C440" s="5" t="s">
        <v>949</v>
      </c>
      <c r="D440" s="5">
        <v>32447.0</v>
      </c>
      <c r="E440" s="5" t="s">
        <v>3727</v>
      </c>
      <c r="F440" s="5">
        <v>2012.0</v>
      </c>
      <c r="G440" s="5" t="s">
        <v>389</v>
      </c>
      <c r="H440" s="5">
        <v>8.0</v>
      </c>
      <c r="I440" s="5" t="s">
        <v>100</v>
      </c>
      <c r="J440" s="5" t="s">
        <v>118</v>
      </c>
      <c r="K440" s="5" t="s">
        <v>3496</v>
      </c>
      <c r="L440" s="5" t="s">
        <v>99</v>
      </c>
      <c r="M440" s="5" t="s">
        <v>3508</v>
      </c>
      <c r="N440" s="5">
        <v>5.0</v>
      </c>
      <c r="O440" s="32" t="s">
        <v>3816</v>
      </c>
      <c r="P440" s="5" t="s">
        <v>3817</v>
      </c>
      <c r="Q440" s="5" t="s">
        <v>3805</v>
      </c>
      <c r="R440" s="5" t="s">
        <v>3818</v>
      </c>
      <c r="S440" s="5" t="s">
        <v>99</v>
      </c>
      <c r="T440" s="5" t="s">
        <v>99</v>
      </c>
      <c r="U440" s="5" t="s">
        <v>99</v>
      </c>
      <c r="V440" s="5" t="s">
        <v>99</v>
      </c>
      <c r="W440" s="5" t="s">
        <v>99</v>
      </c>
      <c r="X440" s="5">
        <v>1907.0</v>
      </c>
      <c r="Y440" s="5" t="s">
        <v>99</v>
      </c>
      <c r="Z440" s="5" t="s">
        <v>99</v>
      </c>
      <c r="AA440" s="5" t="s">
        <v>135</v>
      </c>
      <c r="AB440" s="5">
        <v>99.0</v>
      </c>
      <c r="AC440" s="5" t="s">
        <v>680</v>
      </c>
      <c r="AD440" s="5" t="s">
        <v>99</v>
      </c>
      <c r="AE440" s="5" t="s">
        <v>99</v>
      </c>
      <c r="AF440" s="5" t="s">
        <v>99</v>
      </c>
      <c r="AG440" s="5" t="s">
        <v>99</v>
      </c>
      <c r="AH440" s="15" t="s">
        <v>99</v>
      </c>
      <c r="AI440" s="22" t="s">
        <v>99</v>
      </c>
      <c r="AJ440" s="25" t="s">
        <v>99</v>
      </c>
      <c r="AK440" s="5" t="s">
        <v>99</v>
      </c>
      <c r="AL440" s="5" t="s">
        <v>99</v>
      </c>
      <c r="AM440" s="5" t="s">
        <v>99</v>
      </c>
      <c r="AN440" s="5" t="s">
        <v>99</v>
      </c>
      <c r="AO440" s="5" t="s">
        <v>99</v>
      </c>
      <c r="AP440" s="5" t="s">
        <v>99</v>
      </c>
      <c r="AQ440" s="5" t="s">
        <v>99</v>
      </c>
      <c r="AR440" s="5" t="s">
        <v>99</v>
      </c>
      <c r="AS440" s="5" t="s">
        <v>99</v>
      </c>
      <c r="AT440" s="5" t="s">
        <v>99</v>
      </c>
      <c r="AU440" s="5" t="s">
        <v>99</v>
      </c>
      <c r="AV440" s="5" t="s">
        <v>99</v>
      </c>
      <c r="AW440" s="5" t="s">
        <v>99</v>
      </c>
      <c r="AX440" s="5" t="s">
        <v>99</v>
      </c>
      <c r="AY440" s="5" t="s">
        <v>99</v>
      </c>
      <c r="AZ440" s="5" t="s">
        <v>99</v>
      </c>
      <c r="BA440" s="5" t="s">
        <v>99</v>
      </c>
      <c r="BB440" s="5" t="s">
        <v>99</v>
      </c>
      <c r="BC440" s="5" t="s">
        <v>99</v>
      </c>
      <c r="BD440" s="5" t="s">
        <v>99</v>
      </c>
      <c r="BE440" s="5" t="s">
        <v>99</v>
      </c>
      <c r="BF440" s="5" t="s">
        <v>99</v>
      </c>
      <c r="BG440" s="5" t="s">
        <v>99</v>
      </c>
      <c r="BH440" s="5" t="s">
        <v>99</v>
      </c>
      <c r="BI440" s="5" t="s">
        <v>99</v>
      </c>
      <c r="BJ440" s="5" t="s">
        <v>99</v>
      </c>
      <c r="BK440" s="5" t="s">
        <v>112</v>
      </c>
      <c r="BL440" s="5" t="s">
        <v>99</v>
      </c>
      <c r="BM440" s="5" t="s">
        <v>99</v>
      </c>
      <c r="BN440" s="5" t="s">
        <v>3819</v>
      </c>
      <c r="BO440" s="5" t="s">
        <v>99</v>
      </c>
      <c r="BP440" s="5" t="s">
        <v>99</v>
      </c>
      <c r="BQ440" s="5" t="s">
        <v>99</v>
      </c>
      <c r="BR440" s="5" t="s">
        <v>3820</v>
      </c>
      <c r="BS440" s="5" t="s">
        <v>112</v>
      </c>
      <c r="BT440" s="5" t="s">
        <v>99</v>
      </c>
      <c r="BU440" s="5" t="s">
        <v>99</v>
      </c>
      <c r="BV440" s="5" t="s">
        <v>99</v>
      </c>
      <c r="BW440" s="5" t="s">
        <v>99</v>
      </c>
      <c r="BX440" s="5" t="s">
        <v>99</v>
      </c>
      <c r="BY440" s="5" t="s">
        <v>99</v>
      </c>
      <c r="BZ440" s="5" t="s">
        <v>99</v>
      </c>
      <c r="CA440" s="5" t="s">
        <v>99</v>
      </c>
      <c r="CB440" s="5" t="s">
        <v>99</v>
      </c>
      <c r="CC440" s="5" t="s">
        <v>99</v>
      </c>
      <c r="CD440" s="5" t="s">
        <v>99</v>
      </c>
      <c r="CE440" s="5" t="s">
        <v>99</v>
      </c>
      <c r="CF440" s="5" t="s">
        <v>99</v>
      </c>
      <c r="CG440" s="5" t="s">
        <v>99</v>
      </c>
      <c r="CH440" s="5" t="s">
        <v>99</v>
      </c>
      <c r="CI440" s="5" t="s">
        <v>99</v>
      </c>
      <c r="CJ440" s="5" t="s">
        <v>99</v>
      </c>
      <c r="CK440" s="32" t="s">
        <v>3821</v>
      </c>
      <c r="CL440" s="5" t="s">
        <v>99</v>
      </c>
      <c r="CM440" s="5" t="s">
        <v>99</v>
      </c>
      <c r="CN440" s="5" t="s">
        <v>99</v>
      </c>
      <c r="CO440" s="5" t="s">
        <v>112</v>
      </c>
      <c r="CP440" s="13" t="s">
        <v>3822</v>
      </c>
      <c r="CQ440" s="6"/>
      <c r="CR440" s="6"/>
      <c r="CS440" s="6"/>
      <c r="CT440" s="6"/>
      <c r="CU440" s="6"/>
      <c r="CV440" s="6"/>
      <c r="CW440" s="6"/>
      <c r="CX440" s="6"/>
      <c r="CY440" s="6"/>
      <c r="CZ440" s="6"/>
    </row>
    <row r="441">
      <c r="A441" s="5" t="s">
        <v>94</v>
      </c>
      <c r="B441" s="5" t="s">
        <v>3464</v>
      </c>
      <c r="C441" s="5" t="s">
        <v>3823</v>
      </c>
      <c r="D441" s="5">
        <v>24988.0</v>
      </c>
      <c r="E441" s="5" t="s">
        <v>3756</v>
      </c>
      <c r="F441" s="5">
        <v>2008.0</v>
      </c>
      <c r="G441" s="5" t="s">
        <v>129</v>
      </c>
      <c r="H441" s="5" t="s">
        <v>99</v>
      </c>
      <c r="I441" s="5" t="s">
        <v>130</v>
      </c>
      <c r="J441" s="5" t="s">
        <v>118</v>
      </c>
      <c r="K441" s="5" t="s">
        <v>319</v>
      </c>
      <c r="L441" s="5" t="s">
        <v>145</v>
      </c>
      <c r="M441" s="5" t="s">
        <v>99</v>
      </c>
      <c r="N441" s="5">
        <v>1.0</v>
      </c>
      <c r="O441" s="32" t="s">
        <v>3824</v>
      </c>
      <c r="P441" s="5" t="s">
        <v>99</v>
      </c>
      <c r="Q441" s="5" t="s">
        <v>3825</v>
      </c>
      <c r="R441" s="5" t="s">
        <v>3491</v>
      </c>
      <c r="S441" s="5" t="s">
        <v>3491</v>
      </c>
      <c r="T441" s="5" t="s">
        <v>99</v>
      </c>
      <c r="U441" s="5" t="s">
        <v>99</v>
      </c>
      <c r="V441" s="6"/>
      <c r="W441" s="5">
        <v>4000.0</v>
      </c>
      <c r="X441" s="5">
        <v>2400.0</v>
      </c>
      <c r="Y441" s="5" t="s">
        <v>99</v>
      </c>
      <c r="Z441" s="5" t="s">
        <v>161</v>
      </c>
      <c r="AA441" s="5" t="s">
        <v>99</v>
      </c>
      <c r="AB441" s="5" t="s">
        <v>99</v>
      </c>
      <c r="AC441" s="5" t="s">
        <v>468</v>
      </c>
      <c r="AD441" s="5" t="s">
        <v>1182</v>
      </c>
      <c r="AE441" s="5" t="s">
        <v>99</v>
      </c>
      <c r="AF441" s="5" t="s">
        <v>99</v>
      </c>
      <c r="AG441" s="5" t="s">
        <v>99</v>
      </c>
      <c r="AH441" s="15" t="s">
        <v>99</v>
      </c>
      <c r="AI441" s="15" t="s">
        <v>99</v>
      </c>
      <c r="AJ441" s="15" t="s">
        <v>99</v>
      </c>
      <c r="AK441" s="15" t="s">
        <v>99</v>
      </c>
      <c r="AL441" s="15" t="s">
        <v>99</v>
      </c>
      <c r="AM441" s="15" t="s">
        <v>99</v>
      </c>
      <c r="AN441" s="15" t="s">
        <v>99</v>
      </c>
      <c r="AO441" s="15" t="s">
        <v>99</v>
      </c>
      <c r="AP441" s="15" t="s">
        <v>99</v>
      </c>
      <c r="AQ441" s="15" t="s">
        <v>99</v>
      </c>
      <c r="AR441" s="15" t="s">
        <v>99</v>
      </c>
      <c r="AS441" s="15" t="s">
        <v>99</v>
      </c>
      <c r="AT441" s="15" t="s">
        <v>99</v>
      </c>
      <c r="AU441" s="15" t="s">
        <v>99</v>
      </c>
      <c r="AV441" s="15" t="s">
        <v>99</v>
      </c>
      <c r="AW441" s="15" t="s">
        <v>99</v>
      </c>
      <c r="AX441" s="15" t="s">
        <v>99</v>
      </c>
      <c r="AY441" s="15" t="s">
        <v>99</v>
      </c>
      <c r="AZ441" s="15" t="s">
        <v>99</v>
      </c>
      <c r="BA441" s="15" t="s">
        <v>99</v>
      </c>
      <c r="BB441" s="15" t="s">
        <v>99</v>
      </c>
      <c r="BC441" s="15" t="s">
        <v>99</v>
      </c>
      <c r="BD441" s="15" t="s">
        <v>99</v>
      </c>
      <c r="BE441" s="15" t="s">
        <v>99</v>
      </c>
      <c r="BF441" s="15" t="s">
        <v>99</v>
      </c>
      <c r="BG441" s="15" t="s">
        <v>99</v>
      </c>
      <c r="BH441" s="15" t="s">
        <v>99</v>
      </c>
      <c r="BI441" s="15" t="s">
        <v>99</v>
      </c>
      <c r="BJ441" s="15" t="s">
        <v>99</v>
      </c>
      <c r="BK441" s="15" t="s">
        <v>99</v>
      </c>
      <c r="BL441" s="15" t="s">
        <v>99</v>
      </c>
      <c r="BM441" s="15" t="s">
        <v>99</v>
      </c>
      <c r="BN441" s="5" t="s">
        <v>3826</v>
      </c>
      <c r="BO441" s="5" t="s">
        <v>99</v>
      </c>
      <c r="BP441" s="5" t="s">
        <v>1220</v>
      </c>
      <c r="BQ441" s="5" t="s">
        <v>99</v>
      </c>
      <c r="BR441" s="5" t="s">
        <v>2087</v>
      </c>
      <c r="BS441" s="5" t="s">
        <v>112</v>
      </c>
      <c r="BT441" s="5" t="s">
        <v>3827</v>
      </c>
      <c r="BU441" s="5">
        <v>1.0</v>
      </c>
      <c r="BV441" s="5">
        <v>2.0</v>
      </c>
      <c r="BW441" s="5" t="s">
        <v>99</v>
      </c>
      <c r="BX441" s="5" t="s">
        <v>99</v>
      </c>
      <c r="BY441" s="5" t="s">
        <v>99</v>
      </c>
      <c r="BZ441" s="5" t="s">
        <v>99</v>
      </c>
      <c r="CA441" s="5" t="s">
        <v>99</v>
      </c>
      <c r="CB441" s="5" t="s">
        <v>99</v>
      </c>
      <c r="CC441" s="5" t="s">
        <v>99</v>
      </c>
      <c r="CD441" s="5" t="s">
        <v>99</v>
      </c>
      <c r="CE441" s="5" t="s">
        <v>99</v>
      </c>
      <c r="CF441" s="5" t="s">
        <v>112</v>
      </c>
      <c r="CG441" s="5" t="s">
        <v>99</v>
      </c>
      <c r="CH441" s="5" t="s">
        <v>99</v>
      </c>
      <c r="CI441" s="5" t="s">
        <v>99</v>
      </c>
      <c r="CJ441" s="5" t="s">
        <v>99</v>
      </c>
      <c r="CK441" s="32" t="s">
        <v>3828</v>
      </c>
      <c r="CL441" s="5" t="s">
        <v>99</v>
      </c>
      <c r="CM441" s="5" t="s">
        <v>99</v>
      </c>
      <c r="CN441" s="5" t="s">
        <v>99</v>
      </c>
      <c r="CO441" s="5" t="s">
        <v>99</v>
      </c>
      <c r="CP441" s="13" t="s">
        <v>3829</v>
      </c>
      <c r="CQ441" s="6"/>
      <c r="CR441" s="6"/>
      <c r="CS441" s="6"/>
      <c r="CT441" s="6"/>
      <c r="CU441" s="6"/>
      <c r="CV441" s="6"/>
      <c r="CW441" s="6"/>
      <c r="CX441" s="6"/>
      <c r="CY441" s="6"/>
      <c r="CZ441" s="6"/>
    </row>
    <row r="442">
      <c r="A442" s="5" t="s">
        <v>94</v>
      </c>
      <c r="B442" s="5" t="s">
        <v>3464</v>
      </c>
      <c r="C442" s="5" t="s">
        <v>3823</v>
      </c>
      <c r="D442" s="5">
        <v>30757.0</v>
      </c>
      <c r="E442" s="5" t="s">
        <v>3830</v>
      </c>
      <c r="F442" s="5">
        <v>2009.0</v>
      </c>
      <c r="G442" s="5" t="s">
        <v>129</v>
      </c>
      <c r="H442" s="5" t="s">
        <v>99</v>
      </c>
      <c r="I442" s="5" t="s">
        <v>130</v>
      </c>
      <c r="J442" s="5" t="s">
        <v>101</v>
      </c>
      <c r="K442" s="5" t="s">
        <v>102</v>
      </c>
      <c r="L442" s="5" t="s">
        <v>99</v>
      </c>
      <c r="M442" s="5" t="s">
        <v>209</v>
      </c>
      <c r="N442" s="5">
        <v>2.0</v>
      </c>
      <c r="O442" s="32" t="s">
        <v>3831</v>
      </c>
      <c r="P442" s="5" t="s">
        <v>3832</v>
      </c>
      <c r="Q442" s="5" t="s">
        <v>3833</v>
      </c>
      <c r="R442" s="5" t="s">
        <v>3834</v>
      </c>
      <c r="S442" s="5" t="s">
        <v>99</v>
      </c>
      <c r="T442" s="5" t="s">
        <v>99</v>
      </c>
      <c r="U442" s="5" t="s">
        <v>99</v>
      </c>
      <c r="V442" s="5" t="s">
        <v>99</v>
      </c>
      <c r="W442" s="5" t="s">
        <v>99</v>
      </c>
      <c r="X442" s="5">
        <v>200.0</v>
      </c>
      <c r="Y442" s="5" t="s">
        <v>99</v>
      </c>
      <c r="Z442" s="5" t="s">
        <v>161</v>
      </c>
      <c r="AA442" s="5" t="s">
        <v>99</v>
      </c>
      <c r="AB442" s="5" t="s">
        <v>99</v>
      </c>
      <c r="AC442" s="5" t="s">
        <v>859</v>
      </c>
      <c r="AD442" s="5" t="s">
        <v>624</v>
      </c>
      <c r="AE442" s="5" t="s">
        <v>99</v>
      </c>
      <c r="AF442" s="5" t="s">
        <v>99</v>
      </c>
      <c r="AG442" s="5" t="s">
        <v>99</v>
      </c>
      <c r="AH442" s="27">
        <f t="shared" ref="AH442:AH443" si="115">CONVERT(AI442, "ft", "m")</f>
        <v>45.72</v>
      </c>
      <c r="AI442" s="22">
        <v>150.0</v>
      </c>
      <c r="AJ442" s="24">
        <f t="shared" ref="AJ442:AJ443" si="116">CONVERT(AI442, "ft", "yd")</f>
        <v>50</v>
      </c>
      <c r="AK442" s="5" t="s">
        <v>99</v>
      </c>
      <c r="AL442" s="5">
        <v>1.0</v>
      </c>
      <c r="AM442" s="15">
        <v>6.5</v>
      </c>
      <c r="AN442" s="15" t="s">
        <v>99</v>
      </c>
      <c r="AO442" s="15" t="s">
        <v>99</v>
      </c>
      <c r="AP442" s="15" t="s">
        <v>99</v>
      </c>
      <c r="AQ442" s="15" t="s">
        <v>99</v>
      </c>
      <c r="AR442" s="15" t="s">
        <v>99</v>
      </c>
      <c r="AS442" s="15" t="s">
        <v>99</v>
      </c>
      <c r="AT442" s="15" t="s">
        <v>99</v>
      </c>
      <c r="AU442" s="15" t="s">
        <v>99</v>
      </c>
      <c r="AV442" s="5" t="s">
        <v>491</v>
      </c>
      <c r="AW442" s="5" t="s">
        <v>99</v>
      </c>
      <c r="AX442" s="5" t="s">
        <v>99</v>
      </c>
      <c r="AY442" s="5" t="s">
        <v>99</v>
      </c>
      <c r="AZ442" s="5" t="s">
        <v>1176</v>
      </c>
      <c r="BA442" s="5" t="s">
        <v>99</v>
      </c>
      <c r="BB442" s="5" t="s">
        <v>99</v>
      </c>
      <c r="BC442" s="5" t="s">
        <v>99</v>
      </c>
      <c r="BD442" s="5" t="s">
        <v>99</v>
      </c>
      <c r="BE442" s="5" t="s">
        <v>745</v>
      </c>
      <c r="BF442" s="5" t="s">
        <v>99</v>
      </c>
      <c r="BG442" s="5" t="s">
        <v>99</v>
      </c>
      <c r="BH442" s="5" t="s">
        <v>99</v>
      </c>
      <c r="BI442" s="5" t="s">
        <v>746</v>
      </c>
      <c r="BJ442" s="5" t="s">
        <v>681</v>
      </c>
      <c r="BK442" s="5" t="s">
        <v>99</v>
      </c>
      <c r="BL442" s="5" t="s">
        <v>99</v>
      </c>
      <c r="BM442" s="5" t="s">
        <v>99</v>
      </c>
      <c r="BN442" s="5" t="s">
        <v>3835</v>
      </c>
      <c r="BO442" s="5" t="s">
        <v>99</v>
      </c>
      <c r="BP442" s="5" t="s">
        <v>3836</v>
      </c>
      <c r="BQ442" s="5" t="s">
        <v>113</v>
      </c>
      <c r="BR442" s="5" t="s">
        <v>99</v>
      </c>
      <c r="BS442" s="5" t="s">
        <v>99</v>
      </c>
      <c r="BT442" s="5" t="s">
        <v>99</v>
      </c>
      <c r="BU442" s="5" t="s">
        <v>99</v>
      </c>
      <c r="BV442" s="5" t="s">
        <v>99</v>
      </c>
      <c r="BW442" s="5" t="s">
        <v>99</v>
      </c>
      <c r="BX442" s="5" t="s">
        <v>99</v>
      </c>
      <c r="BY442" s="5" t="s">
        <v>99</v>
      </c>
      <c r="BZ442" s="5" t="s">
        <v>99</v>
      </c>
      <c r="CA442" s="5" t="s">
        <v>99</v>
      </c>
      <c r="CB442" s="5" t="s">
        <v>99</v>
      </c>
      <c r="CC442" s="5" t="s">
        <v>99</v>
      </c>
      <c r="CD442" s="5" t="s">
        <v>99</v>
      </c>
      <c r="CE442" s="5" t="s">
        <v>99</v>
      </c>
      <c r="CF442" s="5" t="s">
        <v>99</v>
      </c>
      <c r="CG442" s="5" t="s">
        <v>99</v>
      </c>
      <c r="CH442" s="5" t="s">
        <v>99</v>
      </c>
      <c r="CI442" s="5" t="s">
        <v>99</v>
      </c>
      <c r="CJ442" s="5" t="s">
        <v>99</v>
      </c>
      <c r="CK442" s="32" t="s">
        <v>3837</v>
      </c>
      <c r="CL442" s="5" t="s">
        <v>99</v>
      </c>
      <c r="CM442" s="5" t="s">
        <v>99</v>
      </c>
      <c r="CN442" s="5" t="s">
        <v>3838</v>
      </c>
      <c r="CO442" s="5" t="s">
        <v>99</v>
      </c>
      <c r="CP442" s="13" t="s">
        <v>3839</v>
      </c>
      <c r="CQ442" s="6"/>
      <c r="CR442" s="6"/>
      <c r="CS442" s="6"/>
      <c r="CT442" s="6"/>
      <c r="CU442" s="6"/>
      <c r="CV442" s="6"/>
      <c r="CW442" s="6"/>
      <c r="CX442" s="6"/>
      <c r="CY442" s="6"/>
      <c r="CZ442" s="6"/>
    </row>
    <row r="443">
      <c r="A443" s="5" t="s">
        <v>94</v>
      </c>
      <c r="B443" s="5" t="s">
        <v>3464</v>
      </c>
      <c r="C443" s="5" t="s">
        <v>3840</v>
      </c>
      <c r="D443" s="5">
        <v>450.0</v>
      </c>
      <c r="E443" s="5" t="s">
        <v>99</v>
      </c>
      <c r="F443" s="5">
        <v>2000.0</v>
      </c>
      <c r="G443" s="5" t="s">
        <v>129</v>
      </c>
      <c r="H443" s="16">
        <v>45484.0</v>
      </c>
      <c r="I443" s="5" t="s">
        <v>130</v>
      </c>
      <c r="J443" s="5" t="s">
        <v>118</v>
      </c>
      <c r="K443" s="5" t="s">
        <v>3496</v>
      </c>
      <c r="L443" s="5" t="s">
        <v>99</v>
      </c>
      <c r="M443" s="5" t="s">
        <v>3508</v>
      </c>
      <c r="N443" s="5">
        <v>3.0</v>
      </c>
      <c r="O443" s="32" t="s">
        <v>3841</v>
      </c>
      <c r="P443" s="5" t="s">
        <v>3842</v>
      </c>
      <c r="Q443" s="5" t="s">
        <v>3833</v>
      </c>
      <c r="R443" s="5" t="s">
        <v>3843</v>
      </c>
      <c r="S443" s="5" t="s">
        <v>3844</v>
      </c>
      <c r="T443" s="5">
        <v>35.893176</v>
      </c>
      <c r="U443" s="5">
        <v>-81.974698</v>
      </c>
      <c r="V443" s="6"/>
      <c r="W443" s="5">
        <v>2881.0</v>
      </c>
      <c r="X443" s="5">
        <v>230.0</v>
      </c>
      <c r="Y443" s="5">
        <v>55.0</v>
      </c>
      <c r="Z443" s="5" t="s">
        <v>161</v>
      </c>
      <c r="AA443" s="5" t="s">
        <v>135</v>
      </c>
      <c r="AB443" s="5" t="s">
        <v>99</v>
      </c>
      <c r="AC443" s="5" t="s">
        <v>3845</v>
      </c>
      <c r="AD443" s="5" t="s">
        <v>511</v>
      </c>
      <c r="AE443" s="5" t="s">
        <v>99</v>
      </c>
      <c r="AF443" s="5" t="s">
        <v>99</v>
      </c>
      <c r="AG443" s="5">
        <v>30.0</v>
      </c>
      <c r="AH443" s="27">
        <f t="shared" si="115"/>
        <v>1609.344</v>
      </c>
      <c r="AI443" s="22">
        <v>5280.0</v>
      </c>
      <c r="AJ443" s="24">
        <f t="shared" si="116"/>
        <v>1760</v>
      </c>
      <c r="AK443" s="5" t="s">
        <v>99</v>
      </c>
      <c r="AL443" s="5" t="s">
        <v>99</v>
      </c>
      <c r="AM443" s="5" t="s">
        <v>99</v>
      </c>
      <c r="AN443" s="5" t="s">
        <v>99</v>
      </c>
      <c r="AO443" s="5" t="s">
        <v>99</v>
      </c>
      <c r="AP443" s="5" t="s">
        <v>99</v>
      </c>
      <c r="AQ443" s="5" t="s">
        <v>99</v>
      </c>
      <c r="AR443" s="5" t="s">
        <v>99</v>
      </c>
      <c r="AS443" s="5" t="s">
        <v>99</v>
      </c>
      <c r="AT443" s="5" t="s">
        <v>99</v>
      </c>
      <c r="AU443" s="5" t="s">
        <v>99</v>
      </c>
      <c r="AV443" s="5" t="s">
        <v>99</v>
      </c>
      <c r="AW443" s="5" t="s">
        <v>99</v>
      </c>
      <c r="AX443" s="5" t="s">
        <v>99</v>
      </c>
      <c r="AY443" s="5" t="s">
        <v>99</v>
      </c>
      <c r="AZ443" s="5" t="s">
        <v>99</v>
      </c>
      <c r="BA443" s="5" t="s">
        <v>99</v>
      </c>
      <c r="BB443" s="5" t="s">
        <v>99</v>
      </c>
      <c r="BC443" s="5" t="s">
        <v>99</v>
      </c>
      <c r="BD443" s="5" t="s">
        <v>99</v>
      </c>
      <c r="BE443" s="5" t="s">
        <v>99</v>
      </c>
      <c r="BF443" s="5" t="s">
        <v>99</v>
      </c>
      <c r="BG443" s="5" t="s">
        <v>99</v>
      </c>
      <c r="BH443" s="5" t="s">
        <v>99</v>
      </c>
      <c r="BI443" s="5" t="s">
        <v>99</v>
      </c>
      <c r="BJ443" s="5" t="s">
        <v>99</v>
      </c>
      <c r="BK443" s="5" t="s">
        <v>99</v>
      </c>
      <c r="BL443" s="5" t="s">
        <v>99</v>
      </c>
      <c r="BM443" s="5" t="s">
        <v>99</v>
      </c>
      <c r="BN443" s="5" t="s">
        <v>99</v>
      </c>
      <c r="BO443" s="5" t="s">
        <v>99</v>
      </c>
      <c r="BP443" s="5" t="s">
        <v>99</v>
      </c>
      <c r="BQ443" s="5" t="s">
        <v>99</v>
      </c>
      <c r="BR443" s="5" t="s">
        <v>3846</v>
      </c>
      <c r="BS443" s="5" t="s">
        <v>99</v>
      </c>
      <c r="BT443" s="5" t="s">
        <v>99</v>
      </c>
      <c r="BU443" s="5" t="s">
        <v>99</v>
      </c>
      <c r="BV443" s="5" t="s">
        <v>99</v>
      </c>
      <c r="BW443" s="5" t="s">
        <v>99</v>
      </c>
      <c r="BX443" s="5" t="s">
        <v>99</v>
      </c>
      <c r="BY443" s="5" t="s">
        <v>99</v>
      </c>
      <c r="BZ443" s="5" t="s">
        <v>99</v>
      </c>
      <c r="CA443" s="5" t="s">
        <v>99</v>
      </c>
      <c r="CB443" s="5" t="s">
        <v>99</v>
      </c>
      <c r="CC443" s="5" t="s">
        <v>99</v>
      </c>
      <c r="CD443" s="5" t="s">
        <v>99</v>
      </c>
      <c r="CE443" s="5" t="s">
        <v>99</v>
      </c>
      <c r="CF443" s="5" t="s">
        <v>99</v>
      </c>
      <c r="CG443" s="5" t="s">
        <v>99</v>
      </c>
      <c r="CH443" s="5" t="s">
        <v>99</v>
      </c>
      <c r="CI443" s="5" t="s">
        <v>99</v>
      </c>
      <c r="CJ443" s="5" t="s">
        <v>99</v>
      </c>
      <c r="CK443" s="5" t="s">
        <v>99</v>
      </c>
      <c r="CL443" s="5" t="s">
        <v>112</v>
      </c>
      <c r="CM443" s="5" t="s">
        <v>99</v>
      </c>
      <c r="CN443" s="5" t="s">
        <v>99</v>
      </c>
      <c r="CO443" s="5" t="s">
        <v>99</v>
      </c>
      <c r="CP443" s="13" t="s">
        <v>3847</v>
      </c>
      <c r="CQ443" s="6"/>
      <c r="CR443" s="6"/>
      <c r="CS443" s="6"/>
      <c r="CT443" s="6"/>
      <c r="CU443" s="6"/>
      <c r="CV443" s="6"/>
      <c r="CW443" s="6"/>
      <c r="CX443" s="6"/>
      <c r="CY443" s="6"/>
      <c r="CZ443" s="6"/>
    </row>
    <row r="444">
      <c r="A444" s="5" t="s">
        <v>94</v>
      </c>
      <c r="B444" s="5" t="s">
        <v>3464</v>
      </c>
      <c r="C444" s="5" t="s">
        <v>3848</v>
      </c>
      <c r="D444" s="5">
        <v>15492.0</v>
      </c>
      <c r="E444" s="5" t="s">
        <v>3635</v>
      </c>
      <c r="F444" s="5">
        <v>1990.0</v>
      </c>
      <c r="G444" s="5" t="s">
        <v>157</v>
      </c>
      <c r="H444" s="5" t="s">
        <v>99</v>
      </c>
      <c r="I444" s="5" t="s">
        <v>144</v>
      </c>
      <c r="J444" s="5" t="s">
        <v>101</v>
      </c>
      <c r="K444" s="5" t="s">
        <v>102</v>
      </c>
      <c r="L444" s="5" t="s">
        <v>99</v>
      </c>
      <c r="M444" s="5" t="s">
        <v>209</v>
      </c>
      <c r="N444" s="5" t="s">
        <v>99</v>
      </c>
      <c r="O444" s="32" t="s">
        <v>3849</v>
      </c>
      <c r="P444" s="5" t="s">
        <v>3850</v>
      </c>
      <c r="Q444" s="5" t="s">
        <v>3851</v>
      </c>
      <c r="R444" s="5" t="s">
        <v>3852</v>
      </c>
      <c r="S444" s="5" t="s">
        <v>99</v>
      </c>
      <c r="T444" s="5" t="s">
        <v>99</v>
      </c>
      <c r="U444" s="5" t="s">
        <v>99</v>
      </c>
      <c r="V444" s="5" t="s">
        <v>99</v>
      </c>
      <c r="W444" s="5" t="s">
        <v>99</v>
      </c>
      <c r="X444" s="5">
        <v>1000.0</v>
      </c>
      <c r="Y444" s="5" t="s">
        <v>99</v>
      </c>
      <c r="Z444" s="5" t="s">
        <v>161</v>
      </c>
      <c r="AA444" s="5" t="s">
        <v>99</v>
      </c>
      <c r="AB444" s="5" t="s">
        <v>99</v>
      </c>
      <c r="AC444" s="5" t="s">
        <v>279</v>
      </c>
      <c r="AD444" s="5" t="s">
        <v>267</v>
      </c>
      <c r="AE444" s="5" t="s">
        <v>99</v>
      </c>
      <c r="AF444" s="5" t="s">
        <v>99</v>
      </c>
      <c r="AG444" s="5" t="s">
        <v>99</v>
      </c>
      <c r="AH444" s="5" t="s">
        <v>99</v>
      </c>
      <c r="AI444" s="5" t="s">
        <v>99</v>
      </c>
      <c r="AJ444" s="5" t="s">
        <v>99</v>
      </c>
      <c r="AK444" s="5" t="s">
        <v>99</v>
      </c>
      <c r="AL444" s="5">
        <v>1.0</v>
      </c>
      <c r="AM444" s="5" t="s">
        <v>99</v>
      </c>
      <c r="AN444" s="5" t="s">
        <v>99</v>
      </c>
      <c r="AO444" s="5" t="s">
        <v>99</v>
      </c>
      <c r="AP444" s="5" t="s">
        <v>99</v>
      </c>
      <c r="AQ444" s="5" t="s">
        <v>99</v>
      </c>
      <c r="AR444" s="5" t="s">
        <v>99</v>
      </c>
      <c r="AS444" s="5" t="s">
        <v>99</v>
      </c>
      <c r="AT444" s="5" t="s">
        <v>99</v>
      </c>
      <c r="AU444" s="5" t="s">
        <v>99</v>
      </c>
      <c r="AV444" s="5" t="s">
        <v>164</v>
      </c>
      <c r="AW444" s="5" t="s">
        <v>99</v>
      </c>
      <c r="AX444" s="5" t="s">
        <v>99</v>
      </c>
      <c r="AY444" s="5" t="s">
        <v>99</v>
      </c>
      <c r="AZ444" s="5" t="s">
        <v>99</v>
      </c>
      <c r="BA444" s="5" t="s">
        <v>99</v>
      </c>
      <c r="BB444" s="5" t="s">
        <v>99</v>
      </c>
      <c r="BC444" s="5" t="s">
        <v>99</v>
      </c>
      <c r="BD444" s="5" t="s">
        <v>99</v>
      </c>
      <c r="BE444" s="5" t="s">
        <v>99</v>
      </c>
      <c r="BF444" s="5" t="s">
        <v>99</v>
      </c>
      <c r="BG444" s="5" t="s">
        <v>99</v>
      </c>
      <c r="BH444" s="5" t="s">
        <v>99</v>
      </c>
      <c r="BI444" s="5" t="s">
        <v>99</v>
      </c>
      <c r="BJ444" s="5" t="s">
        <v>99</v>
      </c>
      <c r="BK444" s="5" t="s">
        <v>99</v>
      </c>
      <c r="BL444" s="5" t="s">
        <v>3853</v>
      </c>
      <c r="BM444" s="5" t="s">
        <v>99</v>
      </c>
      <c r="BN444" s="5" t="s">
        <v>209</v>
      </c>
      <c r="BO444" s="5" t="s">
        <v>99</v>
      </c>
      <c r="BP444" s="5" t="s">
        <v>3854</v>
      </c>
      <c r="BQ444" s="5" t="s">
        <v>113</v>
      </c>
      <c r="BR444" s="5" t="s">
        <v>99</v>
      </c>
      <c r="BS444" s="5" t="s">
        <v>99</v>
      </c>
      <c r="BT444" s="5" t="s">
        <v>99</v>
      </c>
      <c r="BU444" s="5" t="s">
        <v>99</v>
      </c>
      <c r="BV444" s="5" t="s">
        <v>99</v>
      </c>
      <c r="BW444" s="5" t="s">
        <v>99</v>
      </c>
      <c r="BX444" s="5" t="s">
        <v>99</v>
      </c>
      <c r="BY444" s="5" t="s">
        <v>99</v>
      </c>
      <c r="BZ444" s="5" t="s">
        <v>99</v>
      </c>
      <c r="CA444" s="5" t="s">
        <v>99</v>
      </c>
      <c r="CB444" s="5" t="s">
        <v>99</v>
      </c>
      <c r="CC444" s="5" t="s">
        <v>99</v>
      </c>
      <c r="CD444" s="5" t="s">
        <v>99</v>
      </c>
      <c r="CE444" s="5" t="s">
        <v>99</v>
      </c>
      <c r="CF444" s="5" t="s">
        <v>99</v>
      </c>
      <c r="CG444" s="5" t="s">
        <v>99</v>
      </c>
      <c r="CH444" s="5" t="s">
        <v>99</v>
      </c>
      <c r="CI444" s="5" t="s">
        <v>99</v>
      </c>
      <c r="CJ444" s="5" t="s">
        <v>99</v>
      </c>
      <c r="CK444" s="32" t="s">
        <v>3855</v>
      </c>
      <c r="CL444" s="5" t="s">
        <v>99</v>
      </c>
      <c r="CM444" s="5" t="s">
        <v>99</v>
      </c>
      <c r="CN444" s="5" t="s">
        <v>99</v>
      </c>
      <c r="CO444" s="5" t="s">
        <v>99</v>
      </c>
      <c r="CP444" s="13" t="s">
        <v>3856</v>
      </c>
      <c r="CQ444" s="6"/>
      <c r="CR444" s="6"/>
      <c r="CS444" s="6"/>
      <c r="CT444" s="6"/>
      <c r="CU444" s="6"/>
      <c r="CV444" s="6"/>
      <c r="CW444" s="6"/>
      <c r="CX444" s="6"/>
      <c r="CY444" s="6"/>
      <c r="CZ444" s="6"/>
    </row>
    <row r="445">
      <c r="A445" s="5" t="s">
        <v>94</v>
      </c>
      <c r="B445" s="5" t="s">
        <v>3464</v>
      </c>
      <c r="C445" s="5" t="s">
        <v>3848</v>
      </c>
      <c r="D445" s="5">
        <v>8983.0</v>
      </c>
      <c r="E445" s="5" t="s">
        <v>99</v>
      </c>
      <c r="F445" s="5">
        <v>2004.0</v>
      </c>
      <c r="G445" s="5" t="s">
        <v>157</v>
      </c>
      <c r="H445" s="5" t="s">
        <v>99</v>
      </c>
      <c r="I445" s="5" t="s">
        <v>144</v>
      </c>
      <c r="J445" s="5" t="s">
        <v>101</v>
      </c>
      <c r="K445" s="5" t="s">
        <v>102</v>
      </c>
      <c r="L445" s="5" t="s">
        <v>99</v>
      </c>
      <c r="M445" s="5" t="s">
        <v>209</v>
      </c>
      <c r="N445" s="5">
        <v>2.0</v>
      </c>
      <c r="O445" s="32" t="s">
        <v>3857</v>
      </c>
      <c r="P445" s="5" t="s">
        <v>3858</v>
      </c>
      <c r="Q445" s="5" t="s">
        <v>3859</v>
      </c>
      <c r="R445" s="5" t="s">
        <v>99</v>
      </c>
      <c r="S445" s="5" t="s">
        <v>3858</v>
      </c>
      <c r="T445" s="5" t="s">
        <v>99</v>
      </c>
      <c r="U445" s="5" t="s">
        <v>99</v>
      </c>
      <c r="V445" s="6"/>
      <c r="W445" s="5" t="s">
        <v>99</v>
      </c>
      <c r="X445" s="5">
        <v>730.0</v>
      </c>
      <c r="Y445" s="5">
        <v>70.0</v>
      </c>
      <c r="Z445" s="5" t="s">
        <v>161</v>
      </c>
      <c r="AA445" s="5" t="s">
        <v>99</v>
      </c>
      <c r="AB445" s="5" t="s">
        <v>99</v>
      </c>
      <c r="AC445" s="5" t="s">
        <v>279</v>
      </c>
      <c r="AD445" s="5" t="s">
        <v>3860</v>
      </c>
      <c r="AE445" s="5" t="s">
        <v>99</v>
      </c>
      <c r="AF445" s="5" t="s">
        <v>99</v>
      </c>
      <c r="AG445" s="6">
        <f>6.5/60</f>
        <v>0.1083333333</v>
      </c>
      <c r="AH445" s="27">
        <f>CONVERT(AI445, "ft", "m")</f>
        <v>129.54</v>
      </c>
      <c r="AI445" s="22">
        <v>425.0</v>
      </c>
      <c r="AJ445" s="24">
        <f>CONVERT(AI445, "ft", "yd")</f>
        <v>141.6666667</v>
      </c>
      <c r="AK445" s="5" t="s">
        <v>99</v>
      </c>
      <c r="AL445" s="5">
        <v>1.0</v>
      </c>
      <c r="AM445" s="5">
        <v>7.5</v>
      </c>
      <c r="AN445" s="5" t="s">
        <v>99</v>
      </c>
      <c r="AO445" s="5" t="s">
        <v>99</v>
      </c>
      <c r="AP445" s="5" t="s">
        <v>99</v>
      </c>
      <c r="AQ445" s="5" t="s">
        <v>99</v>
      </c>
      <c r="AR445" s="5" t="s">
        <v>99</v>
      </c>
      <c r="AS445" s="5" t="s">
        <v>99</v>
      </c>
      <c r="AT445" s="5" t="s">
        <v>99</v>
      </c>
      <c r="AU445" s="5" t="s">
        <v>99</v>
      </c>
      <c r="AV445" s="5" t="s">
        <v>3861</v>
      </c>
      <c r="AW445" s="5" t="s">
        <v>99</v>
      </c>
      <c r="AX445" s="5" t="s">
        <v>99</v>
      </c>
      <c r="AY445" s="5" t="s">
        <v>99</v>
      </c>
      <c r="AZ445" s="5" t="s">
        <v>99</v>
      </c>
      <c r="BA445" s="5" t="s">
        <v>99</v>
      </c>
      <c r="BB445" s="5" t="s">
        <v>99</v>
      </c>
      <c r="BC445" s="5" t="s">
        <v>99</v>
      </c>
      <c r="BD445" s="5" t="s">
        <v>99</v>
      </c>
      <c r="BE445" s="5" t="s">
        <v>99</v>
      </c>
      <c r="BF445" s="5" t="s">
        <v>99</v>
      </c>
      <c r="BG445" s="5" t="s">
        <v>99</v>
      </c>
      <c r="BH445" s="5" t="s">
        <v>99</v>
      </c>
      <c r="BI445" s="5" t="s">
        <v>99</v>
      </c>
      <c r="BJ445" s="5" t="s">
        <v>681</v>
      </c>
      <c r="BK445" s="5" t="s">
        <v>99</v>
      </c>
      <c r="BL445" s="5" t="s">
        <v>99</v>
      </c>
      <c r="BM445" s="5" t="s">
        <v>99</v>
      </c>
      <c r="BN445" s="5" t="s">
        <v>3862</v>
      </c>
      <c r="BO445" s="5" t="s">
        <v>99</v>
      </c>
      <c r="BP445" s="5" t="s">
        <v>1514</v>
      </c>
      <c r="BQ445" s="5" t="s">
        <v>113</v>
      </c>
      <c r="BR445" s="5" t="s">
        <v>99</v>
      </c>
      <c r="BS445" s="5" t="s">
        <v>99</v>
      </c>
      <c r="BT445" s="5" t="s">
        <v>99</v>
      </c>
      <c r="BU445" s="5" t="s">
        <v>99</v>
      </c>
      <c r="BV445" s="5" t="s">
        <v>99</v>
      </c>
      <c r="BW445" s="5" t="s">
        <v>99</v>
      </c>
      <c r="BX445" s="5" t="s">
        <v>99</v>
      </c>
      <c r="BY445" s="5" t="s">
        <v>99</v>
      </c>
      <c r="BZ445" s="5" t="s">
        <v>99</v>
      </c>
      <c r="CA445" s="5" t="s">
        <v>99</v>
      </c>
      <c r="CB445" s="5" t="s">
        <v>99</v>
      </c>
      <c r="CC445" s="5" t="s">
        <v>99</v>
      </c>
      <c r="CD445" s="5" t="s">
        <v>99</v>
      </c>
      <c r="CE445" s="5" t="s">
        <v>99</v>
      </c>
      <c r="CF445" s="5" t="s">
        <v>99</v>
      </c>
      <c r="CG445" s="5" t="s">
        <v>99</v>
      </c>
      <c r="CH445" s="5" t="s">
        <v>99</v>
      </c>
      <c r="CI445" s="5" t="s">
        <v>99</v>
      </c>
      <c r="CJ445" s="5" t="s">
        <v>99</v>
      </c>
      <c r="CK445" s="32" t="s">
        <v>3863</v>
      </c>
      <c r="CL445" s="5" t="s">
        <v>99</v>
      </c>
      <c r="CM445" s="5" t="s">
        <v>99</v>
      </c>
      <c r="CN445" s="5" t="s">
        <v>99</v>
      </c>
      <c r="CO445" s="5" t="s">
        <v>99</v>
      </c>
      <c r="CP445" s="13" t="s">
        <v>3864</v>
      </c>
      <c r="CQ445" s="6"/>
      <c r="CR445" s="6"/>
      <c r="CS445" s="6"/>
      <c r="CT445" s="6"/>
      <c r="CU445" s="6"/>
      <c r="CV445" s="6"/>
      <c r="CW445" s="6"/>
      <c r="CX445" s="6"/>
      <c r="CY445" s="6"/>
      <c r="CZ445" s="6"/>
    </row>
    <row r="446">
      <c r="A446" s="5" t="s">
        <v>94</v>
      </c>
      <c r="B446" s="5" t="s">
        <v>3464</v>
      </c>
      <c r="C446" s="5" t="s">
        <v>3848</v>
      </c>
      <c r="D446" s="5">
        <v>27906.0</v>
      </c>
      <c r="E446" s="5" t="s">
        <v>3507</v>
      </c>
      <c r="F446" s="5" t="s">
        <v>3865</v>
      </c>
      <c r="G446" s="5" t="s">
        <v>117</v>
      </c>
      <c r="H446" s="5" t="s">
        <v>99</v>
      </c>
      <c r="I446" s="5" t="s">
        <v>100</v>
      </c>
      <c r="J446" s="5" t="s">
        <v>118</v>
      </c>
      <c r="K446" s="5" t="s">
        <v>618</v>
      </c>
      <c r="L446" s="5" t="s">
        <v>99</v>
      </c>
      <c r="M446" s="5" t="s">
        <v>99</v>
      </c>
      <c r="N446" s="5">
        <v>1.0</v>
      </c>
      <c r="O446" s="32" t="s">
        <v>3866</v>
      </c>
      <c r="P446" s="5" t="s">
        <v>99</v>
      </c>
      <c r="Q446" s="5" t="s">
        <v>3867</v>
      </c>
      <c r="R446" s="5" t="s">
        <v>3868</v>
      </c>
      <c r="S446" s="5" t="s">
        <v>3858</v>
      </c>
      <c r="T446" s="5" t="s">
        <v>99</v>
      </c>
      <c r="U446" s="5" t="s">
        <v>99</v>
      </c>
      <c r="V446" s="6"/>
      <c r="W446" s="5" t="s">
        <v>99</v>
      </c>
      <c r="X446" s="5">
        <v>330.0</v>
      </c>
      <c r="Y446" s="5">
        <v>17.0</v>
      </c>
      <c r="Z446" s="5" t="s">
        <v>99</v>
      </c>
      <c r="AA446" s="5" t="s">
        <v>99</v>
      </c>
      <c r="AB446" s="5" t="s">
        <v>99</v>
      </c>
      <c r="AC446" s="5" t="s">
        <v>3869</v>
      </c>
      <c r="AD446" s="5" t="s">
        <v>624</v>
      </c>
      <c r="AE446" s="5" t="s">
        <v>99</v>
      </c>
      <c r="AF446" s="5" t="s">
        <v>99</v>
      </c>
      <c r="AG446" s="5" t="s">
        <v>99</v>
      </c>
      <c r="AH446" s="5" t="s">
        <v>99</v>
      </c>
      <c r="AI446" s="5" t="s">
        <v>99</v>
      </c>
      <c r="AJ446" s="5" t="s">
        <v>99</v>
      </c>
      <c r="AK446" s="5" t="s">
        <v>99</v>
      </c>
      <c r="AL446" s="5">
        <v>1.0</v>
      </c>
      <c r="AM446" s="5" t="s">
        <v>99</v>
      </c>
      <c r="AN446" s="5" t="s">
        <v>99</v>
      </c>
      <c r="AO446" s="5" t="s">
        <v>99</v>
      </c>
      <c r="AP446" s="5" t="s">
        <v>99</v>
      </c>
      <c r="AQ446" s="5" t="s">
        <v>99</v>
      </c>
      <c r="AR446" s="5" t="s">
        <v>99</v>
      </c>
      <c r="AS446" s="5" t="s">
        <v>99</v>
      </c>
      <c r="AT446" s="5" t="s">
        <v>99</v>
      </c>
      <c r="AU446" s="5" t="s">
        <v>99</v>
      </c>
      <c r="AV446" s="5" t="s">
        <v>99</v>
      </c>
      <c r="AW446" s="5" t="s">
        <v>99</v>
      </c>
      <c r="AX446" s="5" t="s">
        <v>99</v>
      </c>
      <c r="AY446" s="5" t="s">
        <v>99</v>
      </c>
      <c r="AZ446" s="5" t="s">
        <v>99</v>
      </c>
      <c r="BA446" s="5" t="s">
        <v>99</v>
      </c>
      <c r="BB446" s="5" t="s">
        <v>99</v>
      </c>
      <c r="BC446" s="5" t="s">
        <v>99</v>
      </c>
      <c r="BD446" s="5" t="s">
        <v>99</v>
      </c>
      <c r="BE446" s="5" t="s">
        <v>99</v>
      </c>
      <c r="BF446" s="5" t="s">
        <v>99</v>
      </c>
      <c r="BG446" s="5" t="s">
        <v>99</v>
      </c>
      <c r="BH446" s="5" t="s">
        <v>99</v>
      </c>
      <c r="BI446" s="5" t="s">
        <v>99</v>
      </c>
      <c r="BJ446" s="5" t="s">
        <v>99</v>
      </c>
      <c r="BK446" s="5" t="s">
        <v>99</v>
      </c>
      <c r="BL446" s="5" t="s">
        <v>99</v>
      </c>
      <c r="BM446" s="5" t="s">
        <v>99</v>
      </c>
      <c r="BN446" s="5" t="s">
        <v>3870</v>
      </c>
      <c r="BO446" s="5" t="s">
        <v>99</v>
      </c>
      <c r="BP446" s="5" t="s">
        <v>99</v>
      </c>
      <c r="BQ446" s="5" t="s">
        <v>113</v>
      </c>
      <c r="BR446" s="5" t="s">
        <v>99</v>
      </c>
      <c r="BS446" s="5" t="s">
        <v>99</v>
      </c>
      <c r="BT446" s="5" t="s">
        <v>99</v>
      </c>
      <c r="BU446" s="5" t="s">
        <v>99</v>
      </c>
      <c r="BV446" s="5" t="s">
        <v>99</v>
      </c>
      <c r="BW446" s="5" t="s">
        <v>99</v>
      </c>
      <c r="BX446" s="5" t="s">
        <v>99</v>
      </c>
      <c r="BY446" s="5" t="s">
        <v>99</v>
      </c>
      <c r="BZ446" s="5" t="s">
        <v>99</v>
      </c>
      <c r="CA446" s="5" t="s">
        <v>99</v>
      </c>
      <c r="CB446" s="5" t="s">
        <v>99</v>
      </c>
      <c r="CC446" s="5" t="s">
        <v>99</v>
      </c>
      <c r="CD446" s="5" t="s">
        <v>99</v>
      </c>
      <c r="CE446" s="5" t="s">
        <v>99</v>
      </c>
      <c r="CF446" s="5" t="s">
        <v>99</v>
      </c>
      <c r="CG446" s="5" t="s">
        <v>99</v>
      </c>
      <c r="CH446" s="5" t="s">
        <v>99</v>
      </c>
      <c r="CI446" s="5" t="s">
        <v>99</v>
      </c>
      <c r="CJ446" s="5" t="s">
        <v>99</v>
      </c>
      <c r="CK446" s="32" t="s">
        <v>3871</v>
      </c>
      <c r="CL446" s="5" t="s">
        <v>99</v>
      </c>
      <c r="CM446" s="5" t="s">
        <v>99</v>
      </c>
      <c r="CN446" s="5" t="s">
        <v>99</v>
      </c>
      <c r="CO446" s="5" t="s">
        <v>112</v>
      </c>
      <c r="CP446" s="13" t="s">
        <v>3872</v>
      </c>
      <c r="CQ446" s="6"/>
      <c r="CR446" s="6"/>
      <c r="CS446" s="6"/>
      <c r="CT446" s="6"/>
      <c r="CU446" s="6"/>
      <c r="CV446" s="6"/>
      <c r="CW446" s="6"/>
      <c r="CX446" s="6"/>
      <c r="CY446" s="6"/>
      <c r="CZ446" s="6"/>
    </row>
    <row r="447">
      <c r="A447" s="5" t="s">
        <v>94</v>
      </c>
      <c r="B447" s="5" t="s">
        <v>3464</v>
      </c>
      <c r="C447" s="5" t="s">
        <v>3848</v>
      </c>
      <c r="D447" s="5">
        <v>41040.0</v>
      </c>
      <c r="E447" s="5" t="s">
        <v>3466</v>
      </c>
      <c r="F447" s="5">
        <v>2011.0</v>
      </c>
      <c r="G447" s="5" t="s">
        <v>485</v>
      </c>
      <c r="H447" s="5" t="s">
        <v>99</v>
      </c>
      <c r="I447" s="5" t="s">
        <v>130</v>
      </c>
      <c r="J447" s="5" t="s">
        <v>118</v>
      </c>
      <c r="K447" s="5" t="s">
        <v>618</v>
      </c>
      <c r="L447" s="5" t="s">
        <v>99</v>
      </c>
      <c r="M447" s="5" t="s">
        <v>3873</v>
      </c>
      <c r="N447" s="5">
        <v>6.0</v>
      </c>
      <c r="O447" s="32" t="s">
        <v>3874</v>
      </c>
      <c r="P447" s="5" t="s">
        <v>3875</v>
      </c>
      <c r="Q447" s="5" t="s">
        <v>1095</v>
      </c>
      <c r="R447" s="5">
        <v>109.0</v>
      </c>
      <c r="S447" s="5" t="s">
        <v>3858</v>
      </c>
      <c r="T447" s="5">
        <v>35.438647</v>
      </c>
      <c r="U447" s="5">
        <v>-80.072324</v>
      </c>
      <c r="V447" s="6"/>
      <c r="W447" s="5">
        <v>577.0</v>
      </c>
      <c r="X447" s="5">
        <v>100.0</v>
      </c>
      <c r="Y447" s="5">
        <v>41.0</v>
      </c>
      <c r="Z447" s="5" t="s">
        <v>99</v>
      </c>
      <c r="AA447" s="5" t="s">
        <v>150</v>
      </c>
      <c r="AB447" s="5">
        <v>7.0</v>
      </c>
      <c r="AC447" s="5" t="s">
        <v>561</v>
      </c>
      <c r="AD447" s="5" t="s">
        <v>3876</v>
      </c>
      <c r="AE447" s="5" t="s">
        <v>99</v>
      </c>
      <c r="AF447" s="5" t="s">
        <v>99</v>
      </c>
      <c r="AG447" s="5" t="s">
        <v>99</v>
      </c>
      <c r="AH447" s="5" t="s">
        <v>99</v>
      </c>
      <c r="AI447" s="5" t="s">
        <v>99</v>
      </c>
      <c r="AJ447" s="5" t="s">
        <v>99</v>
      </c>
      <c r="AK447" s="5" t="s">
        <v>99</v>
      </c>
      <c r="AL447" s="5">
        <v>1.0</v>
      </c>
      <c r="AM447" s="5" t="s">
        <v>99</v>
      </c>
      <c r="AN447" s="5" t="s">
        <v>99</v>
      </c>
      <c r="AO447" s="5" t="s">
        <v>99</v>
      </c>
      <c r="AP447" s="5" t="s">
        <v>99</v>
      </c>
      <c r="AQ447" s="5" t="s">
        <v>99</v>
      </c>
      <c r="AR447" s="5" t="s">
        <v>99</v>
      </c>
      <c r="AS447" s="5" t="s">
        <v>99</v>
      </c>
      <c r="AT447" s="5" t="s">
        <v>99</v>
      </c>
      <c r="AU447" s="5" t="s">
        <v>99</v>
      </c>
      <c r="AV447" s="5" t="s">
        <v>99</v>
      </c>
      <c r="AW447" s="5" t="s">
        <v>99</v>
      </c>
      <c r="AX447" s="5" t="s">
        <v>99</v>
      </c>
      <c r="AY447" s="5" t="s">
        <v>99</v>
      </c>
      <c r="AZ447" s="5" t="s">
        <v>99</v>
      </c>
      <c r="BA447" s="5" t="s">
        <v>99</v>
      </c>
      <c r="BB447" s="5" t="s">
        <v>99</v>
      </c>
      <c r="BC447" s="5" t="s">
        <v>99</v>
      </c>
      <c r="BD447" s="5" t="s">
        <v>99</v>
      </c>
      <c r="BE447" s="5" t="s">
        <v>99</v>
      </c>
      <c r="BF447" s="5" t="s">
        <v>99</v>
      </c>
      <c r="BG447" s="5" t="s">
        <v>99</v>
      </c>
      <c r="BH447" s="5" t="s">
        <v>99</v>
      </c>
      <c r="BI447" s="5" t="s">
        <v>99</v>
      </c>
      <c r="BJ447" s="5" t="s">
        <v>99</v>
      </c>
      <c r="BK447" s="5" t="s">
        <v>99</v>
      </c>
      <c r="BL447" s="5" t="s">
        <v>99</v>
      </c>
      <c r="BM447" s="5" t="s">
        <v>99</v>
      </c>
      <c r="BN447" s="5" t="s">
        <v>3877</v>
      </c>
      <c r="BO447" s="5" t="s">
        <v>99</v>
      </c>
      <c r="BP447" s="5" t="s">
        <v>1514</v>
      </c>
      <c r="BQ447" s="5" t="s">
        <v>113</v>
      </c>
      <c r="BR447" s="5" t="s">
        <v>99</v>
      </c>
      <c r="BS447" s="5" t="s">
        <v>99</v>
      </c>
      <c r="BT447" s="5" t="s">
        <v>99</v>
      </c>
      <c r="BU447" s="5" t="s">
        <v>99</v>
      </c>
      <c r="BV447" s="5" t="s">
        <v>99</v>
      </c>
      <c r="BW447" s="5" t="s">
        <v>99</v>
      </c>
      <c r="BX447" s="5" t="s">
        <v>99</v>
      </c>
      <c r="BY447" s="5" t="s">
        <v>99</v>
      </c>
      <c r="BZ447" s="5" t="s">
        <v>99</v>
      </c>
      <c r="CA447" s="5" t="s">
        <v>99</v>
      </c>
      <c r="CB447" s="5" t="s">
        <v>99</v>
      </c>
      <c r="CC447" s="5" t="s">
        <v>99</v>
      </c>
      <c r="CD447" s="5" t="s">
        <v>99</v>
      </c>
      <c r="CE447" s="5" t="s">
        <v>99</v>
      </c>
      <c r="CF447" s="5" t="s">
        <v>99</v>
      </c>
      <c r="CG447" s="5" t="s">
        <v>99</v>
      </c>
      <c r="CH447" s="5" t="s">
        <v>99</v>
      </c>
      <c r="CI447" s="5" t="s">
        <v>99</v>
      </c>
      <c r="CJ447" s="5" t="s">
        <v>99</v>
      </c>
      <c r="CK447" s="32" t="s">
        <v>3878</v>
      </c>
      <c r="CL447" s="5" t="s">
        <v>112</v>
      </c>
      <c r="CM447" s="5" t="s">
        <v>99</v>
      </c>
      <c r="CN447" s="5" t="s">
        <v>99</v>
      </c>
      <c r="CO447" s="5" t="s">
        <v>99</v>
      </c>
      <c r="CP447" s="13" t="s">
        <v>3879</v>
      </c>
      <c r="CQ447" s="6"/>
      <c r="CR447" s="6"/>
      <c r="CS447" s="6"/>
      <c r="CT447" s="6"/>
      <c r="CU447" s="6"/>
      <c r="CV447" s="6"/>
      <c r="CW447" s="6"/>
      <c r="CX447" s="6"/>
      <c r="CY447" s="6"/>
      <c r="CZ447" s="6"/>
    </row>
    <row r="448">
      <c r="A448" s="5" t="s">
        <v>94</v>
      </c>
      <c r="B448" s="5" t="s">
        <v>3464</v>
      </c>
      <c r="C448" s="5" t="s">
        <v>3848</v>
      </c>
      <c r="D448" s="5">
        <v>67540.0</v>
      </c>
      <c r="E448" s="5" t="s">
        <v>3507</v>
      </c>
      <c r="F448" s="5">
        <v>2014.0</v>
      </c>
      <c r="G448" s="5" t="s">
        <v>307</v>
      </c>
      <c r="H448" s="5">
        <v>15.0</v>
      </c>
      <c r="I448" s="5" t="s">
        <v>208</v>
      </c>
      <c r="J448" s="5" t="s">
        <v>118</v>
      </c>
      <c r="K448" s="5" t="s">
        <v>618</v>
      </c>
      <c r="L448" s="5" t="s">
        <v>99</v>
      </c>
      <c r="M448" s="5" t="s">
        <v>365</v>
      </c>
      <c r="N448" s="5">
        <v>1.0</v>
      </c>
      <c r="O448" s="32" t="s">
        <v>3880</v>
      </c>
      <c r="P448" s="5" t="s">
        <v>3881</v>
      </c>
      <c r="Q448" s="5" t="s">
        <v>1095</v>
      </c>
      <c r="R448" s="5" t="s">
        <v>3882</v>
      </c>
      <c r="S448" s="5" t="s">
        <v>3858</v>
      </c>
      <c r="T448" s="5" t="s">
        <v>99</v>
      </c>
      <c r="U448" s="5" t="s">
        <v>99</v>
      </c>
      <c r="V448" s="5" t="s">
        <v>99</v>
      </c>
      <c r="W448" s="5" t="s">
        <v>99</v>
      </c>
      <c r="X448" s="5">
        <v>1300.0</v>
      </c>
      <c r="Y448" s="5" t="s">
        <v>184</v>
      </c>
      <c r="Z448" s="5" t="s">
        <v>161</v>
      </c>
      <c r="AA448" s="5" t="s">
        <v>214</v>
      </c>
      <c r="AB448" s="5">
        <v>15.0</v>
      </c>
      <c r="AC448" s="5" t="s">
        <v>421</v>
      </c>
      <c r="AD448" s="5" t="s">
        <v>395</v>
      </c>
      <c r="AE448" s="5" t="s">
        <v>99</v>
      </c>
      <c r="AF448" s="5" t="s">
        <v>99</v>
      </c>
      <c r="AG448" s="5" t="s">
        <v>99</v>
      </c>
      <c r="AH448" s="15" t="s">
        <v>99</v>
      </c>
      <c r="AI448" s="15" t="s">
        <v>99</v>
      </c>
      <c r="AJ448" s="15" t="s">
        <v>99</v>
      </c>
      <c r="AK448" s="15" t="s">
        <v>99</v>
      </c>
      <c r="AL448" s="15" t="s">
        <v>99</v>
      </c>
      <c r="AM448" s="15" t="s">
        <v>99</v>
      </c>
      <c r="AN448" s="15" t="s">
        <v>99</v>
      </c>
      <c r="AO448" s="15" t="s">
        <v>99</v>
      </c>
      <c r="AP448" s="15" t="s">
        <v>99</v>
      </c>
      <c r="AQ448" s="15" t="s">
        <v>99</v>
      </c>
      <c r="AR448" s="15" t="s">
        <v>99</v>
      </c>
      <c r="AS448" s="15" t="s">
        <v>99</v>
      </c>
      <c r="AT448" s="15" t="s">
        <v>99</v>
      </c>
      <c r="AU448" s="15" t="s">
        <v>99</v>
      </c>
      <c r="AV448" s="15" t="s">
        <v>99</v>
      </c>
      <c r="AW448" s="15" t="s">
        <v>99</v>
      </c>
      <c r="AX448" s="15" t="s">
        <v>99</v>
      </c>
      <c r="AY448" s="15" t="s">
        <v>99</v>
      </c>
      <c r="AZ448" s="15" t="s">
        <v>99</v>
      </c>
      <c r="BA448" s="15" t="s">
        <v>99</v>
      </c>
      <c r="BB448" s="15" t="s">
        <v>99</v>
      </c>
      <c r="BC448" s="15" t="s">
        <v>99</v>
      </c>
      <c r="BD448" s="15" t="s">
        <v>99</v>
      </c>
      <c r="BE448" s="15" t="s">
        <v>99</v>
      </c>
      <c r="BF448" s="15" t="s">
        <v>99</v>
      </c>
      <c r="BG448" s="15" t="s">
        <v>99</v>
      </c>
      <c r="BH448" s="15" t="s">
        <v>99</v>
      </c>
      <c r="BI448" s="15" t="s">
        <v>99</v>
      </c>
      <c r="BJ448" s="15" t="s">
        <v>99</v>
      </c>
      <c r="BK448" s="15" t="s">
        <v>99</v>
      </c>
      <c r="BL448" s="15" t="s">
        <v>99</v>
      </c>
      <c r="BM448" s="15" t="s">
        <v>99</v>
      </c>
      <c r="BN448" s="5" t="s">
        <v>1555</v>
      </c>
      <c r="BO448" s="5" t="s">
        <v>99</v>
      </c>
      <c r="BP448" s="5" t="s">
        <v>99</v>
      </c>
      <c r="BQ448" s="5" t="s">
        <v>99</v>
      </c>
      <c r="BR448" s="5" t="s">
        <v>99</v>
      </c>
      <c r="BS448" s="5" t="s">
        <v>99</v>
      </c>
      <c r="BT448" s="5" t="s">
        <v>99</v>
      </c>
      <c r="BU448" s="5" t="s">
        <v>99</v>
      </c>
      <c r="BV448" s="5" t="s">
        <v>99</v>
      </c>
      <c r="BW448" s="5" t="s">
        <v>99</v>
      </c>
      <c r="BX448" s="5" t="s">
        <v>99</v>
      </c>
      <c r="BY448" s="5" t="s">
        <v>99</v>
      </c>
      <c r="BZ448" s="5" t="s">
        <v>99</v>
      </c>
      <c r="CA448" s="5" t="s">
        <v>99</v>
      </c>
      <c r="CB448" s="5" t="s">
        <v>99</v>
      </c>
      <c r="CC448" s="5" t="s">
        <v>99</v>
      </c>
      <c r="CD448" s="5" t="s">
        <v>99</v>
      </c>
      <c r="CE448" s="5" t="s">
        <v>99</v>
      </c>
      <c r="CF448" s="5" t="s">
        <v>99</v>
      </c>
      <c r="CG448" s="5" t="s">
        <v>99</v>
      </c>
      <c r="CH448" s="5" t="s">
        <v>99</v>
      </c>
      <c r="CI448" s="5" t="s">
        <v>99</v>
      </c>
      <c r="CJ448" s="5" t="s">
        <v>3883</v>
      </c>
      <c r="CK448" s="32" t="s">
        <v>3884</v>
      </c>
      <c r="CL448" s="5" t="s">
        <v>99</v>
      </c>
      <c r="CM448" s="5" t="s">
        <v>99</v>
      </c>
      <c r="CN448" s="5" t="s">
        <v>99</v>
      </c>
      <c r="CO448" s="5" t="s">
        <v>99</v>
      </c>
      <c r="CP448" s="13" t="s">
        <v>3885</v>
      </c>
      <c r="CQ448" s="6"/>
      <c r="CR448" s="6"/>
      <c r="CS448" s="6"/>
      <c r="CT448" s="6"/>
      <c r="CU448" s="6"/>
      <c r="CV448" s="6"/>
      <c r="CW448" s="6"/>
      <c r="CX448" s="6"/>
      <c r="CY448" s="6"/>
      <c r="CZ448" s="6"/>
    </row>
    <row r="449">
      <c r="A449" s="5" t="s">
        <v>94</v>
      </c>
      <c r="B449" s="5" t="s">
        <v>3464</v>
      </c>
      <c r="C449" s="5" t="s">
        <v>3848</v>
      </c>
      <c r="D449" s="5">
        <v>47026.0</v>
      </c>
      <c r="E449" s="5" t="s">
        <v>3466</v>
      </c>
      <c r="F449" s="5">
        <v>2014.0</v>
      </c>
      <c r="G449" s="5" t="s">
        <v>234</v>
      </c>
      <c r="H449" s="5">
        <v>8.0</v>
      </c>
      <c r="I449" s="5" t="s">
        <v>130</v>
      </c>
      <c r="J449" s="5" t="s">
        <v>118</v>
      </c>
      <c r="K449" s="5" t="s">
        <v>618</v>
      </c>
      <c r="L449" s="5" t="s">
        <v>99</v>
      </c>
      <c r="M449" s="5" t="s">
        <v>365</v>
      </c>
      <c r="N449" s="5">
        <v>1.0</v>
      </c>
      <c r="O449" s="32" t="s">
        <v>3886</v>
      </c>
      <c r="P449" s="32" t="s">
        <v>3887</v>
      </c>
      <c r="Q449" s="5" t="s">
        <v>1095</v>
      </c>
      <c r="R449" s="5" t="s">
        <v>3868</v>
      </c>
      <c r="S449" s="5" t="s">
        <v>3858</v>
      </c>
      <c r="T449" s="5" t="s">
        <v>99</v>
      </c>
      <c r="U449" s="5" t="s">
        <v>99</v>
      </c>
      <c r="V449" s="5" t="s">
        <v>99</v>
      </c>
      <c r="W449" s="5" t="s">
        <v>99</v>
      </c>
      <c r="X449" s="5">
        <v>2000.0</v>
      </c>
      <c r="Y449" s="5">
        <v>45.0</v>
      </c>
      <c r="Z449" s="5" t="s">
        <v>161</v>
      </c>
      <c r="AA449" s="5" t="s">
        <v>278</v>
      </c>
      <c r="AB449" s="5">
        <v>96.0</v>
      </c>
      <c r="AC449" s="5" t="s">
        <v>421</v>
      </c>
      <c r="AD449" s="5" t="s">
        <v>99</v>
      </c>
      <c r="AE449" s="5" t="s">
        <v>99</v>
      </c>
      <c r="AF449" s="5" t="s">
        <v>99</v>
      </c>
      <c r="AG449" s="5">
        <v>240.0</v>
      </c>
      <c r="AH449" s="27">
        <f t="shared" ref="AH449:AH452" si="117">CONVERT(AI449, "ft", "m")</f>
        <v>30.48</v>
      </c>
      <c r="AI449" s="22">
        <v>100.0</v>
      </c>
      <c r="AJ449" s="24">
        <f t="shared" ref="AJ449:AJ452" si="118">CONVERT(AI449, "ft", "yd")</f>
        <v>33.33333333</v>
      </c>
      <c r="AK449" s="5" t="s">
        <v>99</v>
      </c>
      <c r="AL449" s="5">
        <v>1.0</v>
      </c>
      <c r="AM449" s="5" t="s">
        <v>99</v>
      </c>
      <c r="AN449" s="5" t="s">
        <v>99</v>
      </c>
      <c r="AO449" s="5" t="s">
        <v>99</v>
      </c>
      <c r="AP449" s="5" t="s">
        <v>99</v>
      </c>
      <c r="AQ449" s="5" t="s">
        <v>99</v>
      </c>
      <c r="AR449" s="5" t="s">
        <v>99</v>
      </c>
      <c r="AS449" s="5" t="s">
        <v>99</v>
      </c>
      <c r="AT449" s="5" t="s">
        <v>99</v>
      </c>
      <c r="AU449" s="5" t="s">
        <v>99</v>
      </c>
      <c r="AV449" s="5" t="s">
        <v>99</v>
      </c>
      <c r="AW449" s="5" t="s">
        <v>99</v>
      </c>
      <c r="AX449" s="5" t="s">
        <v>99</v>
      </c>
      <c r="AY449" s="5" t="s">
        <v>99</v>
      </c>
      <c r="AZ449" s="5" t="s">
        <v>99</v>
      </c>
      <c r="BA449" s="5" t="s">
        <v>99</v>
      </c>
      <c r="BB449" s="5" t="s">
        <v>99</v>
      </c>
      <c r="BC449" s="5" t="s">
        <v>99</v>
      </c>
      <c r="BD449" s="5" t="s">
        <v>99</v>
      </c>
      <c r="BE449" s="5" t="s">
        <v>99</v>
      </c>
      <c r="BF449" s="5" t="s">
        <v>99</v>
      </c>
      <c r="BG449" s="5" t="s">
        <v>99</v>
      </c>
      <c r="BH449" s="5" t="s">
        <v>99</v>
      </c>
      <c r="BI449" s="5" t="s">
        <v>99</v>
      </c>
      <c r="BJ449" s="5" t="s">
        <v>99</v>
      </c>
      <c r="BK449" s="5" t="s">
        <v>99</v>
      </c>
      <c r="BL449" s="5" t="s">
        <v>99</v>
      </c>
      <c r="BM449" s="5" t="s">
        <v>99</v>
      </c>
      <c r="BN449" s="5" t="s">
        <v>3888</v>
      </c>
      <c r="BO449" s="5" t="s">
        <v>99</v>
      </c>
      <c r="BP449" s="5" t="s">
        <v>1514</v>
      </c>
      <c r="BQ449" s="5" t="s">
        <v>99</v>
      </c>
      <c r="BR449" s="5" t="s">
        <v>1041</v>
      </c>
      <c r="BS449" s="5" t="s">
        <v>99</v>
      </c>
      <c r="BT449" s="5" t="s">
        <v>99</v>
      </c>
      <c r="BU449" s="5" t="s">
        <v>99</v>
      </c>
      <c r="BV449" s="5" t="s">
        <v>99</v>
      </c>
      <c r="BW449" s="5" t="s">
        <v>99</v>
      </c>
      <c r="BX449" s="5" t="s">
        <v>99</v>
      </c>
      <c r="BY449" s="5" t="s">
        <v>99</v>
      </c>
      <c r="BZ449" s="5" t="s">
        <v>99</v>
      </c>
      <c r="CA449" s="5" t="s">
        <v>99</v>
      </c>
      <c r="CB449" s="5" t="s">
        <v>99</v>
      </c>
      <c r="CC449" s="5" t="s">
        <v>99</v>
      </c>
      <c r="CD449" s="5" t="s">
        <v>99</v>
      </c>
      <c r="CE449" s="5" t="s">
        <v>99</v>
      </c>
      <c r="CF449" s="5" t="s">
        <v>99</v>
      </c>
      <c r="CG449" s="5" t="s">
        <v>99</v>
      </c>
      <c r="CH449" s="5" t="s">
        <v>99</v>
      </c>
      <c r="CI449" s="5" t="s">
        <v>99</v>
      </c>
      <c r="CJ449" s="5" t="s">
        <v>99</v>
      </c>
      <c r="CK449" s="32" t="s">
        <v>3889</v>
      </c>
      <c r="CL449" s="5" t="s">
        <v>99</v>
      </c>
      <c r="CM449" s="5" t="s">
        <v>99</v>
      </c>
      <c r="CN449" s="5" t="s">
        <v>99</v>
      </c>
      <c r="CO449" s="5" t="s">
        <v>99</v>
      </c>
      <c r="CP449" s="13" t="s">
        <v>3890</v>
      </c>
      <c r="CQ449" s="6"/>
      <c r="CR449" s="6"/>
      <c r="CS449" s="6"/>
      <c r="CT449" s="6"/>
      <c r="CU449" s="6"/>
      <c r="CV449" s="6"/>
      <c r="CW449" s="6"/>
      <c r="CX449" s="6"/>
      <c r="CY449" s="6"/>
      <c r="CZ449" s="6"/>
    </row>
    <row r="450">
      <c r="A450" s="5" t="s">
        <v>94</v>
      </c>
      <c r="B450" s="5" t="s">
        <v>3464</v>
      </c>
      <c r="C450" s="5" t="s">
        <v>3848</v>
      </c>
      <c r="D450" s="5">
        <v>49906.0</v>
      </c>
      <c r="E450" s="5" t="s">
        <v>3466</v>
      </c>
      <c r="F450" s="5">
        <v>2015.0</v>
      </c>
      <c r="G450" s="5" t="s">
        <v>129</v>
      </c>
      <c r="H450" s="5">
        <v>24.0</v>
      </c>
      <c r="I450" s="5" t="s">
        <v>130</v>
      </c>
      <c r="J450" s="5" t="s">
        <v>118</v>
      </c>
      <c r="K450" s="5" t="s">
        <v>319</v>
      </c>
      <c r="L450" s="5" t="s">
        <v>193</v>
      </c>
      <c r="M450" s="5" t="s">
        <v>99</v>
      </c>
      <c r="N450" s="5">
        <v>1.0</v>
      </c>
      <c r="O450" s="32" t="s">
        <v>3891</v>
      </c>
      <c r="P450" s="5" t="s">
        <v>3892</v>
      </c>
      <c r="Q450" s="5" t="s">
        <v>3893</v>
      </c>
      <c r="R450" s="5" t="s">
        <v>3894</v>
      </c>
      <c r="S450" s="5" t="s">
        <v>3858</v>
      </c>
      <c r="T450" s="5">
        <v>35.310723</v>
      </c>
      <c r="U450" s="5">
        <v>-80.043258</v>
      </c>
      <c r="V450" s="6"/>
      <c r="W450" s="5">
        <v>554.0</v>
      </c>
      <c r="X450" s="5">
        <v>1000.0</v>
      </c>
      <c r="Y450" s="5" t="s">
        <v>99</v>
      </c>
      <c r="Z450" s="5" t="s">
        <v>99</v>
      </c>
      <c r="AA450" s="5" t="s">
        <v>150</v>
      </c>
      <c r="AB450" s="5">
        <v>4.0</v>
      </c>
      <c r="AC450" s="5" t="s">
        <v>455</v>
      </c>
      <c r="AD450" s="5" t="s">
        <v>395</v>
      </c>
      <c r="AE450" s="5" t="s">
        <v>99</v>
      </c>
      <c r="AF450" s="5" t="s">
        <v>99</v>
      </c>
      <c r="AG450" s="6">
        <f>30+15+15</f>
        <v>60</v>
      </c>
      <c r="AH450" s="27">
        <f t="shared" si="117"/>
        <v>198.12</v>
      </c>
      <c r="AI450" s="22">
        <v>650.0</v>
      </c>
      <c r="AJ450" s="24">
        <f t="shared" si="118"/>
        <v>216.6666667</v>
      </c>
      <c r="AK450" s="5" t="s">
        <v>99</v>
      </c>
      <c r="AL450" s="5" t="s">
        <v>99</v>
      </c>
      <c r="AM450" s="5" t="s">
        <v>99</v>
      </c>
      <c r="AN450" s="5" t="s">
        <v>99</v>
      </c>
      <c r="AO450" s="5" t="s">
        <v>99</v>
      </c>
      <c r="AP450" s="5" t="s">
        <v>99</v>
      </c>
      <c r="AQ450" s="5" t="s">
        <v>99</v>
      </c>
      <c r="AR450" s="5" t="s">
        <v>99</v>
      </c>
      <c r="AS450" s="5" t="s">
        <v>99</v>
      </c>
      <c r="AT450" s="5" t="s">
        <v>99</v>
      </c>
      <c r="AU450" s="5" t="s">
        <v>99</v>
      </c>
      <c r="AV450" s="5" t="s">
        <v>99</v>
      </c>
      <c r="AW450" s="5" t="s">
        <v>99</v>
      </c>
      <c r="AX450" s="5" t="s">
        <v>99</v>
      </c>
      <c r="AY450" s="5" t="s">
        <v>99</v>
      </c>
      <c r="AZ450" s="5" t="s">
        <v>99</v>
      </c>
      <c r="BA450" s="5" t="s">
        <v>99</v>
      </c>
      <c r="BB450" s="5" t="s">
        <v>99</v>
      </c>
      <c r="BC450" s="5" t="s">
        <v>99</v>
      </c>
      <c r="BD450" s="5" t="s">
        <v>99</v>
      </c>
      <c r="BE450" s="5" t="s">
        <v>99</v>
      </c>
      <c r="BF450" s="5" t="s">
        <v>99</v>
      </c>
      <c r="BG450" s="5" t="s">
        <v>99</v>
      </c>
      <c r="BH450" s="5" t="s">
        <v>99</v>
      </c>
      <c r="BI450" s="5" t="s">
        <v>99</v>
      </c>
      <c r="BJ450" s="5" t="s">
        <v>99</v>
      </c>
      <c r="BK450" s="5" t="s">
        <v>99</v>
      </c>
      <c r="BL450" s="5" t="s">
        <v>99</v>
      </c>
      <c r="BM450" s="5" t="s">
        <v>99</v>
      </c>
      <c r="BN450" s="5" t="s">
        <v>99</v>
      </c>
      <c r="BO450" s="5" t="s">
        <v>99</v>
      </c>
      <c r="BP450" s="5" t="s">
        <v>99</v>
      </c>
      <c r="BQ450" s="5" t="s">
        <v>99</v>
      </c>
      <c r="BR450" s="5" t="s">
        <v>3895</v>
      </c>
      <c r="BS450" s="5" t="s">
        <v>112</v>
      </c>
      <c r="BT450" s="5" t="s">
        <v>3896</v>
      </c>
      <c r="BU450" s="5" t="s">
        <v>99</v>
      </c>
      <c r="BV450" s="5" t="s">
        <v>99</v>
      </c>
      <c r="BW450" s="5" t="s">
        <v>99</v>
      </c>
      <c r="BX450" s="5" t="s">
        <v>99</v>
      </c>
      <c r="BY450" s="5" t="s">
        <v>99</v>
      </c>
      <c r="BZ450" s="5" t="s">
        <v>99</v>
      </c>
      <c r="CA450" s="5" t="s">
        <v>99</v>
      </c>
      <c r="CB450" s="5" t="s">
        <v>99</v>
      </c>
      <c r="CC450" s="5" t="s">
        <v>99</v>
      </c>
      <c r="CD450" s="5" t="s">
        <v>99</v>
      </c>
      <c r="CE450" s="5" t="s">
        <v>99</v>
      </c>
      <c r="CF450" s="5" t="s">
        <v>99</v>
      </c>
      <c r="CG450" s="5" t="s">
        <v>99</v>
      </c>
      <c r="CH450" s="5" t="s">
        <v>99</v>
      </c>
      <c r="CI450" s="5" t="s">
        <v>99</v>
      </c>
      <c r="CJ450" s="5" t="s">
        <v>99</v>
      </c>
      <c r="CK450" s="32" t="s">
        <v>3897</v>
      </c>
      <c r="CL450" s="5" t="s">
        <v>112</v>
      </c>
      <c r="CM450" s="5" t="s">
        <v>99</v>
      </c>
      <c r="CN450" s="5" t="s">
        <v>99</v>
      </c>
      <c r="CO450" s="5" t="s">
        <v>99</v>
      </c>
      <c r="CP450" s="13" t="s">
        <v>3898</v>
      </c>
      <c r="CQ450" s="6"/>
      <c r="CR450" s="6"/>
      <c r="CS450" s="6"/>
      <c r="CT450" s="6"/>
      <c r="CU450" s="6"/>
      <c r="CV450" s="6"/>
      <c r="CW450" s="6"/>
      <c r="CX450" s="6"/>
      <c r="CY450" s="6"/>
      <c r="CZ450" s="6"/>
    </row>
    <row r="451">
      <c r="A451" s="5" t="s">
        <v>94</v>
      </c>
      <c r="B451" s="5" t="s">
        <v>3464</v>
      </c>
      <c r="C451" s="5" t="s">
        <v>3848</v>
      </c>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27">
        <f t="shared" si="117"/>
        <v>0.3048</v>
      </c>
      <c r="AI451" s="22">
        <v>1.0</v>
      </c>
      <c r="AJ451" s="24">
        <f t="shared" si="118"/>
        <v>0.3333333333</v>
      </c>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row>
    <row r="452">
      <c r="A452" s="5" t="s">
        <v>94</v>
      </c>
      <c r="B452" s="5" t="s">
        <v>3464</v>
      </c>
      <c r="C452" s="5" t="s">
        <v>3848</v>
      </c>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27">
        <f t="shared" si="117"/>
        <v>0.3048</v>
      </c>
      <c r="AI452" s="22">
        <v>1.0</v>
      </c>
      <c r="AJ452" s="24">
        <f t="shared" si="118"/>
        <v>0.3333333333</v>
      </c>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row>
    <row r="453">
      <c r="A453" s="5" t="s">
        <v>94</v>
      </c>
      <c r="B453" s="5" t="s">
        <v>3464</v>
      </c>
      <c r="C453" s="5" t="s">
        <v>3848</v>
      </c>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7"/>
      <c r="AI453" s="8"/>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row>
    <row r="454">
      <c r="A454" s="5" t="s">
        <v>94</v>
      </c>
      <c r="B454" s="5" t="s">
        <v>3464</v>
      </c>
      <c r="C454" s="5" t="s">
        <v>3848</v>
      </c>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7"/>
      <c r="AI454" s="8"/>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row>
    <row r="455">
      <c r="A455" s="5" t="s">
        <v>94</v>
      </c>
      <c r="B455" s="5" t="s">
        <v>3464</v>
      </c>
      <c r="C455" s="5" t="s">
        <v>3848</v>
      </c>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7"/>
      <c r="AI455" s="8"/>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row>
    <row r="456">
      <c r="A456" s="5" t="s">
        <v>94</v>
      </c>
      <c r="B456" s="5" t="s">
        <v>3464</v>
      </c>
      <c r="C456" s="5" t="s">
        <v>3848</v>
      </c>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7"/>
      <c r="AI456" s="8"/>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row>
    <row r="457">
      <c r="A457" s="5" t="s">
        <v>94</v>
      </c>
      <c r="B457" s="5" t="s">
        <v>3464</v>
      </c>
      <c r="C457" s="5" t="s">
        <v>3848</v>
      </c>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7"/>
      <c r="AI457" s="8"/>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row>
    <row r="458">
      <c r="A458" s="5" t="s">
        <v>94</v>
      </c>
      <c r="B458" s="5" t="s">
        <v>3464</v>
      </c>
      <c r="C458" s="5" t="s">
        <v>3848</v>
      </c>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7"/>
      <c r="AI458" s="8"/>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7"/>
      <c r="AI459" s="8"/>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7"/>
      <c r="AI460" s="8"/>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7"/>
      <c r="AI461" s="8"/>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7"/>
      <c r="AI462" s="8"/>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7"/>
      <c r="AI463" s="8"/>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7"/>
      <c r="AI464" s="8"/>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7"/>
      <c r="AI465" s="8"/>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7"/>
      <c r="AI466" s="8"/>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7"/>
      <c r="AI467" s="8"/>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7"/>
      <c r="AI468" s="8"/>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7"/>
      <c r="AI469" s="8"/>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7"/>
      <c r="AI470" s="8"/>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7"/>
      <c r="AI471" s="8"/>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7"/>
      <c r="AI472" s="8"/>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7"/>
      <c r="AI473" s="8"/>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7"/>
      <c r="AI474" s="8"/>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7"/>
      <c r="AI475" s="8"/>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7"/>
      <c r="AI476" s="8"/>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7"/>
      <c r="AI477" s="8"/>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7"/>
      <c r="AI478" s="8"/>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7"/>
      <c r="AI479" s="8"/>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7"/>
      <c r="AI480" s="8"/>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7"/>
      <c r="AI481" s="8"/>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7"/>
      <c r="AI482" s="8"/>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7"/>
      <c r="AI483" s="8"/>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7"/>
      <c r="AI484" s="8"/>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7"/>
      <c r="AI485" s="8"/>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7"/>
      <c r="AI486" s="8"/>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7"/>
      <c r="AI487" s="8"/>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7"/>
      <c r="AI488" s="8"/>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7"/>
      <c r="AI489" s="8"/>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7"/>
      <c r="AI490" s="8"/>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7"/>
      <c r="AI491" s="8"/>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7"/>
      <c r="AI492" s="8"/>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7"/>
      <c r="AI493" s="8"/>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7"/>
      <c r="AI494" s="8"/>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7"/>
      <c r="AI495" s="8"/>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7"/>
      <c r="AI496" s="8"/>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7"/>
      <c r="AI497" s="8"/>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7"/>
      <c r="AI498" s="8"/>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7"/>
      <c r="AI499" s="8"/>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7"/>
      <c r="AI500" s="8"/>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7"/>
      <c r="AI501" s="8"/>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7"/>
      <c r="AI502" s="8"/>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7"/>
      <c r="AI503" s="8"/>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7"/>
      <c r="AI504" s="8"/>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7"/>
      <c r="AI505" s="8"/>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7"/>
      <c r="AI506" s="8"/>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7"/>
      <c r="AI507" s="8"/>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7"/>
      <c r="AI508" s="8"/>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7"/>
      <c r="AI509" s="8"/>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7"/>
      <c r="AI510" s="8"/>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7"/>
      <c r="AI511" s="8"/>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7"/>
      <c r="AI512" s="8"/>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7"/>
      <c r="AI513" s="8"/>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7"/>
      <c r="AI514" s="8"/>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7"/>
      <c r="AI515" s="8"/>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7"/>
      <c r="AI516" s="8"/>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7"/>
      <c r="AI517" s="8"/>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7"/>
      <c r="AI518" s="8"/>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7"/>
      <c r="AI519" s="8"/>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7"/>
      <c r="AI520" s="8"/>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7"/>
      <c r="AI521" s="8"/>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7"/>
      <c r="AI522" s="8"/>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7"/>
      <c r="AI523" s="8"/>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7"/>
      <c r="AI524" s="8"/>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7"/>
      <c r="AI525" s="8"/>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7"/>
      <c r="AI526" s="8"/>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7"/>
      <c r="AI527" s="8"/>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7"/>
      <c r="AI528" s="8"/>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7"/>
      <c r="AI529" s="8"/>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7"/>
      <c r="AI530" s="8"/>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7"/>
      <c r="AI531" s="8"/>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7"/>
      <c r="AI532" s="8"/>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7"/>
      <c r="AI533" s="8"/>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7"/>
      <c r="AI534" s="8"/>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7"/>
      <c r="AI535" s="8"/>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7"/>
      <c r="AI536" s="8"/>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7"/>
      <c r="AI537" s="8"/>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7"/>
      <c r="AI538" s="8"/>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7"/>
      <c r="AI539" s="8"/>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7"/>
      <c r="AI540" s="8"/>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7"/>
      <c r="AI541" s="8"/>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7"/>
      <c r="AI542" s="8"/>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7"/>
      <c r="AI543" s="8"/>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7"/>
      <c r="AI544" s="8"/>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7"/>
      <c r="AI545" s="8"/>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7"/>
      <c r="AI546" s="8"/>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7"/>
      <c r="AI547" s="8"/>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7"/>
      <c r="AI548" s="8"/>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7"/>
      <c r="AI549" s="8"/>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7"/>
      <c r="AI550" s="8"/>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7"/>
      <c r="AI551" s="8"/>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7"/>
      <c r="AI552" s="8"/>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7"/>
      <c r="AI553" s="8"/>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7"/>
      <c r="AI554" s="8"/>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7"/>
      <c r="AI555" s="8"/>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7"/>
      <c r="AI556" s="8"/>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7"/>
      <c r="AI557" s="8"/>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7"/>
      <c r="AI558" s="8"/>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7"/>
      <c r="AI559" s="8"/>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7"/>
      <c r="AI560" s="8"/>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7"/>
      <c r="AI561" s="8"/>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7"/>
      <c r="AI562" s="8"/>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7"/>
      <c r="AI563" s="8"/>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7"/>
      <c r="AI564" s="8"/>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7"/>
      <c r="AI565" s="8"/>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7"/>
      <c r="AI566" s="8"/>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7"/>
      <c r="AI567" s="8"/>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7"/>
      <c r="AI568" s="8"/>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7"/>
      <c r="AI569" s="8"/>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7"/>
      <c r="AI570" s="8"/>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7"/>
      <c r="AI571" s="8"/>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7"/>
      <c r="AI572" s="8"/>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7"/>
      <c r="AI573" s="8"/>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7"/>
      <c r="AI574" s="8"/>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7"/>
      <c r="AI575" s="8"/>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7"/>
      <c r="AI576" s="8"/>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7"/>
      <c r="AI577" s="8"/>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7"/>
      <c r="AI578" s="8"/>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7"/>
      <c r="AI579" s="8"/>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7"/>
      <c r="AI580" s="8"/>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7"/>
      <c r="AI581" s="8"/>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7"/>
      <c r="AI582" s="8"/>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7"/>
      <c r="AI583" s="8"/>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7"/>
      <c r="AI584" s="8"/>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7"/>
      <c r="AI585" s="8"/>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7"/>
      <c r="AI586" s="8"/>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7"/>
      <c r="AI587" s="8"/>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7"/>
      <c r="AI588" s="8"/>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7"/>
      <c r="AI589" s="8"/>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7"/>
      <c r="AI590" s="8"/>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7"/>
      <c r="AI591" s="8"/>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7"/>
      <c r="AI592" s="8"/>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7"/>
      <c r="AI593" s="8"/>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7"/>
      <c r="AI594" s="8"/>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7"/>
      <c r="AI595" s="8"/>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7"/>
      <c r="AI596" s="8"/>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7"/>
      <c r="AI597" s="8"/>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7"/>
      <c r="AI598" s="8"/>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7"/>
      <c r="AI599" s="8"/>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7"/>
      <c r="AI600" s="8"/>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7"/>
      <c r="AI601" s="8"/>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7"/>
      <c r="AI602" s="8"/>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7"/>
      <c r="AI603" s="8"/>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7"/>
      <c r="AI604" s="8"/>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7"/>
      <c r="AI605" s="8"/>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7"/>
      <c r="AI606" s="8"/>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7"/>
      <c r="AI607" s="8"/>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7"/>
      <c r="AI608" s="8"/>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7"/>
      <c r="AI609" s="8"/>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7"/>
      <c r="AI610" s="8"/>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7"/>
      <c r="AI611" s="8"/>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7"/>
      <c r="AI612" s="8"/>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7"/>
      <c r="AI613" s="8"/>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7"/>
      <c r="AI614" s="8"/>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7"/>
      <c r="AI615" s="8"/>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7"/>
      <c r="AI616" s="8"/>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7"/>
      <c r="AI617" s="8"/>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7"/>
      <c r="AI618" s="8"/>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7"/>
      <c r="AI619" s="8"/>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7"/>
      <c r="AI620" s="8"/>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7"/>
      <c r="AI621" s="8"/>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7"/>
      <c r="AI622" s="8"/>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7"/>
      <c r="AI623" s="8"/>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7"/>
      <c r="AI624" s="8"/>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7"/>
      <c r="AI625" s="8"/>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7"/>
      <c r="AI626" s="8"/>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7"/>
      <c r="AI627" s="8"/>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7"/>
      <c r="AI628" s="8"/>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7"/>
      <c r="AI629" s="8"/>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7"/>
      <c r="AI630" s="8"/>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7"/>
      <c r="AI631" s="8"/>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7"/>
      <c r="AI632" s="8"/>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7"/>
      <c r="AI633" s="8"/>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7"/>
      <c r="AI634" s="8"/>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7"/>
      <c r="AI635" s="8"/>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7"/>
      <c r="AI636" s="8"/>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7"/>
      <c r="AI637" s="8"/>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7"/>
      <c r="AI638" s="8"/>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7"/>
      <c r="AI639" s="8"/>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7"/>
      <c r="AI640" s="8"/>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7"/>
      <c r="AI641" s="8"/>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7"/>
      <c r="AI642" s="8"/>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7"/>
      <c r="AI643" s="8"/>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7"/>
      <c r="AI644" s="8"/>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7"/>
      <c r="AI645" s="8"/>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7"/>
      <c r="AI646" s="8"/>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7"/>
      <c r="AI647" s="8"/>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7"/>
      <c r="AI648" s="8"/>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7"/>
      <c r="AI649" s="8"/>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7"/>
      <c r="AI650" s="8"/>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7"/>
      <c r="AI651" s="8"/>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7"/>
      <c r="AI652" s="8"/>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7"/>
      <c r="AI653" s="8"/>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7"/>
      <c r="AI654" s="8"/>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7"/>
      <c r="AI655" s="8"/>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7"/>
      <c r="AI656" s="8"/>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7"/>
      <c r="AI657" s="8"/>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7"/>
      <c r="AI658" s="8"/>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7"/>
      <c r="AI659" s="8"/>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7"/>
      <c r="AI660" s="8"/>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7"/>
      <c r="AI661" s="8"/>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7"/>
      <c r="AI662" s="8"/>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7"/>
      <c r="AI663" s="8"/>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7"/>
      <c r="AI664" s="8"/>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7"/>
      <c r="AI665" s="8"/>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7"/>
      <c r="AI666" s="8"/>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7"/>
      <c r="AI667" s="8"/>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7"/>
      <c r="AI668" s="8"/>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7"/>
      <c r="AI669" s="8"/>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7"/>
      <c r="AI670" s="8"/>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7"/>
      <c r="AI671" s="8"/>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7"/>
      <c r="AI672" s="8"/>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7"/>
      <c r="AI673" s="8"/>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7"/>
      <c r="AI674" s="8"/>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7"/>
      <c r="AI675" s="8"/>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7"/>
      <c r="AI676" s="8"/>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7"/>
      <c r="AI677" s="8"/>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7"/>
      <c r="AI678" s="8"/>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7"/>
      <c r="AI679" s="8"/>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7"/>
      <c r="AI680" s="8"/>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7"/>
      <c r="AI681" s="8"/>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7"/>
      <c r="AI682" s="8"/>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7"/>
      <c r="AI683" s="8"/>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7"/>
      <c r="AI684" s="8"/>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7"/>
      <c r="AI685" s="8"/>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7"/>
      <c r="AI686" s="8"/>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7"/>
      <c r="AI687" s="8"/>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7"/>
      <c r="AI688" s="8"/>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7"/>
      <c r="AI689" s="8"/>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7"/>
      <c r="AI690" s="8"/>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7"/>
      <c r="AI691" s="8"/>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7"/>
      <c r="AI692" s="8"/>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7"/>
      <c r="AI693" s="8"/>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7"/>
      <c r="AI694" s="8"/>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7"/>
      <c r="AI695" s="8"/>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7"/>
      <c r="AI696" s="8"/>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7"/>
      <c r="AI697" s="8"/>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7"/>
      <c r="AI698" s="8"/>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7"/>
      <c r="AI699" s="8"/>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7"/>
      <c r="AI700" s="8"/>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7"/>
      <c r="AI701" s="8"/>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7"/>
      <c r="AI702" s="8"/>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7"/>
      <c r="AI703" s="8"/>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7"/>
      <c r="AI704" s="8"/>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7"/>
      <c r="AI705" s="8"/>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7"/>
      <c r="AI706" s="8"/>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7"/>
      <c r="AI707" s="8"/>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7"/>
      <c r="AI708" s="8"/>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7"/>
      <c r="AI709" s="8"/>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7"/>
      <c r="AI710" s="8"/>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7"/>
      <c r="AI711" s="8"/>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7"/>
      <c r="AI712" s="8"/>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7"/>
      <c r="AI713" s="8"/>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7"/>
      <c r="AI714" s="8"/>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7"/>
      <c r="AI715" s="8"/>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7"/>
      <c r="AI716" s="8"/>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7"/>
      <c r="AI717" s="8"/>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7"/>
      <c r="AI718" s="8"/>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7"/>
      <c r="AI719" s="8"/>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7"/>
      <c r="AI720" s="8"/>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7"/>
      <c r="AI721" s="8"/>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7"/>
      <c r="AI722" s="8"/>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7"/>
      <c r="AI723" s="8"/>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7"/>
      <c r="AI724" s="8"/>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7"/>
      <c r="AI725" s="8"/>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7"/>
      <c r="AI726" s="8"/>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7"/>
      <c r="AI727" s="8"/>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7"/>
      <c r="AI728" s="8"/>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7"/>
      <c r="AI729" s="8"/>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7"/>
      <c r="AI730" s="8"/>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7"/>
      <c r="AI731" s="8"/>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7"/>
      <c r="AI732" s="8"/>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7"/>
      <c r="AI733" s="8"/>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7"/>
      <c r="AI734" s="8"/>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7"/>
      <c r="AI735" s="8"/>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7"/>
      <c r="AI736" s="8"/>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7"/>
      <c r="AI737" s="8"/>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7"/>
      <c r="AI738" s="8"/>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7"/>
      <c r="AI739" s="8"/>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7"/>
      <c r="AI740" s="8"/>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7"/>
      <c r="AI741" s="8"/>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7"/>
      <c r="AI742" s="8"/>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7"/>
      <c r="AI743" s="8"/>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7"/>
      <c r="AI744" s="8"/>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7"/>
      <c r="AI745" s="8"/>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7"/>
      <c r="AI746" s="8"/>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7"/>
      <c r="AI747" s="8"/>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7"/>
      <c r="AI748" s="8"/>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7"/>
      <c r="AI749" s="8"/>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7"/>
      <c r="AI750" s="8"/>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7"/>
      <c r="AI751" s="8"/>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7"/>
      <c r="AI752" s="8"/>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7"/>
      <c r="AI753" s="8"/>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7"/>
      <c r="AI754" s="8"/>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7"/>
      <c r="AI755" s="8"/>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7"/>
      <c r="AI756" s="8"/>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7"/>
      <c r="AI757" s="8"/>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7"/>
      <c r="AI758" s="8"/>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7"/>
      <c r="AI759" s="8"/>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7"/>
      <c r="AI760" s="8"/>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7"/>
      <c r="AI761" s="8"/>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7"/>
      <c r="AI762" s="8"/>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7"/>
      <c r="AI763" s="8"/>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7"/>
      <c r="AI764" s="8"/>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7"/>
      <c r="AI765" s="8"/>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7"/>
      <c r="AI766" s="8"/>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7"/>
      <c r="AI767" s="8"/>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7"/>
      <c r="AI768" s="8"/>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7"/>
      <c r="AI769" s="8"/>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7"/>
      <c r="AI770" s="8"/>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7"/>
      <c r="AI771" s="8"/>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7"/>
      <c r="AI772" s="8"/>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7"/>
      <c r="AI773" s="8"/>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7"/>
      <c r="AI774" s="8"/>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7"/>
      <c r="AI775" s="8"/>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7"/>
      <c r="AI776" s="8"/>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7"/>
      <c r="AI777" s="8"/>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7"/>
      <c r="AI778" s="8"/>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7"/>
      <c r="AI779" s="8"/>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7"/>
      <c r="AI780" s="8"/>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7"/>
      <c r="AI781" s="8"/>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7"/>
      <c r="AI782" s="8"/>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7"/>
      <c r="AI783" s="8"/>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7"/>
      <c r="AI784" s="8"/>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7"/>
      <c r="AI785" s="8"/>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7"/>
      <c r="AI786" s="8"/>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7"/>
      <c r="AI787" s="8"/>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7"/>
      <c r="AI788" s="8"/>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7"/>
      <c r="AI789" s="8"/>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7"/>
      <c r="AI790" s="8"/>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7"/>
      <c r="AI791" s="8"/>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7"/>
      <c r="AI792" s="8"/>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7"/>
      <c r="AI793" s="8"/>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7"/>
      <c r="AI794" s="8"/>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7"/>
      <c r="AI795" s="8"/>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7"/>
      <c r="AI796" s="8"/>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7"/>
      <c r="AI797" s="8"/>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7"/>
      <c r="AI798" s="8"/>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7"/>
      <c r="AI799" s="8"/>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7"/>
      <c r="AI800" s="8"/>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7"/>
      <c r="AI801" s="8"/>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7"/>
      <c r="AI802" s="8"/>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7"/>
      <c r="AI803" s="8"/>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7"/>
      <c r="AI804" s="8"/>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7"/>
      <c r="AI805" s="8"/>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7"/>
      <c r="AI806" s="8"/>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7"/>
      <c r="AI807" s="8"/>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7"/>
      <c r="AI808" s="8"/>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7"/>
      <c r="AI809" s="8"/>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7"/>
      <c r="AI810" s="8"/>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7"/>
      <c r="AI811" s="8"/>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7"/>
      <c r="AI812" s="8"/>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7"/>
      <c r="AI813" s="8"/>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7"/>
      <c r="AI814" s="8"/>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7"/>
      <c r="AI815" s="8"/>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7"/>
      <c r="AI816" s="8"/>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7"/>
      <c r="AI817" s="8"/>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7"/>
      <c r="AI818" s="8"/>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7"/>
      <c r="AI819" s="8"/>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7"/>
      <c r="AI820" s="8"/>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7"/>
      <c r="AI821" s="8"/>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7"/>
      <c r="AI822" s="8"/>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7"/>
      <c r="AI823" s="8"/>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7"/>
      <c r="AI824" s="8"/>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7"/>
      <c r="AI825" s="8"/>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7"/>
      <c r="AI826" s="8"/>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7"/>
      <c r="AI827" s="8"/>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7"/>
      <c r="AI828" s="8"/>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7"/>
      <c r="AI829" s="8"/>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7"/>
      <c r="AI830" s="8"/>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7"/>
      <c r="AI831" s="8"/>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7"/>
      <c r="AI832" s="8"/>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7"/>
      <c r="AI833" s="8"/>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7"/>
      <c r="AI834" s="8"/>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7"/>
      <c r="AI835" s="8"/>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7"/>
      <c r="AI836" s="8"/>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7"/>
      <c r="AI837" s="8"/>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7"/>
      <c r="AI838" s="8"/>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7"/>
      <c r="AI839" s="8"/>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7"/>
      <c r="AI840" s="8"/>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7"/>
      <c r="AI841" s="8"/>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7"/>
      <c r="AI842" s="8"/>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7"/>
      <c r="AI843" s="8"/>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7"/>
      <c r="AI844" s="8"/>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7"/>
      <c r="AI845" s="8"/>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7"/>
      <c r="AI846" s="8"/>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7"/>
      <c r="AI847" s="8"/>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7"/>
      <c r="AI848" s="8"/>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7"/>
      <c r="AI849" s="8"/>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7"/>
      <c r="AI850" s="8"/>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7"/>
      <c r="AI851" s="8"/>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7"/>
      <c r="AI852" s="8"/>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7"/>
      <c r="AI853" s="8"/>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7"/>
      <c r="AI854" s="8"/>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7"/>
      <c r="AI855" s="8"/>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7"/>
      <c r="AI856" s="8"/>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7"/>
      <c r="AI857" s="8"/>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7"/>
      <c r="AI858" s="8"/>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7"/>
      <c r="AI859" s="8"/>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7"/>
      <c r="AI860" s="8"/>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7"/>
      <c r="AI861" s="8"/>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7"/>
      <c r="AI862" s="8"/>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7"/>
      <c r="AI863" s="8"/>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7"/>
      <c r="AI864" s="8"/>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7"/>
      <c r="AI865" s="8"/>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7"/>
      <c r="AI866" s="8"/>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7"/>
      <c r="AI867" s="8"/>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7"/>
      <c r="AI868" s="8"/>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7"/>
      <c r="AI869" s="8"/>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7"/>
      <c r="AI870" s="8"/>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7"/>
      <c r="AI871" s="8"/>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7"/>
      <c r="AI872" s="8"/>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7"/>
      <c r="AI873" s="8"/>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7"/>
      <c r="AI874" s="8"/>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7"/>
      <c r="AI875" s="8"/>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7"/>
      <c r="AI876" s="8"/>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7"/>
      <c r="AI877" s="8"/>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7"/>
      <c r="AI878" s="8"/>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7"/>
      <c r="AI879" s="8"/>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7"/>
      <c r="AI880" s="8"/>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7"/>
      <c r="AI881" s="8"/>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7"/>
      <c r="AI882" s="8"/>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7"/>
      <c r="AI883" s="8"/>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7"/>
      <c r="AI884" s="8"/>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7"/>
      <c r="AI885" s="8"/>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7"/>
      <c r="AI886" s="8"/>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7"/>
      <c r="AI887" s="8"/>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7"/>
      <c r="AI888" s="8"/>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7"/>
      <c r="AI889" s="8"/>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7"/>
      <c r="AI890" s="8"/>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7"/>
      <c r="AI891" s="8"/>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7"/>
      <c r="AI892" s="8"/>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7"/>
      <c r="AI893" s="8"/>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7"/>
      <c r="AI894" s="8"/>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7"/>
      <c r="AI895" s="8"/>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7"/>
      <c r="AI896" s="8"/>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7"/>
      <c r="AI897" s="8"/>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7"/>
      <c r="AI898" s="8"/>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7"/>
      <c r="AI899" s="8"/>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7"/>
      <c r="AI900" s="8"/>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7"/>
      <c r="AI901" s="8"/>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7"/>
      <c r="AI902" s="8"/>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7"/>
      <c r="AI903" s="8"/>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7"/>
      <c r="AI904" s="8"/>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7"/>
      <c r="AI905" s="8"/>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7"/>
      <c r="AI906" s="8"/>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7"/>
      <c r="AI907" s="8"/>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7"/>
      <c r="AI908" s="8"/>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7"/>
      <c r="AI909" s="8"/>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7"/>
      <c r="AI910" s="8"/>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7"/>
      <c r="AI911" s="8"/>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7"/>
      <c r="AI912" s="8"/>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7"/>
      <c r="AI913" s="8"/>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7"/>
      <c r="AI914" s="8"/>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7"/>
      <c r="AI915" s="8"/>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7"/>
      <c r="AI916" s="8"/>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7"/>
      <c r="AI917" s="8"/>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7"/>
      <c r="AI918" s="8"/>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7"/>
      <c r="AI919" s="8"/>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7"/>
      <c r="AI920" s="8"/>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7"/>
      <c r="AI921" s="8"/>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7"/>
      <c r="AI922" s="8"/>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7"/>
      <c r="AI923" s="8"/>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7"/>
      <c r="AI924" s="8"/>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7"/>
      <c r="AI925" s="8"/>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7"/>
      <c r="AI926" s="8"/>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7"/>
      <c r="AI927" s="8"/>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7"/>
      <c r="AI928" s="8"/>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7"/>
      <c r="AI929" s="8"/>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7"/>
      <c r="AI930" s="8"/>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7"/>
      <c r="AI931" s="8"/>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7"/>
      <c r="AI932" s="8"/>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7"/>
      <c r="AI933" s="8"/>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7"/>
      <c r="AI934" s="8"/>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7"/>
      <c r="AI935" s="8"/>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7"/>
      <c r="AI936" s="8"/>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7"/>
      <c r="AI937" s="8"/>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7"/>
      <c r="AI938" s="8"/>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7"/>
      <c r="AI939" s="8"/>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7"/>
      <c r="AI940" s="8"/>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7"/>
      <c r="AI941" s="8"/>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7"/>
      <c r="AI942" s="8"/>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7"/>
      <c r="AI943" s="8"/>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7"/>
      <c r="AI944" s="8"/>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7"/>
      <c r="AI945" s="8"/>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7"/>
      <c r="AI946" s="8"/>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7"/>
      <c r="AI947" s="8"/>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7"/>
      <c r="AI948" s="8"/>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7"/>
      <c r="AI949" s="8"/>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7"/>
      <c r="AI950" s="8"/>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7"/>
      <c r="AI951" s="8"/>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7"/>
      <c r="AI952" s="8"/>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7"/>
      <c r="AI953" s="8"/>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7"/>
      <c r="AI954" s="8"/>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7"/>
      <c r="AI955" s="8"/>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7"/>
      <c r="AI956" s="8"/>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7"/>
      <c r="AI957" s="8"/>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7"/>
      <c r="AI958" s="8"/>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7"/>
      <c r="AI959" s="8"/>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7"/>
      <c r="AI960" s="8"/>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7"/>
      <c r="AI961" s="8"/>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7"/>
      <c r="AI962" s="8"/>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7"/>
      <c r="AI963" s="8"/>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7"/>
      <c r="AI964" s="8"/>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7"/>
      <c r="AI965" s="8"/>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7"/>
      <c r="AI966" s="8"/>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7"/>
      <c r="AI967" s="8"/>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7"/>
      <c r="AI968" s="8"/>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7"/>
      <c r="AI969" s="8"/>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7"/>
      <c r="AI970" s="8"/>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7"/>
      <c r="AI971" s="8"/>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7"/>
      <c r="AI972" s="8"/>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7"/>
      <c r="AI973" s="8"/>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7"/>
      <c r="AI974" s="8"/>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7"/>
      <c r="AI975" s="8"/>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7"/>
      <c r="AI976" s="8"/>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7"/>
      <c r="AI977" s="8"/>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7"/>
      <c r="AI978" s="8"/>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7"/>
      <c r="AI979" s="8"/>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7"/>
      <c r="AI980" s="8"/>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7"/>
      <c r="AI981" s="8"/>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7"/>
      <c r="AI982" s="8"/>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7"/>
      <c r="AI983" s="8"/>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7"/>
      <c r="AI984" s="8"/>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7"/>
      <c r="AI985" s="8"/>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7"/>
      <c r="AI986" s="8"/>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7"/>
      <c r="AI987" s="8"/>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7"/>
      <c r="AI988" s="8"/>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7"/>
      <c r="AI989" s="8"/>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7"/>
      <c r="AI990" s="8"/>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7"/>
      <c r="AI991" s="8"/>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7"/>
      <c r="AI992" s="8"/>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7"/>
      <c r="AI993" s="8"/>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7"/>
      <c r="AI994" s="8"/>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7"/>
      <c r="AI995" s="8"/>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7"/>
      <c r="AI996" s="8"/>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7"/>
      <c r="AI997" s="8"/>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7"/>
      <c r="AI998" s="8"/>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7"/>
      <c r="AI999" s="8"/>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7"/>
      <c r="AI1000" s="8"/>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7"/>
      <c r="AI1001" s="8"/>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c r="CY1001" s="6"/>
      <c r="CZ1001" s="6"/>
    </row>
  </sheetData>
  <hyperlinks>
    <hyperlink r:id="rId1" ref="CP3"/>
    <hyperlink r:id="rId2" ref="CP4"/>
    <hyperlink r:id="rId3" ref="CP5"/>
    <hyperlink r:id="rId4" ref="CP6"/>
    <hyperlink r:id="rId5" ref="CP7"/>
    <hyperlink r:id="rId6" ref="CP8"/>
    <hyperlink r:id="rId7" ref="CP9"/>
    <hyperlink r:id="rId8" ref="CP10"/>
    <hyperlink r:id="rId9" ref="CP11"/>
    <hyperlink r:id="rId10" ref="CP12"/>
    <hyperlink r:id="rId11" ref="CP13"/>
    <hyperlink r:id="rId12" ref="CP14"/>
    <hyperlink r:id="rId13" ref="CP15"/>
    <hyperlink r:id="rId14" ref="CP16"/>
    <hyperlink r:id="rId15" ref="CP17"/>
    <hyperlink r:id="rId16" ref="CP18"/>
    <hyperlink r:id="rId17" ref="CP19"/>
    <hyperlink r:id="rId18" ref="CP20"/>
    <hyperlink r:id="rId19" ref="CP21"/>
    <hyperlink r:id="rId20" ref="CP22"/>
    <hyperlink r:id="rId21" ref="CP23"/>
    <hyperlink r:id="rId22" ref="CP25"/>
    <hyperlink r:id="rId23" ref="CK26"/>
    <hyperlink r:id="rId24" ref="CP26"/>
    <hyperlink r:id="rId25" ref="CK27"/>
    <hyperlink r:id="rId26" ref="CP27"/>
    <hyperlink r:id="rId27" ref="CP28"/>
    <hyperlink r:id="rId28" ref="CP29"/>
    <hyperlink r:id="rId29" ref="CP30"/>
    <hyperlink r:id="rId30" ref="CP31"/>
    <hyperlink r:id="rId31" ref="CP32"/>
    <hyperlink r:id="rId32" ref="CP33"/>
    <hyperlink r:id="rId33" ref="CP34"/>
    <hyperlink r:id="rId34" ref="CP35"/>
    <hyperlink r:id="rId35" ref="CP36"/>
    <hyperlink r:id="rId36" ref="CP37"/>
    <hyperlink r:id="rId37" ref="CP38"/>
    <hyperlink r:id="rId38" ref="CP39"/>
    <hyperlink r:id="rId39" ref="CP40"/>
    <hyperlink r:id="rId40" ref="CP41"/>
    <hyperlink r:id="rId41" ref="CP42"/>
    <hyperlink r:id="rId42" ref="CP43"/>
    <hyperlink r:id="rId43" ref="CP44"/>
    <hyperlink r:id="rId44" ref="CP45"/>
    <hyperlink r:id="rId45" ref="CP46"/>
    <hyperlink r:id="rId46" ref="CP47"/>
    <hyperlink r:id="rId47" ref="CP48"/>
    <hyperlink r:id="rId48" ref="CP51"/>
    <hyperlink r:id="rId49" ref="CP52"/>
    <hyperlink r:id="rId50" ref="CP53"/>
    <hyperlink r:id="rId51" ref="CP54"/>
    <hyperlink r:id="rId52" ref="CP55"/>
    <hyperlink r:id="rId53" ref="CP56"/>
    <hyperlink r:id="rId54" ref="CP57"/>
    <hyperlink r:id="rId55" ref="CP58"/>
    <hyperlink r:id="rId56" ref="CP59"/>
    <hyperlink r:id="rId57" ref="CP60"/>
    <hyperlink r:id="rId58" ref="CP61"/>
    <hyperlink r:id="rId59" ref="CP62"/>
    <hyperlink r:id="rId60" ref="CP63"/>
    <hyperlink r:id="rId61" ref="CP64"/>
    <hyperlink r:id="rId62" ref="CP65"/>
    <hyperlink r:id="rId63" ref="CP66"/>
    <hyperlink r:id="rId64" location="sammy" ref="CK68"/>
    <hyperlink r:id="rId65" ref="CP68"/>
    <hyperlink r:id="rId66" ref="CP69"/>
    <hyperlink r:id="rId67" ref="CP70"/>
    <hyperlink r:id="rId68" ref="CP71"/>
    <hyperlink r:id="rId69" ref="CP72"/>
    <hyperlink r:id="rId70" ref="CP73"/>
    <hyperlink r:id="rId71" ref="CP74"/>
    <hyperlink r:id="rId72" ref="CP75"/>
    <hyperlink r:id="rId73" ref="CP76"/>
    <hyperlink r:id="rId74" ref="CP77"/>
    <hyperlink r:id="rId75" ref="CP78"/>
    <hyperlink r:id="rId76" ref="CP79"/>
    <hyperlink r:id="rId77" ref="CP80"/>
    <hyperlink r:id="rId78" ref="CP81"/>
    <hyperlink r:id="rId79" ref="CP82"/>
    <hyperlink r:id="rId80" ref="CP83"/>
    <hyperlink r:id="rId81" ref="CP84"/>
    <hyperlink r:id="rId82" ref="CP85"/>
    <hyperlink r:id="rId83" ref="CP86"/>
    <hyperlink r:id="rId84" ref="CP87"/>
    <hyperlink r:id="rId85" ref="CP88"/>
    <hyperlink r:id="rId86" ref="CP89"/>
    <hyperlink r:id="rId87" ref="CP90"/>
    <hyperlink r:id="rId88" ref="CP91"/>
    <hyperlink r:id="rId89" ref="CP92"/>
    <hyperlink r:id="rId90" ref="CP93"/>
    <hyperlink r:id="rId91" ref="CP94"/>
    <hyperlink r:id="rId92" ref="CP96"/>
    <hyperlink r:id="rId93" ref="CP97"/>
    <hyperlink r:id="rId94" ref="CP99"/>
    <hyperlink r:id="rId95" ref="CP100"/>
    <hyperlink r:id="rId96" ref="CP101"/>
    <hyperlink r:id="rId97" ref="CP102"/>
    <hyperlink r:id="rId98" ref="CP103"/>
    <hyperlink r:id="rId99" ref="CP104"/>
    <hyperlink r:id="rId100" ref="CP105"/>
    <hyperlink r:id="rId101" ref="CP106"/>
    <hyperlink r:id="rId102" ref="CP107"/>
    <hyperlink r:id="rId103" ref="CP108"/>
    <hyperlink r:id="rId104" ref="CP109"/>
    <hyperlink r:id="rId105" ref="CP110"/>
    <hyperlink r:id="rId106" ref="CP111"/>
    <hyperlink r:id="rId107" ref="CP112"/>
    <hyperlink r:id="rId108" ref="CP113"/>
    <hyperlink r:id="rId109" ref="CP114"/>
    <hyperlink r:id="rId110" ref="CP115"/>
    <hyperlink r:id="rId111" ref="CP116"/>
    <hyperlink r:id="rId112" ref="CP117"/>
    <hyperlink r:id="rId113" ref="CP118"/>
    <hyperlink r:id="rId114" ref="CP119"/>
    <hyperlink r:id="rId115" ref="CP120"/>
    <hyperlink r:id="rId116" ref="CP121"/>
    <hyperlink r:id="rId117" ref="CP122"/>
    <hyperlink r:id="rId118" ref="CP123"/>
    <hyperlink r:id="rId119" ref="CP124"/>
    <hyperlink r:id="rId120" ref="CP125"/>
    <hyperlink r:id="rId121" ref="CP126"/>
    <hyperlink r:id="rId122" ref="CP127"/>
    <hyperlink r:id="rId123" ref="CP128"/>
    <hyperlink r:id="rId124" ref="CP129"/>
    <hyperlink r:id="rId125" ref="CP131"/>
    <hyperlink r:id="rId126" ref="CP132"/>
    <hyperlink r:id="rId127" ref="CP133"/>
    <hyperlink r:id="rId128" ref="CP134"/>
    <hyperlink r:id="rId129" ref="CP135"/>
    <hyperlink r:id="rId130" ref="CP136"/>
    <hyperlink r:id="rId131" ref="CP137"/>
    <hyperlink r:id="rId132" ref="CP138"/>
    <hyperlink r:id="rId133" ref="CP139"/>
    <hyperlink r:id="rId134" ref="CP140"/>
    <hyperlink r:id="rId135" ref="CP141"/>
    <hyperlink r:id="rId136" ref="CP142"/>
    <hyperlink r:id="rId137" ref="CP143"/>
    <hyperlink r:id="rId138" ref="CP144"/>
    <hyperlink r:id="rId139" ref="CP145"/>
    <hyperlink r:id="rId140" ref="CP146"/>
    <hyperlink r:id="rId141" ref="CP147"/>
    <hyperlink r:id="rId142" ref="CP150"/>
    <hyperlink r:id="rId143" ref="CP151"/>
    <hyperlink r:id="rId144" ref="CP152"/>
    <hyperlink r:id="rId145" ref="CP153"/>
    <hyperlink r:id="rId146" ref="CP154"/>
    <hyperlink r:id="rId147" ref="CP155"/>
    <hyperlink r:id="rId148" ref="CP157"/>
    <hyperlink r:id="rId149" ref="O158"/>
    <hyperlink r:id="rId150" ref="CP158"/>
    <hyperlink r:id="rId151" ref="CP159"/>
    <hyperlink r:id="rId152" ref="CP160"/>
    <hyperlink r:id="rId153" ref="CP161"/>
    <hyperlink r:id="rId154" ref="CP162"/>
    <hyperlink r:id="rId155" ref="CP163"/>
    <hyperlink r:id="rId156" ref="CP164"/>
    <hyperlink r:id="rId157" ref="CP165"/>
    <hyperlink r:id="rId158" ref="CP166"/>
    <hyperlink r:id="rId159" ref="CP167"/>
    <hyperlink r:id="rId160" ref="CP168"/>
    <hyperlink r:id="rId161" ref="CP169"/>
    <hyperlink r:id="rId162" ref="CP170"/>
    <hyperlink r:id="rId163" ref="CP171"/>
    <hyperlink r:id="rId164" ref="CP172"/>
    <hyperlink r:id="rId165" ref="CP173"/>
    <hyperlink r:id="rId166" ref="CP174"/>
    <hyperlink r:id="rId167" ref="CP175"/>
    <hyperlink r:id="rId168" ref="CP176"/>
    <hyperlink r:id="rId169" ref="CP177"/>
    <hyperlink r:id="rId170" ref="CP178"/>
    <hyperlink r:id="rId171" ref="CP179"/>
    <hyperlink r:id="rId172" ref="CP180"/>
    <hyperlink r:id="rId173" ref="CP181"/>
    <hyperlink r:id="rId174" ref="CP182"/>
    <hyperlink r:id="rId175" ref="CP183"/>
    <hyperlink r:id="rId176" ref="CP184"/>
    <hyperlink r:id="rId177" ref="CP185"/>
    <hyperlink r:id="rId178" ref="CP186"/>
    <hyperlink r:id="rId179" ref="CP187"/>
    <hyperlink r:id="rId180" ref="CP188"/>
    <hyperlink r:id="rId181" ref="CP189"/>
    <hyperlink r:id="rId182" ref="CP190"/>
    <hyperlink r:id="rId183" ref="CP191"/>
    <hyperlink r:id="rId184" ref="CP192"/>
    <hyperlink r:id="rId185" ref="CP193"/>
    <hyperlink r:id="rId186" ref="CP194"/>
    <hyperlink r:id="rId187" ref="CP195"/>
    <hyperlink r:id="rId188" ref="CP196"/>
    <hyperlink r:id="rId189" ref="CP197"/>
    <hyperlink r:id="rId190" ref="CP198"/>
    <hyperlink r:id="rId191" ref="CP199"/>
    <hyperlink r:id="rId192" ref="CP200"/>
    <hyperlink r:id="rId193" ref="CP201"/>
    <hyperlink r:id="rId194" ref="CP202"/>
    <hyperlink r:id="rId195" ref="CP203"/>
    <hyperlink r:id="rId196" ref="CP204"/>
    <hyperlink r:id="rId197" ref="CP205"/>
    <hyperlink r:id="rId198" ref="CP206"/>
    <hyperlink r:id="rId199" ref="CP207"/>
    <hyperlink r:id="rId200" ref="CP208"/>
    <hyperlink r:id="rId201" ref="CP209"/>
    <hyperlink r:id="rId202" ref="CP210"/>
    <hyperlink r:id="rId203" ref="CP211"/>
    <hyperlink r:id="rId204" ref="CP212"/>
    <hyperlink r:id="rId205" ref="CP213"/>
    <hyperlink r:id="rId206" ref="CP214"/>
    <hyperlink r:id="rId207" ref="CP215"/>
    <hyperlink r:id="rId208" ref="CP216"/>
    <hyperlink r:id="rId209" ref="CP217"/>
    <hyperlink r:id="rId210" ref="CP218"/>
    <hyperlink r:id="rId211" ref="CP219"/>
    <hyperlink r:id="rId212" ref="CP220"/>
    <hyperlink r:id="rId213" ref="CP221"/>
    <hyperlink r:id="rId214" ref="CP222"/>
    <hyperlink r:id="rId215" ref="CP223"/>
    <hyperlink r:id="rId216" ref="CP224"/>
    <hyperlink r:id="rId217" ref="CP225"/>
    <hyperlink r:id="rId218" ref="CP226"/>
    <hyperlink r:id="rId219" ref="CP227"/>
    <hyperlink r:id="rId220" ref="CP228"/>
    <hyperlink r:id="rId221" ref="CP229"/>
    <hyperlink r:id="rId222" ref="CP230"/>
    <hyperlink r:id="rId223" ref="CP231"/>
    <hyperlink r:id="rId224" ref="CP232"/>
    <hyperlink r:id="rId225" ref="CP233"/>
    <hyperlink r:id="rId226" ref="CP234"/>
    <hyperlink r:id="rId227" ref="CP235"/>
    <hyperlink r:id="rId228" ref="CP236"/>
    <hyperlink r:id="rId229" ref="CP237"/>
    <hyperlink r:id="rId230" ref="CP238"/>
    <hyperlink r:id="rId231" ref="CP239"/>
    <hyperlink r:id="rId232" ref="CP240"/>
    <hyperlink r:id="rId233" ref="CP241"/>
    <hyperlink r:id="rId234" ref="CP242"/>
    <hyperlink r:id="rId235" ref="CP243"/>
    <hyperlink r:id="rId236" ref="CP244"/>
    <hyperlink r:id="rId237" ref="CP245"/>
    <hyperlink r:id="rId238" ref="CP246"/>
    <hyperlink r:id="rId239" ref="CP247"/>
    <hyperlink r:id="rId240" ref="CP248"/>
    <hyperlink r:id="rId241" ref="CP249"/>
    <hyperlink r:id="rId242" ref="CP250"/>
    <hyperlink r:id="rId243" ref="CP251"/>
    <hyperlink r:id="rId244" ref="CP252"/>
    <hyperlink r:id="rId245" ref="CP253"/>
    <hyperlink r:id="rId246" ref="CP254"/>
    <hyperlink r:id="rId247" ref="CP255"/>
    <hyperlink r:id="rId248" ref="CP256"/>
    <hyperlink r:id="rId249" ref="CP257"/>
    <hyperlink r:id="rId250" ref="CP258"/>
    <hyperlink r:id="rId251" ref="CP259"/>
    <hyperlink r:id="rId252" ref="CP260"/>
    <hyperlink r:id="rId253" ref="CP261"/>
    <hyperlink r:id="rId254" ref="CP262"/>
    <hyperlink r:id="rId255" ref="CP263"/>
    <hyperlink r:id="rId256" ref="CP264"/>
    <hyperlink r:id="rId257" ref="CP265"/>
    <hyperlink r:id="rId258" ref="CP266"/>
    <hyperlink r:id="rId259" ref="CP267"/>
    <hyperlink r:id="rId260" ref="CP268"/>
    <hyperlink r:id="rId261" ref="CP269"/>
    <hyperlink r:id="rId262" ref="CP270"/>
    <hyperlink r:id="rId263" ref="CP271"/>
    <hyperlink r:id="rId264" ref="CP272"/>
    <hyperlink r:id="rId265" ref="CP273"/>
    <hyperlink r:id="rId266" ref="CP274"/>
    <hyperlink r:id="rId267" ref="CP275"/>
    <hyperlink r:id="rId268" ref="CP276"/>
    <hyperlink r:id="rId269" ref="CP277"/>
    <hyperlink r:id="rId270" ref="CP278"/>
    <hyperlink r:id="rId271" ref="CP279"/>
    <hyperlink r:id="rId272" ref="CP280"/>
    <hyperlink r:id="rId273" ref="CP281"/>
    <hyperlink r:id="rId274" ref="CP282"/>
    <hyperlink r:id="rId275" ref="CP283"/>
    <hyperlink r:id="rId276" ref="CP284"/>
    <hyperlink r:id="rId277" ref="CP285"/>
    <hyperlink r:id="rId278" ref="CP286"/>
    <hyperlink r:id="rId279" ref="CP287"/>
    <hyperlink r:id="rId280" ref="CP288"/>
    <hyperlink r:id="rId281" ref="CP289"/>
    <hyperlink r:id="rId282" ref="CP290"/>
    <hyperlink r:id="rId283" ref="CP291"/>
    <hyperlink r:id="rId284" ref="CP292"/>
    <hyperlink r:id="rId285" ref="CP293"/>
    <hyperlink r:id="rId286" ref="CP294"/>
    <hyperlink r:id="rId287" ref="CP295"/>
    <hyperlink r:id="rId288" ref="CP296"/>
    <hyperlink r:id="rId289" ref="CP297"/>
    <hyperlink r:id="rId290" ref="CP298"/>
    <hyperlink r:id="rId291" ref="CP299"/>
    <hyperlink r:id="rId292" ref="CP300"/>
    <hyperlink r:id="rId293" ref="CP301"/>
    <hyperlink r:id="rId294" ref="CP302"/>
    <hyperlink r:id="rId295" ref="CP303"/>
    <hyperlink r:id="rId296" ref="CP304"/>
    <hyperlink r:id="rId297" ref="CP305"/>
    <hyperlink r:id="rId298" ref="CP306"/>
    <hyperlink r:id="rId299" ref="CP307"/>
    <hyperlink r:id="rId300" ref="CP308"/>
    <hyperlink r:id="rId301" ref="CP309"/>
    <hyperlink r:id="rId302" ref="CP310"/>
    <hyperlink r:id="rId303" ref="CP311"/>
    <hyperlink r:id="rId304" ref="CP312"/>
    <hyperlink r:id="rId305" ref="CP313"/>
    <hyperlink r:id="rId306" ref="CP314"/>
    <hyperlink r:id="rId307" ref="CP315"/>
    <hyperlink r:id="rId308" ref="CP316"/>
    <hyperlink r:id="rId309" ref="CP317"/>
    <hyperlink r:id="rId310" ref="CP318"/>
    <hyperlink r:id="rId311" ref="CP319"/>
    <hyperlink r:id="rId312" ref="CP320"/>
    <hyperlink r:id="rId313" ref="CP321"/>
    <hyperlink r:id="rId314" ref="CP322"/>
    <hyperlink r:id="rId315" ref="CP323"/>
    <hyperlink r:id="rId316" ref="CP324"/>
    <hyperlink r:id="rId317" ref="CP325"/>
    <hyperlink r:id="rId318" ref="CP326"/>
    <hyperlink r:id="rId319" ref="CP327"/>
    <hyperlink r:id="rId320" ref="CP328"/>
    <hyperlink r:id="rId321" ref="CP329"/>
    <hyperlink r:id="rId322" ref="CP330"/>
    <hyperlink r:id="rId323" ref="CP331"/>
    <hyperlink r:id="rId324" ref="CP332"/>
    <hyperlink r:id="rId325" ref="CP333"/>
    <hyperlink r:id="rId326" ref="CP334"/>
    <hyperlink r:id="rId327" ref="CP335"/>
    <hyperlink r:id="rId328" ref="CP336"/>
    <hyperlink r:id="rId329" ref="CP337"/>
    <hyperlink r:id="rId330" ref="CP338"/>
    <hyperlink r:id="rId331" ref="CP339"/>
    <hyperlink r:id="rId332" ref="CP340"/>
    <hyperlink r:id="rId333" ref="CP341"/>
    <hyperlink r:id="rId334" ref="CP342"/>
    <hyperlink r:id="rId335" ref="CP343"/>
    <hyperlink r:id="rId336" ref="CP344"/>
    <hyperlink r:id="rId337" ref="CP345"/>
    <hyperlink r:id="rId338" ref="CP346"/>
    <hyperlink r:id="rId339" ref="CP347"/>
    <hyperlink r:id="rId340" ref="CP348"/>
    <hyperlink r:id="rId341" ref="CP349"/>
    <hyperlink r:id="rId342" ref="CP350"/>
    <hyperlink r:id="rId343" ref="CP351"/>
    <hyperlink r:id="rId344" ref="CP352"/>
    <hyperlink r:id="rId345" ref="CP353"/>
    <hyperlink r:id="rId346" ref="CP354"/>
    <hyperlink r:id="rId347" ref="CP355"/>
    <hyperlink r:id="rId348" ref="CP356"/>
    <hyperlink r:id="rId349" ref="CP357"/>
    <hyperlink r:id="rId350" ref="CP358"/>
    <hyperlink r:id="rId351" ref="CP359"/>
    <hyperlink r:id="rId352" ref="CP360"/>
    <hyperlink r:id="rId353" ref="CP361"/>
    <hyperlink r:id="rId354" ref="CP362"/>
    <hyperlink r:id="rId355" ref="CP363"/>
    <hyperlink r:id="rId356" ref="CP364"/>
    <hyperlink r:id="rId357" ref="CP365"/>
    <hyperlink r:id="rId358" ref="CP366"/>
    <hyperlink r:id="rId359" ref="CP367"/>
    <hyperlink r:id="rId360" ref="CP368"/>
    <hyperlink r:id="rId361" ref="CP369"/>
    <hyperlink r:id="rId362" ref="CP370"/>
    <hyperlink r:id="rId363" ref="CP371"/>
    <hyperlink r:id="rId364" ref="CP372"/>
    <hyperlink r:id="rId365" ref="CP373"/>
    <hyperlink r:id="rId366" ref="CP374"/>
    <hyperlink r:id="rId367" ref="CP375"/>
    <hyperlink r:id="rId368" ref="CP376"/>
    <hyperlink r:id="rId369" ref="CP377"/>
    <hyperlink r:id="rId370" ref="CP378"/>
    <hyperlink r:id="rId371" ref="CP379"/>
    <hyperlink r:id="rId372" ref="CP380"/>
    <hyperlink r:id="rId373" ref="CP381"/>
    <hyperlink r:id="rId374" ref="CP382"/>
    <hyperlink r:id="rId375" ref="CP383"/>
    <hyperlink r:id="rId376" ref="CP384"/>
    <hyperlink r:id="rId377" ref="CP385"/>
    <hyperlink r:id="rId378" ref="CP386"/>
    <hyperlink r:id="rId379" ref="CP387"/>
    <hyperlink r:id="rId380" ref="CP388"/>
    <hyperlink r:id="rId381" ref="CP389"/>
    <hyperlink r:id="rId382" ref="CP390"/>
    <hyperlink r:id="rId383" ref="CP391"/>
    <hyperlink r:id="rId384" ref="CP392"/>
    <hyperlink r:id="rId385" ref="CP393"/>
    <hyperlink r:id="rId386" ref="CP394"/>
    <hyperlink r:id="rId387" ref="CP395"/>
    <hyperlink r:id="rId388" ref="CP396"/>
    <hyperlink r:id="rId389" ref="CP397"/>
    <hyperlink r:id="rId390" ref="CP399"/>
    <hyperlink r:id="rId391" ref="CP400"/>
    <hyperlink r:id="rId392" ref="CP401"/>
    <hyperlink r:id="rId393" ref="CP402"/>
    <hyperlink r:id="rId394" ref="CP403"/>
    <hyperlink r:id="rId395" ref="CP404"/>
    <hyperlink r:id="rId396" ref="CP405"/>
    <hyperlink r:id="rId397" ref="CP406"/>
    <hyperlink r:id="rId398" ref="CP407"/>
    <hyperlink r:id="rId399" ref="CP408"/>
    <hyperlink r:id="rId400" ref="CP409"/>
    <hyperlink r:id="rId401" ref="CP410"/>
    <hyperlink r:id="rId402" ref="CP411"/>
    <hyperlink r:id="rId403" ref="CP412"/>
    <hyperlink r:id="rId404" ref="CP413"/>
    <hyperlink r:id="rId405" ref="CP414"/>
    <hyperlink r:id="rId406" ref="CP415"/>
    <hyperlink r:id="rId407" ref="CP416"/>
    <hyperlink r:id="rId408" ref="CP417"/>
    <hyperlink r:id="rId409" ref="CP418"/>
    <hyperlink r:id="rId410" ref="CP419"/>
    <hyperlink r:id="rId411" ref="CP420"/>
    <hyperlink r:id="rId412" ref="CP421"/>
    <hyperlink r:id="rId413" ref="CP422"/>
    <hyperlink r:id="rId414" ref="CP423"/>
    <hyperlink r:id="rId415" ref="CP424"/>
    <hyperlink r:id="rId416" ref="CP425"/>
    <hyperlink r:id="rId417" ref="CP426"/>
    <hyperlink r:id="rId418" ref="CP427"/>
    <hyperlink r:id="rId419" ref="CP428"/>
    <hyperlink r:id="rId420" ref="CP429"/>
    <hyperlink r:id="rId421" ref="CP430"/>
    <hyperlink r:id="rId422" ref="CP431"/>
    <hyperlink r:id="rId423" ref="CP432"/>
    <hyperlink r:id="rId424" ref="CP433"/>
    <hyperlink r:id="rId425" ref="CP434"/>
    <hyperlink r:id="rId426" ref="CP435"/>
    <hyperlink r:id="rId427" ref="CP436"/>
    <hyperlink r:id="rId428" ref="CP437"/>
    <hyperlink r:id="rId429" ref="CP438"/>
    <hyperlink r:id="rId430" ref="CP440"/>
    <hyperlink r:id="rId431" ref="CP441"/>
    <hyperlink r:id="rId432" ref="CP442"/>
    <hyperlink r:id="rId433" ref="CP443"/>
    <hyperlink r:id="rId434" ref="CP444"/>
    <hyperlink r:id="rId435" ref="CP445"/>
    <hyperlink r:id="rId436" ref="CP446"/>
    <hyperlink r:id="rId437" ref="CP447"/>
    <hyperlink r:id="rId438" ref="CP448"/>
    <hyperlink r:id="rId439" ref="CP449"/>
    <hyperlink r:id="rId440" ref="CP450"/>
  </hyperlinks>
  <drawing r:id="rId4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3" t="s">
        <v>3899</v>
      </c>
      <c r="B1" s="34"/>
      <c r="C1" s="34"/>
      <c r="D1" s="34"/>
      <c r="E1" s="34"/>
      <c r="F1" s="34"/>
      <c r="G1" s="34"/>
      <c r="H1" s="34"/>
      <c r="I1" s="34"/>
      <c r="J1" s="34"/>
      <c r="K1" s="34"/>
      <c r="L1" s="34"/>
      <c r="M1" s="34"/>
      <c r="N1" s="34"/>
      <c r="O1" s="34"/>
      <c r="P1" s="34"/>
      <c r="Q1" s="34"/>
      <c r="R1" s="34"/>
      <c r="S1" s="34"/>
      <c r="T1" s="34"/>
      <c r="U1" s="34"/>
      <c r="V1" s="34"/>
      <c r="W1" s="34"/>
      <c r="X1" s="34"/>
      <c r="Y1" s="34"/>
      <c r="Z1" s="34"/>
    </row>
    <row r="2">
      <c r="A2" s="35" t="s">
        <v>3900</v>
      </c>
      <c r="B2" s="36"/>
    </row>
    <row r="3">
      <c r="A3" s="35" t="s">
        <v>3901</v>
      </c>
      <c r="B3" s="36"/>
    </row>
    <row r="4">
      <c r="A4" s="35" t="s">
        <v>3902</v>
      </c>
      <c r="B4" s="36"/>
    </row>
    <row r="5">
      <c r="A5" s="35" t="s">
        <v>3903</v>
      </c>
      <c r="B5" s="36"/>
    </row>
    <row r="6">
      <c r="A6" s="35"/>
      <c r="B6" s="36"/>
    </row>
    <row r="7">
      <c r="A7" s="35" t="s">
        <v>3904</v>
      </c>
      <c r="B7" s="36"/>
    </row>
    <row r="8">
      <c r="A8" s="37"/>
      <c r="B8" s="36"/>
    </row>
    <row r="9">
      <c r="A9" s="37" t="s">
        <v>3905</v>
      </c>
      <c r="B9" s="36"/>
    </row>
    <row r="10">
      <c r="A10" s="37" t="s">
        <v>3906</v>
      </c>
      <c r="B10" s="38"/>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7" t="s">
        <v>3907</v>
      </c>
      <c r="B11" s="38"/>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37"/>
      <c r="B12" s="38"/>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7" t="s">
        <v>3908</v>
      </c>
      <c r="B13" s="38"/>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40"/>
      <c r="B14" s="36"/>
    </row>
    <row r="15">
      <c r="A15" s="37" t="s">
        <v>3909</v>
      </c>
      <c r="B15" s="36"/>
    </row>
    <row r="16">
      <c r="A16" s="40"/>
      <c r="B16" s="36"/>
    </row>
    <row r="17">
      <c r="A17" s="40"/>
      <c r="B17" s="36"/>
    </row>
    <row r="18">
      <c r="A18" s="41" t="s">
        <v>3910</v>
      </c>
      <c r="B18" s="42"/>
      <c r="C18" s="43"/>
      <c r="D18" s="43"/>
      <c r="E18" s="43"/>
      <c r="F18" s="43"/>
      <c r="G18" s="43"/>
      <c r="H18" s="43"/>
      <c r="I18" s="43"/>
      <c r="J18" s="43"/>
      <c r="K18" s="43"/>
      <c r="L18" s="43"/>
      <c r="M18" s="43"/>
      <c r="N18" s="43"/>
      <c r="O18" s="43"/>
      <c r="P18" s="43"/>
      <c r="Q18" s="43"/>
      <c r="R18" s="43"/>
      <c r="S18" s="43"/>
      <c r="T18" s="43"/>
      <c r="U18" s="43"/>
      <c r="V18" s="43"/>
      <c r="W18" s="43"/>
      <c r="X18" s="43"/>
      <c r="Y18" s="43"/>
      <c r="Z18" s="43"/>
    </row>
    <row r="19">
      <c r="A19" s="35" t="s">
        <v>99</v>
      </c>
      <c r="B19" s="36" t="s">
        <v>3911</v>
      </c>
    </row>
    <row r="20">
      <c r="A20" s="36" t="s">
        <v>3912</v>
      </c>
      <c r="B20" s="36" t="s">
        <v>3913</v>
      </c>
    </row>
    <row r="23">
      <c r="A23" s="44" t="s">
        <v>3914</v>
      </c>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c r="A24" s="46" t="s">
        <v>3915</v>
      </c>
    </row>
    <row r="25">
      <c r="A25" s="36" t="s">
        <v>102</v>
      </c>
      <c r="B25" s="36" t="s">
        <v>3916</v>
      </c>
    </row>
    <row r="26">
      <c r="A26" s="36" t="s">
        <v>145</v>
      </c>
      <c r="B26" s="36" t="s">
        <v>3917</v>
      </c>
    </row>
    <row r="27">
      <c r="A27" s="36" t="s">
        <v>3918</v>
      </c>
      <c r="B27" s="36" t="s">
        <v>3919</v>
      </c>
    </row>
    <row r="28">
      <c r="A28" s="36" t="s">
        <v>193</v>
      </c>
      <c r="B28" s="36" t="s">
        <v>3920</v>
      </c>
    </row>
    <row r="29">
      <c r="A29" s="36" t="s">
        <v>319</v>
      </c>
      <c r="B29" s="36" t="s">
        <v>3921</v>
      </c>
    </row>
    <row r="30">
      <c r="A30" s="36" t="s">
        <v>119</v>
      </c>
      <c r="B30" s="36" t="s">
        <v>3922</v>
      </c>
    </row>
    <row r="32">
      <c r="A32" s="46" t="s">
        <v>64</v>
      </c>
    </row>
    <row r="33">
      <c r="A33" s="36" t="s">
        <v>493</v>
      </c>
      <c r="B33" s="36" t="s">
        <v>3923</v>
      </c>
    </row>
    <row r="34">
      <c r="A34" s="36" t="s">
        <v>1132</v>
      </c>
      <c r="B34" s="36" t="s">
        <v>3924</v>
      </c>
    </row>
    <row r="36">
      <c r="A36" s="36" t="s">
        <v>208</v>
      </c>
      <c r="B36" s="36" t="s">
        <v>3925</v>
      </c>
    </row>
    <row r="37">
      <c r="A37" s="36" t="s">
        <v>144</v>
      </c>
      <c r="B37" s="36" t="s">
        <v>3926</v>
      </c>
    </row>
    <row r="38">
      <c r="A38" s="36" t="s">
        <v>130</v>
      </c>
      <c r="B38" s="36" t="s">
        <v>3927</v>
      </c>
    </row>
    <row r="39">
      <c r="A39" s="36" t="s">
        <v>100</v>
      </c>
      <c r="B39" s="36" t="s">
        <v>3928</v>
      </c>
    </row>
    <row r="41">
      <c r="A41" s="36" t="s">
        <v>36</v>
      </c>
      <c r="B41" s="36" t="s">
        <v>3929</v>
      </c>
    </row>
    <row r="43">
      <c r="A43" s="47" t="s">
        <v>3930</v>
      </c>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5">
      <c r="A45" s="36" t="s">
        <v>3931</v>
      </c>
      <c r="B45" s="36">
        <v>657.0</v>
      </c>
    </row>
    <row r="46">
      <c r="A46" s="36" t="s">
        <v>3932</v>
      </c>
      <c r="B46" s="36">
        <v>807.0</v>
      </c>
    </row>
    <row r="47">
      <c r="A47" s="36" t="s">
        <v>3933</v>
      </c>
      <c r="B47" s="36">
        <v>907.0</v>
      </c>
    </row>
    <row r="48">
      <c r="A48" s="36" t="s">
        <v>3934</v>
      </c>
      <c r="B48" s="36">
        <v>1107.0</v>
      </c>
    </row>
    <row r="49">
      <c r="A49" s="36" t="s">
        <v>3935</v>
      </c>
      <c r="B49" s="36">
        <v>1200.0</v>
      </c>
    </row>
    <row r="50">
      <c r="A50" s="36" t="s">
        <v>3936</v>
      </c>
      <c r="B50" s="36">
        <v>1407.0</v>
      </c>
    </row>
    <row r="51">
      <c r="A51" s="36" t="s">
        <v>3937</v>
      </c>
      <c r="B51" s="36">
        <v>1507.0</v>
      </c>
    </row>
    <row r="52">
      <c r="A52" s="36" t="s">
        <v>3938</v>
      </c>
      <c r="B52" s="36">
        <v>1607.0</v>
      </c>
    </row>
    <row r="53">
      <c r="A53" s="36" t="s">
        <v>3939</v>
      </c>
      <c r="B53" s="36">
        <v>1907.0</v>
      </c>
    </row>
    <row r="54">
      <c r="A54" s="36" t="s">
        <v>3940</v>
      </c>
      <c r="B54" s="36">
        <v>207.0</v>
      </c>
    </row>
    <row r="55">
      <c r="A55" s="36" t="s">
        <v>3941</v>
      </c>
      <c r="B55" s="36">
        <v>2307.0</v>
      </c>
    </row>
    <row r="57">
      <c r="A57" s="49" t="s">
        <v>3942</v>
      </c>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c r="A58" s="36" t="s">
        <v>3943</v>
      </c>
      <c r="B58" s="36" t="s">
        <v>3944</v>
      </c>
    </row>
    <row r="59">
      <c r="A59" s="36" t="s">
        <v>260</v>
      </c>
      <c r="B59" s="36" t="s">
        <v>3945</v>
      </c>
    </row>
    <row r="60">
      <c r="A60" s="36" t="s">
        <v>3946</v>
      </c>
      <c r="B60" s="36" t="s">
        <v>3947</v>
      </c>
    </row>
    <row r="61">
      <c r="A61" s="36" t="s">
        <v>3948</v>
      </c>
      <c r="B61" s="36" t="s">
        <v>3949</v>
      </c>
    </row>
    <row r="62">
      <c r="A62" s="36" t="s">
        <v>131</v>
      </c>
      <c r="B62" s="36" t="s">
        <v>3950</v>
      </c>
    </row>
    <row r="63">
      <c r="A63" s="36" t="s">
        <v>3951</v>
      </c>
      <c r="B63" s="36" t="s">
        <v>3952</v>
      </c>
    </row>
    <row r="64">
      <c r="A64" s="36" t="s">
        <v>3552</v>
      </c>
      <c r="B64" s="36" t="s">
        <v>3953</v>
      </c>
    </row>
    <row r="65">
      <c r="A65" s="36" t="s">
        <v>3508</v>
      </c>
      <c r="B65" s="36" t="s">
        <v>3954</v>
      </c>
    </row>
    <row r="66">
      <c r="A66" s="36" t="s">
        <v>103</v>
      </c>
      <c r="B66" s="36" t="s">
        <v>3955</v>
      </c>
    </row>
    <row r="67">
      <c r="A67" s="36" t="s">
        <v>1526</v>
      </c>
      <c r="B67" s="36" t="s">
        <v>3956</v>
      </c>
    </row>
    <row r="68">
      <c r="A68" s="36" t="s">
        <v>3957</v>
      </c>
      <c r="B68" s="36" t="s">
        <v>3958</v>
      </c>
    </row>
    <row r="69">
      <c r="A69" s="36" t="s">
        <v>2488</v>
      </c>
      <c r="B69" s="36" t="s">
        <v>3959</v>
      </c>
    </row>
    <row r="70">
      <c r="A70" s="36" t="s">
        <v>320</v>
      </c>
      <c r="B70" s="36" t="s">
        <v>3960</v>
      </c>
    </row>
    <row r="71">
      <c r="A71" s="36" t="s">
        <v>365</v>
      </c>
      <c r="B71" s="36" t="s">
        <v>3961</v>
      </c>
    </row>
    <row r="72">
      <c r="A72" s="36" t="s">
        <v>450</v>
      </c>
      <c r="B72" s="36" t="s">
        <v>3962</v>
      </c>
    </row>
  </sheetData>
  <drawing r:id="rId1"/>
</worksheet>
</file>